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nisar\My Files\IIT Kharagpur\FourthYear\Sem8\IFM\Financial Reporting and Analysis\"/>
    </mc:Choice>
  </mc:AlternateContent>
  <xr:revisionPtr revIDLastSave="0" documentId="13_ncr:1_{49036FCB-C21A-4EC3-8FC0-6F755F91A276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FSA-Ratio-Analysis-Q" sheetId="1" r:id="rId1"/>
    <sheet name="FSA-Common-Size-Charts" sheetId="2" r:id="rId2"/>
    <sheet name="FSA-Ratio-Analysis-Q&amp;A" sheetId="3" r:id="rId3"/>
    <sheet name="FSA-Trend-Analysis-Q&amp;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Zzot/rbkUttvgpR/92Klsl+njzA=="/>
    </ext>
  </extLst>
</workbook>
</file>

<file path=xl/calcChain.xml><?xml version="1.0" encoding="utf-8"?>
<calcChain xmlns="http://schemas.openxmlformats.org/spreadsheetml/2006/main">
  <c r="G19" i="4" l="1"/>
  <c r="F19" i="4"/>
  <c r="E19" i="4"/>
  <c r="D19" i="4"/>
  <c r="C19" i="4"/>
  <c r="G18" i="4"/>
  <c r="F18" i="4"/>
  <c r="E18" i="4"/>
  <c r="D18" i="4"/>
  <c r="C18" i="4"/>
  <c r="G17" i="4"/>
  <c r="F17" i="4"/>
  <c r="E17" i="4"/>
  <c r="D17" i="4"/>
  <c r="C17" i="4"/>
  <c r="G16" i="4"/>
  <c r="F16" i="4"/>
  <c r="E16" i="4"/>
  <c r="D16" i="4"/>
  <c r="C16" i="4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J53" i="3"/>
  <c r="I53" i="3"/>
  <c r="J40" i="3"/>
  <c r="J47" i="3" s="1"/>
  <c r="I40" i="3"/>
  <c r="I47" i="3" s="1"/>
  <c r="B35" i="3"/>
  <c r="E35" i="3" s="1"/>
  <c r="G34" i="3"/>
  <c r="G32" i="3"/>
  <c r="I30" i="3"/>
  <c r="G30" i="3"/>
  <c r="C30" i="3"/>
  <c r="C35" i="3" s="1"/>
  <c r="B30" i="3"/>
  <c r="I44" i="3" s="1"/>
  <c r="I43" i="3" s="1"/>
  <c r="J29" i="3"/>
  <c r="J30" i="3" s="1"/>
  <c r="I29" i="3"/>
  <c r="G29" i="3"/>
  <c r="G28" i="3"/>
  <c r="F28" i="3"/>
  <c r="E28" i="3"/>
  <c r="J25" i="3"/>
  <c r="E25" i="3"/>
  <c r="C25" i="3"/>
  <c r="F25" i="3" s="1"/>
  <c r="B25" i="3"/>
  <c r="E32" i="3" s="1"/>
  <c r="J24" i="3"/>
  <c r="I24" i="3"/>
  <c r="I25" i="3" s="1"/>
  <c r="G24" i="3"/>
  <c r="J23" i="3"/>
  <c r="J27" i="3" s="1"/>
  <c r="G23" i="3"/>
  <c r="E23" i="3"/>
  <c r="J22" i="3"/>
  <c r="I22" i="3"/>
  <c r="I23" i="3" s="1"/>
  <c r="G22" i="3"/>
  <c r="F22" i="3"/>
  <c r="E22" i="3"/>
  <c r="G21" i="3"/>
  <c r="E21" i="3"/>
  <c r="J20" i="3"/>
  <c r="I20" i="3"/>
  <c r="J19" i="3"/>
  <c r="I19" i="3"/>
  <c r="G19" i="3"/>
  <c r="F19" i="3"/>
  <c r="J18" i="3"/>
  <c r="I18" i="3"/>
  <c r="G18" i="3"/>
  <c r="E18" i="3"/>
  <c r="G12" i="3"/>
  <c r="F12" i="3"/>
  <c r="E12" i="3"/>
  <c r="J11" i="3"/>
  <c r="G10" i="3"/>
  <c r="F10" i="3"/>
  <c r="E10" i="3"/>
  <c r="C9" i="3"/>
  <c r="F9" i="3" s="1"/>
  <c r="J8" i="3"/>
  <c r="I8" i="3"/>
  <c r="G8" i="3"/>
  <c r="F8" i="3"/>
  <c r="E8" i="3"/>
  <c r="J7" i="3"/>
  <c r="J14" i="3" s="1"/>
  <c r="I7" i="3"/>
  <c r="I11" i="3" s="1"/>
  <c r="C7" i="3"/>
  <c r="F7" i="3" s="1"/>
  <c r="B7" i="3"/>
  <c r="G7" i="3" s="1"/>
  <c r="G6" i="3"/>
  <c r="F6" i="3"/>
  <c r="E6" i="3"/>
  <c r="G5" i="3"/>
  <c r="F5" i="3"/>
  <c r="E5" i="3"/>
  <c r="C21" i="2"/>
  <c r="F21" i="2" s="1"/>
  <c r="B21" i="2"/>
  <c r="E18" i="2" s="1"/>
  <c r="F19" i="2"/>
  <c r="E19" i="2"/>
  <c r="F16" i="2"/>
  <c r="E16" i="2"/>
  <c r="D16" i="2"/>
  <c r="C16" i="2"/>
  <c r="B16" i="2"/>
  <c r="E15" i="2"/>
  <c r="C15" i="2"/>
  <c r="F14" i="2" s="1"/>
  <c r="B15" i="2"/>
  <c r="E14" i="2"/>
  <c r="E13" i="2"/>
  <c r="F12" i="2"/>
  <c r="E12" i="2"/>
  <c r="F11" i="2"/>
  <c r="E11" i="2"/>
  <c r="E10" i="2"/>
  <c r="F9" i="2"/>
  <c r="E9" i="2"/>
  <c r="F8" i="2"/>
  <c r="E8" i="2"/>
  <c r="D8" i="2"/>
  <c r="C8" i="2"/>
  <c r="B8" i="2"/>
  <c r="F7" i="2"/>
  <c r="E7" i="2"/>
  <c r="F6" i="2"/>
  <c r="E6" i="2"/>
  <c r="F5" i="2"/>
  <c r="E5" i="2"/>
  <c r="F4" i="2"/>
  <c r="E4" i="2"/>
  <c r="F3" i="2"/>
  <c r="E3" i="2"/>
  <c r="C30" i="1"/>
  <c r="C35" i="1" s="1"/>
  <c r="B30" i="1"/>
  <c r="B35" i="1" s="1"/>
  <c r="C25" i="1"/>
  <c r="B25" i="1"/>
  <c r="C7" i="1"/>
  <c r="C9" i="1" s="1"/>
  <c r="C11" i="1" s="1"/>
  <c r="C13" i="1" s="1"/>
  <c r="B7" i="1"/>
  <c r="B9" i="1" s="1"/>
  <c r="B11" i="1" s="1"/>
  <c r="B13" i="1" s="1"/>
  <c r="G35" i="3" l="1"/>
  <c r="F35" i="3"/>
  <c r="J34" i="3"/>
  <c r="J54" i="3"/>
  <c r="J55" i="3" s="1"/>
  <c r="J51" i="3"/>
  <c r="J49" i="3"/>
  <c r="I27" i="3"/>
  <c r="I54" i="3"/>
  <c r="I55" i="3" s="1"/>
  <c r="I51" i="3"/>
  <c r="I49" i="3"/>
  <c r="F15" i="2"/>
  <c r="F18" i="2"/>
  <c r="G25" i="3"/>
  <c r="J33" i="3"/>
  <c r="J35" i="3"/>
  <c r="J44" i="3"/>
  <c r="J43" i="3" s="1"/>
  <c r="F17" i="2"/>
  <c r="I14" i="3"/>
  <c r="E34" i="3"/>
  <c r="F34" i="3"/>
  <c r="F10" i="2"/>
  <c r="E20" i="2"/>
  <c r="F18" i="3"/>
  <c r="F21" i="3"/>
  <c r="E24" i="3"/>
  <c r="E30" i="3"/>
  <c r="F20" i="2"/>
  <c r="C11" i="3"/>
  <c r="F24" i="3"/>
  <c r="F30" i="3"/>
  <c r="I34" i="3"/>
  <c r="B9" i="3"/>
  <c r="E21" i="2"/>
  <c r="E7" i="3"/>
  <c r="E19" i="3"/>
  <c r="J10" i="3"/>
  <c r="E29" i="3"/>
  <c r="F13" i="2"/>
  <c r="E17" i="2"/>
  <c r="F29" i="3"/>
  <c r="F32" i="3"/>
  <c r="F23" i="3"/>
  <c r="I33" i="3"/>
  <c r="I35" i="3" l="1"/>
  <c r="G9" i="3"/>
  <c r="E9" i="3"/>
  <c r="B11" i="3"/>
  <c r="I10" i="3"/>
  <c r="J12" i="3"/>
  <c r="F11" i="3"/>
  <c r="C13" i="3"/>
  <c r="J13" i="3" l="1"/>
  <c r="J15" i="3" s="1"/>
  <c r="J41" i="3"/>
  <c r="F13" i="3"/>
  <c r="J4" i="3"/>
  <c r="G11" i="3"/>
  <c r="E11" i="3"/>
  <c r="B13" i="3"/>
  <c r="I12" i="3"/>
  <c r="I15" i="3" l="1"/>
  <c r="J39" i="3"/>
  <c r="J38" i="3"/>
  <c r="I4" i="3"/>
  <c r="I13" i="3"/>
  <c r="I41" i="3"/>
  <c r="G13" i="3"/>
  <c r="E13" i="3"/>
  <c r="I39" i="3" l="1"/>
  <c r="I38" i="3"/>
</calcChain>
</file>

<file path=xl/sharedStrings.xml><?xml version="1.0" encoding="utf-8"?>
<sst xmlns="http://schemas.openxmlformats.org/spreadsheetml/2006/main" count="173" uniqueCount="91">
  <si>
    <t>GRACE CORPORATION</t>
  </si>
  <si>
    <t>Roll Number:</t>
  </si>
  <si>
    <t>20X2</t>
  </si>
  <si>
    <t>20X1</t>
  </si>
  <si>
    <t>20X0 (Select figures)</t>
  </si>
  <si>
    <t>Common Size (20X2)</t>
  </si>
  <si>
    <t>Common Size (20X1)</t>
  </si>
  <si>
    <t>Comparing 20X2 with 20X1</t>
  </si>
  <si>
    <t>Statement of Profit and Loss</t>
  </si>
  <si>
    <t>For the year ended March 31..</t>
  </si>
  <si>
    <t>Net Sales</t>
  </si>
  <si>
    <t>Cost of Goods Sold</t>
  </si>
  <si>
    <t>Gross Profit</t>
  </si>
  <si>
    <t>Selling and administrative expenses</t>
  </si>
  <si>
    <t>Profit before interest and tax</t>
  </si>
  <si>
    <t>Interest expense</t>
  </si>
  <si>
    <t>Profit before tax</t>
  </si>
  <si>
    <t>Income tax</t>
  </si>
  <si>
    <t>Profit after tax</t>
  </si>
  <si>
    <t>Balance Sheet, March 31..</t>
  </si>
  <si>
    <t>Assets</t>
  </si>
  <si>
    <t>Non-current assets</t>
  </si>
  <si>
    <t>Fixed assets</t>
  </si>
  <si>
    <t>Non-current investments</t>
  </si>
  <si>
    <t>Current assets</t>
  </si>
  <si>
    <t>Inventories</t>
  </si>
  <si>
    <t>Receivables</t>
  </si>
  <si>
    <t>Cash</t>
  </si>
  <si>
    <t>Other current assets</t>
  </si>
  <si>
    <t>Total assets</t>
  </si>
  <si>
    <t>Equity and Liabilities</t>
  </si>
  <si>
    <t>Shareholders' Funds</t>
  </si>
  <si>
    <t>Share Capital</t>
  </si>
  <si>
    <t>Reserves and Surplus</t>
  </si>
  <si>
    <t>Non-current liabilities</t>
  </si>
  <si>
    <t>Long-term borrowings</t>
  </si>
  <si>
    <t>Current liabilities</t>
  </si>
  <si>
    <t>Trade payables</t>
  </si>
  <si>
    <t>Total Equity and Liabilities</t>
  </si>
  <si>
    <t>Dividend</t>
  </si>
  <si>
    <t>Market price per share</t>
  </si>
  <si>
    <t>Return on Equity (PAT/Avg Equity) using direct formula</t>
  </si>
  <si>
    <t>Five Factor Du-Pont Analysis</t>
  </si>
  <si>
    <t>Avearge TA</t>
  </si>
  <si>
    <t>Average Equity</t>
  </si>
  <si>
    <t>PBIT/Net Sales (operating profit margin)</t>
  </si>
  <si>
    <t>Net Sales/ Avg. TA (asset turnover ratio)</t>
  </si>
  <si>
    <t>PBT/PBIT (interest management)</t>
  </si>
  <si>
    <t>PAT/PBT (tax management/ planning)</t>
  </si>
  <si>
    <t>Avg TA/ Avg. Equity (financial leverage)</t>
  </si>
  <si>
    <t>Return on Equity (PAT/Avg Equity) using Du-Pont</t>
  </si>
  <si>
    <t>Liquidity Analysis</t>
  </si>
  <si>
    <t>Current ratio (CA to CL)</t>
  </si>
  <si>
    <t>Quick ratio (CA less inventories to CL)</t>
  </si>
  <si>
    <t>Super-quick ratio (Cash and cash equivalents to CL)</t>
  </si>
  <si>
    <t>Working capital cycle</t>
  </si>
  <si>
    <t>Inventory turnover ratio (in times) [COGS / Avg. Inventory]</t>
  </si>
  <si>
    <t>Inventory conversion period [365 / ITR]</t>
  </si>
  <si>
    <t>Debtors or Receivables turnover ratio (Total credit sales/ Average receivables)</t>
  </si>
  <si>
    <t>Average collection period (365/DTR)</t>
  </si>
  <si>
    <t>Working capital cycle (gross) in days</t>
  </si>
  <si>
    <t>Cash expenses (excluding interest) per day</t>
  </si>
  <si>
    <t>Number of days of expenses covered: Cash / (Cash expenses per day)</t>
  </si>
  <si>
    <t>Long term solvency (including financial leverage)</t>
  </si>
  <si>
    <t>Debt to equity ratio</t>
  </si>
  <si>
    <t>Total liabilities to equity</t>
  </si>
  <si>
    <t>Interest coverage ratio (PBIT / Interest)</t>
  </si>
  <si>
    <t>Capital market standing</t>
  </si>
  <si>
    <t>Price - Earnings or P/E Ratio (MPS / EPS)</t>
  </si>
  <si>
    <t>Earnings yield (EPSt / MPSt-1)</t>
  </si>
  <si>
    <t>For quick calculation, inverse of PE ratio (i.e. EPS/MPS) can also be considered as Earnings yield.</t>
  </si>
  <si>
    <t>Number of equity shares assuming face value of share as Rs.10</t>
  </si>
  <si>
    <r>
      <rPr>
        <sz val="10"/>
        <color theme="1"/>
        <rFont val="Arial"/>
      </rPr>
      <t xml:space="preserve">EPS (PAT </t>
    </r>
    <r>
      <rPr>
        <sz val="10"/>
        <color rgb="FFFF0000"/>
        <rFont val="Arial"/>
      </rPr>
      <t>less preference dividend if any</t>
    </r>
    <r>
      <rPr>
        <sz val="10"/>
        <color rgb="FF000000"/>
        <rFont val="Arial"/>
      </rPr>
      <t>) / Number of equity shares)</t>
    </r>
  </si>
  <si>
    <t>Price to book ratio</t>
  </si>
  <si>
    <t>BV per share</t>
  </si>
  <si>
    <t>DPS</t>
  </si>
  <si>
    <t>Dividend yield (DPS/MPS)</t>
  </si>
  <si>
    <t>Total Shareholder Return or Total Return to Shareholders [Dividend + (MPSt - MPSt-1)/MPSt-1]</t>
  </si>
  <si>
    <t>Captial gains or loss portion</t>
  </si>
  <si>
    <t>Dividend portion</t>
  </si>
  <si>
    <t>Figures are in Rs.</t>
  </si>
  <si>
    <t>Particulars</t>
  </si>
  <si>
    <t>20X5</t>
  </si>
  <si>
    <t>20X4</t>
  </si>
  <si>
    <t>20X3</t>
  </si>
  <si>
    <t>Total operating expenses</t>
  </si>
  <si>
    <t>Income from operations</t>
  </si>
  <si>
    <t>Net profit</t>
  </si>
  <si>
    <t>Long-term borrowing</t>
  </si>
  <si>
    <t>Equity</t>
  </si>
  <si>
    <t>TREND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</si>
</sst>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₹]#,##0"/>
    <numFmt numFmtId="165" formatCode="_ * #,##0_ ;_ * \-#,##0_ ;_ * &quot;-&quot;??_ ;_ @_ "/>
    <numFmt numFmtId="166" formatCode="#,##0.0000"/>
    <numFmt numFmtId="167" formatCode="0.0000"/>
    <numFmt numFmtId="168" formatCode="[$₹]#,##0.00"/>
    <numFmt numFmtId="169" formatCode="#,##0;\(#,##0\)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00"/>
      <name val="Arial"/>
    </font>
    <font>
      <b/>
      <i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b/>
      <sz val="10"/>
      <color rgb="FFFF0000"/>
      <name val="Arial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3" fontId="1" fillId="0" borderId="1" xfId="0" applyNumberFormat="1" applyFont="1" applyBorder="1"/>
    <xf numFmtId="0" fontId="2" fillId="0" borderId="1" xfId="0" applyFont="1" applyBorder="1"/>
    <xf numFmtId="0" fontId="2" fillId="0" borderId="0" xfId="0" applyFont="1"/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3" fontId="1" fillId="0" borderId="0" xfId="0" applyNumberFormat="1" applyFont="1" applyAlignment="1">
      <alignment horizontal="center"/>
    </xf>
    <xf numFmtId="164" fontId="4" fillId="0" borderId="1" xfId="0" applyNumberFormat="1" applyFont="1" applyBorder="1"/>
    <xf numFmtId="3" fontId="4" fillId="0" borderId="1" xfId="0" applyNumberFormat="1" applyFont="1" applyBorder="1"/>
    <xf numFmtId="0" fontId="5" fillId="0" borderId="1" xfId="0" applyFont="1" applyBorder="1"/>
    <xf numFmtId="0" fontId="4" fillId="0" borderId="0" xfId="0" applyFont="1"/>
    <xf numFmtId="10" fontId="1" fillId="0" borderId="0" xfId="0" applyNumberFormat="1" applyFont="1"/>
    <xf numFmtId="0" fontId="4" fillId="0" borderId="1" xfId="0" applyFont="1" applyBorder="1"/>
    <xf numFmtId="10" fontId="5" fillId="0" borderId="1" xfId="0" applyNumberFormat="1" applyFont="1" applyBorder="1"/>
    <xf numFmtId="10" fontId="4" fillId="0" borderId="1" xfId="0" applyNumberFormat="1" applyFont="1" applyBorder="1"/>
    <xf numFmtId="0" fontId="6" fillId="0" borderId="0" xfId="0" applyFont="1"/>
    <xf numFmtId="165" fontId="2" fillId="0" borderId="0" xfId="0" applyNumberFormat="1" applyFont="1"/>
    <xf numFmtId="10" fontId="4" fillId="0" borderId="0" xfId="0" applyNumberFormat="1" applyFont="1"/>
    <xf numFmtId="10" fontId="2" fillId="0" borderId="0" xfId="0" applyNumberFormat="1" applyFont="1"/>
    <xf numFmtId="166" fontId="4" fillId="0" borderId="0" xfId="0" applyNumberFormat="1" applyFont="1"/>
    <xf numFmtId="3" fontId="4" fillId="0" borderId="1" xfId="0" applyNumberFormat="1" applyFont="1" applyBorder="1" applyAlignment="1">
      <alignment horizontal="center"/>
    </xf>
    <xf numFmtId="167" fontId="4" fillId="0" borderId="0" xfId="0" applyNumberFormat="1" applyFont="1"/>
    <xf numFmtId="0" fontId="4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167" fontId="2" fillId="0" borderId="0" xfId="0" applyNumberFormat="1" applyFont="1"/>
    <xf numFmtId="3" fontId="5" fillId="0" borderId="1" xfId="0" applyNumberFormat="1" applyFont="1" applyBorder="1"/>
    <xf numFmtId="2" fontId="4" fillId="0" borderId="0" xfId="0" applyNumberFormat="1" applyFont="1"/>
    <xf numFmtId="168" fontId="4" fillId="0" borderId="1" xfId="0" applyNumberFormat="1" applyFont="1" applyBorder="1"/>
    <xf numFmtId="4" fontId="4" fillId="0" borderId="0" xfId="0" applyNumberFormat="1" applyFont="1"/>
    <xf numFmtId="168" fontId="4" fillId="0" borderId="0" xfId="0" applyNumberFormat="1" applyFont="1"/>
    <xf numFmtId="3" fontId="4" fillId="0" borderId="0" xfId="0" applyNumberFormat="1" applyFont="1"/>
    <xf numFmtId="0" fontId="2" fillId="0" borderId="0" xfId="0" applyFont="1" applyAlignment="1">
      <alignment wrapText="1"/>
    </xf>
    <xf numFmtId="0" fontId="1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164" fontId="4" fillId="0" borderId="0" xfId="0" applyNumberFormat="1" applyFont="1"/>
    <xf numFmtId="0" fontId="5" fillId="0" borderId="0" xfId="0" applyFont="1"/>
    <xf numFmtId="10" fontId="1" fillId="2" borderId="2" xfId="0" applyNumberFormat="1" applyFont="1" applyFill="1" applyBorder="1"/>
    <xf numFmtId="10" fontId="5" fillId="0" borderId="0" xfId="0" applyNumberFormat="1" applyFont="1"/>
    <xf numFmtId="3" fontId="4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2" fillId="0" borderId="0" xfId="0" applyNumberFormat="1" applyFont="1"/>
    <xf numFmtId="2" fontId="2" fillId="0" borderId="0" xfId="0" applyNumberFormat="1" applyFont="1"/>
    <xf numFmtId="3" fontId="5" fillId="0" borderId="0" xfId="0" applyNumberFormat="1" applyFont="1"/>
    <xf numFmtId="10" fontId="2" fillId="2" borderId="2" xfId="0" applyNumberFormat="1" applyFont="1" applyFill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IN" sz="1400" b="0" i="0">
                <a:solidFill>
                  <a:srgbClr val="757575"/>
                </a:solidFill>
                <a:latin typeface="Calibri"/>
              </a:rPr>
              <a:t>Income Statement - Absolute Values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Cost of Goods Sold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'FSA-Common-Size-Charts'!$B$2:$C$2</c:f>
              <c:strCache>
                <c:ptCount val="2"/>
                <c:pt idx="0">
                  <c:v>20X2</c:v>
                </c:pt>
                <c:pt idx="1">
                  <c:v>20X1</c:v>
                </c:pt>
              </c:strCache>
            </c:strRef>
          </c:cat>
          <c:val>
            <c:numRef>
              <c:f>'FSA-Common-Size-Charts'!$B$3:$C$3</c:f>
              <c:numCache>
                <c:formatCode>#,##0</c:formatCode>
                <c:ptCount val="2"/>
                <c:pt idx="0">
                  <c:v>68500</c:v>
                </c:pt>
                <c:pt idx="1">
                  <c:v>57600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A5-4AD1-85BD-9F2408C561EA}"/>
            </c:ext>
          </c:extLst>
        </c:ser>
        <c:ser>
          <c:idx val="1"/>
          <c:order val="1"/>
          <c:tx>
            <c:v>Selling and administrative expenses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'FSA-Common-Size-Charts'!$B$2:$C$2</c:f>
              <c:strCache>
                <c:ptCount val="2"/>
                <c:pt idx="0">
                  <c:v>20X2</c:v>
                </c:pt>
                <c:pt idx="1">
                  <c:v>20X1</c:v>
                </c:pt>
              </c:strCache>
            </c:strRef>
          </c:cat>
          <c:val>
            <c:numRef>
              <c:f>'FSA-Common-Size-Charts'!$B$4:$C$4</c:f>
              <c:numCache>
                <c:formatCode>#,##0</c:formatCode>
                <c:ptCount val="2"/>
                <c:pt idx="0">
                  <c:v>5300</c:v>
                </c:pt>
                <c:pt idx="1">
                  <c:v>4500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1A5-4AD1-85BD-9F2408C561EA}"/>
            </c:ext>
          </c:extLst>
        </c:ser>
        <c:ser>
          <c:idx val="2"/>
          <c:order val="2"/>
          <c:tx>
            <c:v>Interest expense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'FSA-Common-Size-Charts'!$B$2:$C$2</c:f>
              <c:strCache>
                <c:ptCount val="2"/>
                <c:pt idx="0">
                  <c:v>20X2</c:v>
                </c:pt>
                <c:pt idx="1">
                  <c:v>20X1</c:v>
                </c:pt>
              </c:strCache>
            </c:strRef>
          </c:cat>
          <c:val>
            <c:numRef>
              <c:f>'FSA-Common-Size-Charts'!$B$5:$C$5</c:f>
              <c:numCache>
                <c:formatCode>#,##0</c:formatCode>
                <c:ptCount val="2"/>
                <c:pt idx="0">
                  <c:v>1800</c:v>
                </c:pt>
                <c:pt idx="1">
                  <c:v>1400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1A5-4AD1-85BD-9F2408C561EA}"/>
            </c:ext>
          </c:extLst>
        </c:ser>
        <c:ser>
          <c:idx val="3"/>
          <c:order val="3"/>
          <c:tx>
            <c:v>Income tax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'FSA-Common-Size-Charts'!$B$2:$C$2</c:f>
              <c:strCache>
                <c:ptCount val="2"/>
                <c:pt idx="0">
                  <c:v>20X2</c:v>
                </c:pt>
                <c:pt idx="1">
                  <c:v>20X1</c:v>
                </c:pt>
              </c:strCache>
            </c:strRef>
          </c:cat>
          <c:val>
            <c:numRef>
              <c:f>'FSA-Common-Size-Charts'!$B$6:$C$6</c:f>
              <c:numCache>
                <c:formatCode>#,##0</c:formatCode>
                <c:ptCount val="2"/>
                <c:pt idx="0">
                  <c:v>10500</c:v>
                </c:pt>
                <c:pt idx="1">
                  <c:v>12000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1A5-4AD1-85BD-9F2408C561EA}"/>
            </c:ext>
          </c:extLst>
        </c:ser>
        <c:ser>
          <c:idx val="4"/>
          <c:order val="4"/>
          <c:tx>
            <c:v>Profit after tax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'FSA-Common-Size-Charts'!$B$2:$C$2</c:f>
              <c:strCache>
                <c:ptCount val="2"/>
                <c:pt idx="0">
                  <c:v>20X2</c:v>
                </c:pt>
                <c:pt idx="1">
                  <c:v>20X1</c:v>
                </c:pt>
              </c:strCache>
            </c:strRef>
          </c:cat>
          <c:val>
            <c:numRef>
              <c:f>'FSA-Common-Size-Charts'!$B$7:$C$7</c:f>
              <c:numCache>
                <c:formatCode>#,##0</c:formatCode>
                <c:ptCount val="2"/>
                <c:pt idx="0">
                  <c:v>11200</c:v>
                </c:pt>
                <c:pt idx="1">
                  <c:v>12900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71A5-4AD1-85BD-9F2408C56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9331666"/>
        <c:axId val="468595866"/>
      </c:barChart>
      <c:catAx>
        <c:axId val="369331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68595866"/>
        <c:crosses val="autoZero"/>
        <c:auto val="1"/>
        <c:lblAlgn val="ctr"/>
        <c:lblOffset val="100"/>
        <c:noMultiLvlLbl val="1"/>
      </c:catAx>
      <c:valAx>
        <c:axId val="468595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693316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IN" sz="1400" b="0" i="0">
                <a:solidFill>
                  <a:srgbClr val="757575"/>
                </a:solidFill>
                <a:latin typeface="Calibri"/>
              </a:rPr>
              <a:t>Income Statement - Common Size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Cost of Goods Sold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'FSA-Common-Size-Charts'!$E$2:$F$2</c:f>
              <c:strCache>
                <c:ptCount val="2"/>
                <c:pt idx="0">
                  <c:v>Common Size (20X2)</c:v>
                </c:pt>
                <c:pt idx="1">
                  <c:v>Common Size (20X1)</c:v>
                </c:pt>
              </c:strCache>
            </c:strRef>
          </c:cat>
          <c:val>
            <c:numRef>
              <c:f>'FSA-Common-Size-Charts'!$E$3:$F$3</c:f>
              <c:numCache>
                <c:formatCode>0.00%</c:formatCode>
                <c:ptCount val="2"/>
                <c:pt idx="0">
                  <c:v>0.70400822199383351</c:v>
                </c:pt>
                <c:pt idx="1">
                  <c:v>0.65158371040723984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435-48B1-AAEC-62251F240B9B}"/>
            </c:ext>
          </c:extLst>
        </c:ser>
        <c:ser>
          <c:idx val="1"/>
          <c:order val="1"/>
          <c:tx>
            <c:v>Selling and administrative expenses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'FSA-Common-Size-Charts'!$E$2:$F$2</c:f>
              <c:strCache>
                <c:ptCount val="2"/>
                <c:pt idx="0">
                  <c:v>Common Size (20X2)</c:v>
                </c:pt>
                <c:pt idx="1">
                  <c:v>Common Size (20X1)</c:v>
                </c:pt>
              </c:strCache>
            </c:strRef>
          </c:cat>
          <c:val>
            <c:numRef>
              <c:f>'FSA-Common-Size-Charts'!$E$4:$F$4</c:f>
              <c:numCache>
                <c:formatCode>0.00%</c:formatCode>
                <c:ptCount val="2"/>
                <c:pt idx="0">
                  <c:v>5.4470709146968138E-2</c:v>
                </c:pt>
                <c:pt idx="1">
                  <c:v>5.090497737556561E-2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435-48B1-AAEC-62251F240B9B}"/>
            </c:ext>
          </c:extLst>
        </c:ser>
        <c:ser>
          <c:idx val="2"/>
          <c:order val="2"/>
          <c:tx>
            <c:v>Interest expense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'FSA-Common-Size-Charts'!$E$2:$F$2</c:f>
              <c:strCache>
                <c:ptCount val="2"/>
                <c:pt idx="0">
                  <c:v>Common Size (20X2)</c:v>
                </c:pt>
                <c:pt idx="1">
                  <c:v>Common Size (20X1)</c:v>
                </c:pt>
              </c:strCache>
            </c:strRef>
          </c:cat>
          <c:val>
            <c:numRef>
              <c:f>'FSA-Common-Size-Charts'!$E$5:$F$5</c:f>
              <c:numCache>
                <c:formatCode>0.00%</c:formatCode>
                <c:ptCount val="2"/>
                <c:pt idx="0">
                  <c:v>1.8499486125385406E-2</c:v>
                </c:pt>
                <c:pt idx="1">
                  <c:v>1.5837104072398189E-2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435-48B1-AAEC-62251F240B9B}"/>
            </c:ext>
          </c:extLst>
        </c:ser>
        <c:ser>
          <c:idx val="3"/>
          <c:order val="3"/>
          <c:tx>
            <c:v>Income tax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'FSA-Common-Size-Charts'!$E$2:$F$2</c:f>
              <c:strCache>
                <c:ptCount val="2"/>
                <c:pt idx="0">
                  <c:v>Common Size (20X2)</c:v>
                </c:pt>
                <c:pt idx="1">
                  <c:v>Common Size (20X1)</c:v>
                </c:pt>
              </c:strCache>
            </c:strRef>
          </c:cat>
          <c:val>
            <c:numRef>
              <c:f>'FSA-Common-Size-Charts'!$E$6:$F$6</c:f>
              <c:numCache>
                <c:formatCode>0.00%</c:formatCode>
                <c:ptCount val="2"/>
                <c:pt idx="0">
                  <c:v>0.1079136690647482</c:v>
                </c:pt>
                <c:pt idx="1">
                  <c:v>0.13574660633484162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435-48B1-AAEC-62251F240B9B}"/>
            </c:ext>
          </c:extLst>
        </c:ser>
        <c:ser>
          <c:idx val="4"/>
          <c:order val="4"/>
          <c:tx>
            <c:v>Profit after tax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'FSA-Common-Size-Charts'!$E$2:$F$2</c:f>
              <c:strCache>
                <c:ptCount val="2"/>
                <c:pt idx="0">
                  <c:v>Common Size (20X2)</c:v>
                </c:pt>
                <c:pt idx="1">
                  <c:v>Common Size (20X1)</c:v>
                </c:pt>
              </c:strCache>
            </c:strRef>
          </c:cat>
          <c:val>
            <c:numRef>
              <c:f>'FSA-Common-Size-Charts'!$E$7:$F$7</c:f>
              <c:numCache>
                <c:formatCode>0.00%</c:formatCode>
                <c:ptCount val="2"/>
                <c:pt idx="0">
                  <c:v>0.11510791366906475</c:v>
                </c:pt>
                <c:pt idx="1">
                  <c:v>0.14592760180995476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435-48B1-AAEC-62251F240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4804540"/>
        <c:axId val="536635089"/>
      </c:barChart>
      <c:catAx>
        <c:axId val="914804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36635089"/>
        <c:crosses val="autoZero"/>
        <c:auto val="1"/>
        <c:lblAlgn val="ctr"/>
        <c:lblOffset val="100"/>
        <c:noMultiLvlLbl val="1"/>
      </c:catAx>
      <c:valAx>
        <c:axId val="536635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148045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IN" sz="1400" b="0" i="0">
                <a:solidFill>
                  <a:srgbClr val="757575"/>
                </a:solidFill>
                <a:latin typeface="Calibri"/>
              </a:rPr>
              <a:t>Balance Sheet - Assets - Common Size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v>Fixed assets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'FSA-Common-Size-Charts'!$B$8:$C$8</c:f>
              <c:strCache>
                <c:ptCount val="2"/>
                <c:pt idx="0">
                  <c:v>20X2</c:v>
                </c:pt>
                <c:pt idx="1">
                  <c:v>20X1</c:v>
                </c:pt>
              </c:strCache>
            </c:strRef>
          </c:cat>
          <c:val>
            <c:numRef>
              <c:f>'FSA-Common-Size-Charts'!$B$9:$C$9</c:f>
              <c:numCache>
                <c:formatCode>#,##0</c:formatCode>
                <c:ptCount val="2"/>
                <c:pt idx="0">
                  <c:v>32200</c:v>
                </c:pt>
                <c:pt idx="1">
                  <c:v>26500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60C-4E0E-BFFD-351BE863D716}"/>
            </c:ext>
          </c:extLst>
        </c:ser>
        <c:ser>
          <c:idx val="1"/>
          <c:order val="1"/>
          <c:tx>
            <c:v>Non-current investments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'FSA-Common-Size-Charts'!$B$8:$C$8</c:f>
              <c:strCache>
                <c:ptCount val="2"/>
                <c:pt idx="0">
                  <c:v>20X2</c:v>
                </c:pt>
                <c:pt idx="1">
                  <c:v>20X1</c:v>
                </c:pt>
              </c:strCache>
            </c:strRef>
          </c:cat>
          <c:val>
            <c:numRef>
              <c:f>'FSA-Common-Size-Charts'!$B$10:$C$10</c:f>
              <c:numCache>
                <c:formatCode>#,##0</c:formatCode>
                <c:ptCount val="2"/>
                <c:pt idx="0">
                  <c:v>2800</c:v>
                </c:pt>
                <c:pt idx="1">
                  <c:v>4300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60C-4E0E-BFFD-351BE863D716}"/>
            </c:ext>
          </c:extLst>
        </c:ser>
        <c:ser>
          <c:idx val="2"/>
          <c:order val="2"/>
          <c:tx>
            <c:v>Inventories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'FSA-Common-Size-Charts'!$B$8:$C$8</c:f>
              <c:strCache>
                <c:ptCount val="2"/>
                <c:pt idx="0">
                  <c:v>20X2</c:v>
                </c:pt>
                <c:pt idx="1">
                  <c:v>20X1</c:v>
                </c:pt>
              </c:strCache>
            </c:strRef>
          </c:cat>
          <c:val>
            <c:numRef>
              <c:f>'FSA-Common-Size-Charts'!$B$11:$C$11</c:f>
              <c:numCache>
                <c:formatCode>#,##0</c:formatCode>
                <c:ptCount val="2"/>
                <c:pt idx="0">
                  <c:v>10600</c:v>
                </c:pt>
                <c:pt idx="1">
                  <c:v>4900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60C-4E0E-BFFD-351BE863D716}"/>
            </c:ext>
          </c:extLst>
        </c:ser>
        <c:ser>
          <c:idx val="3"/>
          <c:order val="3"/>
          <c:tx>
            <c:v>Receivables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'FSA-Common-Size-Charts'!$B$8:$C$8</c:f>
              <c:strCache>
                <c:ptCount val="2"/>
                <c:pt idx="0">
                  <c:v>20X2</c:v>
                </c:pt>
                <c:pt idx="1">
                  <c:v>20X1</c:v>
                </c:pt>
              </c:strCache>
            </c:strRef>
          </c:cat>
          <c:val>
            <c:numRef>
              <c:f>'FSA-Common-Size-Charts'!$B$12:$C$12</c:f>
              <c:numCache>
                <c:formatCode>#,##0</c:formatCode>
                <c:ptCount val="2"/>
                <c:pt idx="0">
                  <c:v>20900</c:v>
                </c:pt>
                <c:pt idx="1">
                  <c:v>15600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60C-4E0E-BFFD-351BE863D716}"/>
            </c:ext>
          </c:extLst>
        </c:ser>
        <c:ser>
          <c:idx val="4"/>
          <c:order val="4"/>
          <c:tx>
            <c:v>Cash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'FSA-Common-Size-Charts'!$B$8:$C$8</c:f>
              <c:strCache>
                <c:ptCount val="2"/>
                <c:pt idx="0">
                  <c:v>20X2</c:v>
                </c:pt>
                <c:pt idx="1">
                  <c:v>20X1</c:v>
                </c:pt>
              </c:strCache>
            </c:strRef>
          </c:cat>
          <c:val>
            <c:numRef>
              <c:f>'FSA-Common-Size-Charts'!$B$13:$C$13</c:f>
              <c:numCache>
                <c:formatCode>#,##0</c:formatCode>
                <c:ptCount val="2"/>
                <c:pt idx="0">
                  <c:v>4400</c:v>
                </c:pt>
                <c:pt idx="1">
                  <c:v>7000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160C-4E0E-BFFD-351BE863D716}"/>
            </c:ext>
          </c:extLst>
        </c:ser>
        <c:ser>
          <c:idx val="5"/>
          <c:order val="5"/>
          <c:tx>
            <c:v>Other current assets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'FSA-Common-Size-Charts'!$B$8:$C$8</c:f>
              <c:strCache>
                <c:ptCount val="2"/>
                <c:pt idx="0">
                  <c:v>20X2</c:v>
                </c:pt>
                <c:pt idx="1">
                  <c:v>20X1</c:v>
                </c:pt>
              </c:strCache>
            </c:strRef>
          </c:cat>
          <c:val>
            <c:numRef>
              <c:f>'FSA-Common-Size-Charts'!$B$14:$C$14</c:f>
              <c:numCache>
                <c:formatCode>#,##0</c:formatCode>
                <c:ptCount val="2"/>
                <c:pt idx="0">
                  <c:v>1200</c:v>
                </c:pt>
                <c:pt idx="1">
                  <c:v>1400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160C-4E0E-BFFD-351BE863D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2708183"/>
        <c:axId val="78137616"/>
      </c:barChart>
      <c:catAx>
        <c:axId val="1032708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8137616"/>
        <c:crosses val="autoZero"/>
        <c:auto val="1"/>
        <c:lblAlgn val="ctr"/>
        <c:lblOffset val="100"/>
        <c:noMultiLvlLbl val="1"/>
      </c:catAx>
      <c:valAx>
        <c:axId val="78137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327081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IN" sz="1400" b="0" i="0">
                <a:solidFill>
                  <a:srgbClr val="757575"/>
                </a:solidFill>
                <a:latin typeface="Calibri"/>
              </a:rPr>
              <a:t>Balance Sheet - Equity and Liabilities - Common Size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v>Share Capital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'FSA-Common-Size-Charts'!$B$16:$C$16</c:f>
              <c:strCache>
                <c:ptCount val="2"/>
                <c:pt idx="0">
                  <c:v>20X2</c:v>
                </c:pt>
                <c:pt idx="1">
                  <c:v>20X1</c:v>
                </c:pt>
              </c:strCache>
            </c:strRef>
          </c:cat>
          <c:val>
            <c:numRef>
              <c:f>'FSA-Common-Size-Charts'!$B$17:$C$17</c:f>
              <c:numCache>
                <c:formatCode>#,##0</c:formatCode>
                <c:ptCount val="2"/>
                <c:pt idx="0">
                  <c:v>25000</c:v>
                </c:pt>
                <c:pt idx="1">
                  <c:v>25000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383-49E2-A571-421E90BDC83B}"/>
            </c:ext>
          </c:extLst>
        </c:ser>
        <c:ser>
          <c:idx val="1"/>
          <c:order val="1"/>
          <c:tx>
            <c:v>Reserves and Surplus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'FSA-Common-Size-Charts'!$B$16:$C$16</c:f>
              <c:strCache>
                <c:ptCount val="2"/>
                <c:pt idx="0">
                  <c:v>20X2</c:v>
                </c:pt>
                <c:pt idx="1">
                  <c:v>20X1</c:v>
                </c:pt>
              </c:strCache>
            </c:strRef>
          </c:cat>
          <c:val>
            <c:numRef>
              <c:f>'FSA-Common-Size-Charts'!$B$18:$C$18</c:f>
              <c:numCache>
                <c:formatCode>#,##0</c:formatCode>
                <c:ptCount val="2"/>
                <c:pt idx="0">
                  <c:v>11800</c:v>
                </c:pt>
                <c:pt idx="1">
                  <c:v>8600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383-49E2-A571-421E90BDC83B}"/>
            </c:ext>
          </c:extLst>
        </c:ser>
        <c:ser>
          <c:idx val="2"/>
          <c:order val="2"/>
          <c:tx>
            <c:v>Long-term borrowings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'FSA-Common-Size-Charts'!$B$16:$C$16</c:f>
              <c:strCache>
                <c:ptCount val="2"/>
                <c:pt idx="0">
                  <c:v>20X2</c:v>
                </c:pt>
                <c:pt idx="1">
                  <c:v>20X1</c:v>
                </c:pt>
              </c:strCache>
            </c:strRef>
          </c:cat>
          <c:val>
            <c:numRef>
              <c:f>'FSA-Common-Size-Charts'!$B$19:$C$19</c:f>
              <c:numCache>
                <c:formatCode>#,##0</c:formatCode>
                <c:ptCount val="2"/>
                <c:pt idx="0">
                  <c:v>12000</c:v>
                </c:pt>
                <c:pt idx="1">
                  <c:v>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383-49E2-A571-421E90BDC83B}"/>
            </c:ext>
          </c:extLst>
        </c:ser>
        <c:ser>
          <c:idx val="3"/>
          <c:order val="3"/>
          <c:tx>
            <c:v>Trade payables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'FSA-Common-Size-Charts'!$B$16:$C$16</c:f>
              <c:strCache>
                <c:ptCount val="2"/>
                <c:pt idx="0">
                  <c:v>20X2</c:v>
                </c:pt>
                <c:pt idx="1">
                  <c:v>20X1</c:v>
                </c:pt>
              </c:strCache>
            </c:strRef>
          </c:cat>
          <c:val>
            <c:numRef>
              <c:f>'FSA-Common-Size-Charts'!$B$20:$C$20</c:f>
              <c:numCache>
                <c:formatCode>#,##0</c:formatCode>
                <c:ptCount val="2"/>
                <c:pt idx="0">
                  <c:v>23300</c:v>
                </c:pt>
                <c:pt idx="1">
                  <c:v>17100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383-49E2-A571-421E90BDC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0419683"/>
        <c:axId val="213115069"/>
      </c:barChart>
      <c:catAx>
        <c:axId val="1660419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115069"/>
        <c:crosses val="autoZero"/>
        <c:auto val="1"/>
        <c:lblAlgn val="ctr"/>
        <c:lblOffset val="100"/>
        <c:noMultiLvlLbl val="1"/>
      </c:catAx>
      <c:valAx>
        <c:axId val="213115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604196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</xdr:colOff>
      <xdr:row>1</xdr:row>
      <xdr:rowOff>9525</xdr:rowOff>
    </xdr:from>
    <xdr:ext cx="4524375" cy="1990725"/>
    <xdr:graphicFrame macro="">
      <xdr:nvGraphicFramePr>
        <xdr:cNvPr id="1598089312" name="Chart 1">
          <a:extLst>
            <a:ext uri="{FF2B5EF4-FFF2-40B4-BE49-F238E27FC236}">
              <a16:creationId xmlns:a16="http://schemas.microsoft.com/office/drawing/2014/main" id="{00000000-0008-0000-0100-000060E84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800100</xdr:colOff>
      <xdr:row>1</xdr:row>
      <xdr:rowOff>0</xdr:rowOff>
    </xdr:from>
    <xdr:ext cx="4400550" cy="1914525"/>
    <xdr:graphicFrame macro="">
      <xdr:nvGraphicFramePr>
        <xdr:cNvPr id="636345401" name="Chart 2">
          <a:extLst>
            <a:ext uri="{FF2B5EF4-FFF2-40B4-BE49-F238E27FC236}">
              <a16:creationId xmlns:a16="http://schemas.microsoft.com/office/drawing/2014/main" id="{00000000-0008-0000-0100-000039DCE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190500</xdr:colOff>
      <xdr:row>11</xdr:row>
      <xdr:rowOff>114300</xdr:rowOff>
    </xdr:from>
    <xdr:ext cx="4943475" cy="2800350"/>
    <xdr:graphicFrame macro="">
      <xdr:nvGraphicFramePr>
        <xdr:cNvPr id="433911491" name="Chart 3">
          <a:extLst>
            <a:ext uri="{FF2B5EF4-FFF2-40B4-BE49-F238E27FC236}">
              <a16:creationId xmlns:a16="http://schemas.microsoft.com/office/drawing/2014/main" id="{00000000-0008-0000-0100-0000C3F6D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13</xdr:col>
      <xdr:colOff>19050</xdr:colOff>
      <xdr:row>11</xdr:row>
      <xdr:rowOff>19050</xdr:rowOff>
    </xdr:from>
    <xdr:ext cx="4286250" cy="2371725"/>
    <xdr:graphicFrame macro="">
      <xdr:nvGraphicFramePr>
        <xdr:cNvPr id="696523342" name="Chart 4">
          <a:extLst>
            <a:ext uri="{FF2B5EF4-FFF2-40B4-BE49-F238E27FC236}">
              <a16:creationId xmlns:a16="http://schemas.microsoft.com/office/drawing/2014/main" id="{00000000-0008-0000-0100-00004E1A8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640625" defaultRowHeight="15" customHeight="1" x14ac:dyDescent="0.25"/>
  <cols>
    <col min="1" max="1" width="30.44140625" customWidth="1"/>
    <col min="2" max="3" width="8.77734375" customWidth="1"/>
    <col min="4" max="4" width="9.77734375" customWidth="1"/>
    <col min="5" max="7" width="10.88671875" customWidth="1"/>
    <col min="8" max="8" width="44" customWidth="1"/>
    <col min="9" max="9" width="11.44140625" customWidth="1"/>
    <col min="10" max="10" width="9.109375" customWidth="1"/>
    <col min="11" max="26" width="14.44140625" customWidth="1"/>
  </cols>
  <sheetData>
    <row r="1" spans="1:26" ht="16.5" customHeight="1" x14ac:dyDescent="0.25">
      <c r="A1" s="1" t="s">
        <v>0</v>
      </c>
      <c r="B1" s="2"/>
      <c r="C1" s="2"/>
      <c r="D1" s="2"/>
      <c r="E1" s="3" t="s">
        <v>1</v>
      </c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1"/>
      <c r="B2" s="5" t="s">
        <v>2</v>
      </c>
      <c r="C2" s="5" t="s">
        <v>3</v>
      </c>
      <c r="D2" s="6" t="s">
        <v>4</v>
      </c>
      <c r="E2" s="7" t="s">
        <v>5</v>
      </c>
      <c r="F2" s="7" t="s">
        <v>6</v>
      </c>
      <c r="G2" s="7" t="s">
        <v>7</v>
      </c>
      <c r="H2" s="4"/>
      <c r="I2" s="8" t="s">
        <v>2</v>
      </c>
      <c r="J2" s="8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6.5" customHeight="1" x14ac:dyDescent="0.25">
      <c r="A3" s="1" t="s">
        <v>8</v>
      </c>
      <c r="B3" s="9"/>
      <c r="C3" s="9"/>
      <c r="D3" s="10"/>
      <c r="E3" s="11"/>
      <c r="F3" s="11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6.5" customHeight="1" x14ac:dyDescent="0.25">
      <c r="A4" s="1" t="s">
        <v>9</v>
      </c>
      <c r="B4" s="9"/>
      <c r="C4" s="9"/>
      <c r="D4" s="10"/>
      <c r="E4" s="11"/>
      <c r="F4" s="11"/>
      <c r="G4" s="3"/>
      <c r="H4" s="12"/>
      <c r="I4" s="13"/>
      <c r="J4" s="1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 x14ac:dyDescent="0.25">
      <c r="A5" s="14" t="s">
        <v>10</v>
      </c>
      <c r="B5" s="9">
        <v>97300</v>
      </c>
      <c r="C5" s="9">
        <v>88400</v>
      </c>
      <c r="D5" s="10"/>
      <c r="E5" s="15"/>
      <c r="F5" s="15"/>
      <c r="G5" s="1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6.5" customHeight="1" x14ac:dyDescent="0.25">
      <c r="A6" s="14" t="s">
        <v>11</v>
      </c>
      <c r="B6" s="10">
        <v>68500</v>
      </c>
      <c r="C6" s="10">
        <v>57600</v>
      </c>
      <c r="D6" s="10"/>
      <c r="E6" s="15"/>
      <c r="F6" s="15"/>
      <c r="G6" s="16"/>
      <c r="H6" s="1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 x14ac:dyDescent="0.25">
      <c r="A7" s="14" t="s">
        <v>12</v>
      </c>
      <c r="B7" s="10">
        <f t="shared" ref="B7:C7" si="0">B5-B6</f>
        <v>28800</v>
      </c>
      <c r="C7" s="10">
        <f t="shared" si="0"/>
        <v>30800</v>
      </c>
      <c r="D7" s="10"/>
      <c r="E7" s="15"/>
      <c r="F7" s="15"/>
      <c r="G7" s="16"/>
      <c r="H7" s="12"/>
      <c r="I7" s="18"/>
      <c r="J7" s="1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25">
      <c r="A8" s="14" t="s">
        <v>13</v>
      </c>
      <c r="B8" s="10">
        <v>5300</v>
      </c>
      <c r="C8" s="10">
        <v>4500</v>
      </c>
      <c r="D8" s="10"/>
      <c r="E8" s="15"/>
      <c r="F8" s="15"/>
      <c r="G8" s="16"/>
      <c r="H8" s="12"/>
      <c r="I8" s="18"/>
      <c r="J8" s="1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 x14ac:dyDescent="0.25">
      <c r="A9" s="14" t="s">
        <v>14</v>
      </c>
      <c r="B9" s="10">
        <f t="shared" ref="B9:C9" si="1">B7-B8</f>
        <v>23500</v>
      </c>
      <c r="C9" s="10">
        <f t="shared" si="1"/>
        <v>26300</v>
      </c>
      <c r="D9" s="10"/>
      <c r="E9" s="15"/>
      <c r="F9" s="15"/>
      <c r="G9" s="16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 x14ac:dyDescent="0.25">
      <c r="A10" s="14" t="s">
        <v>15</v>
      </c>
      <c r="B10" s="10">
        <v>1800</v>
      </c>
      <c r="C10" s="10">
        <v>1400</v>
      </c>
      <c r="D10" s="10"/>
      <c r="E10" s="15"/>
      <c r="F10" s="15"/>
      <c r="G10" s="16"/>
      <c r="H10" s="12"/>
      <c r="I10" s="19"/>
      <c r="J10" s="19"/>
      <c r="K10" s="20"/>
      <c r="L10" s="20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.5" customHeight="1" x14ac:dyDescent="0.25">
      <c r="A11" s="14" t="s">
        <v>16</v>
      </c>
      <c r="B11" s="10">
        <f t="shared" ref="B11:C11" si="2">B9-B10</f>
        <v>21700</v>
      </c>
      <c r="C11" s="10">
        <f t="shared" si="2"/>
        <v>24900</v>
      </c>
      <c r="D11" s="10"/>
      <c r="E11" s="15"/>
      <c r="F11" s="15"/>
      <c r="G11" s="16"/>
      <c r="H11" s="12"/>
      <c r="I11" s="21"/>
      <c r="J11" s="21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 x14ac:dyDescent="0.25">
      <c r="A12" s="14" t="s">
        <v>17</v>
      </c>
      <c r="B12" s="10">
        <v>10500</v>
      </c>
      <c r="C12" s="10">
        <v>12000</v>
      </c>
      <c r="D12" s="10"/>
      <c r="E12" s="15"/>
      <c r="F12" s="15"/>
      <c r="G12" s="16"/>
      <c r="H12" s="12"/>
      <c r="I12" s="21"/>
      <c r="J12" s="2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 x14ac:dyDescent="0.25">
      <c r="A13" s="14" t="s">
        <v>18</v>
      </c>
      <c r="B13" s="10">
        <f t="shared" ref="B13:C13" si="3">B11-B12</f>
        <v>11200</v>
      </c>
      <c r="C13" s="10">
        <f t="shared" si="3"/>
        <v>12900</v>
      </c>
      <c r="D13" s="10"/>
      <c r="E13" s="15"/>
      <c r="F13" s="15"/>
      <c r="G13" s="16"/>
      <c r="H13" s="12"/>
      <c r="I13" s="21"/>
      <c r="J13" s="21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.5" customHeight="1" x14ac:dyDescent="0.25">
      <c r="A14" s="14"/>
      <c r="B14" s="22"/>
      <c r="C14" s="22"/>
      <c r="D14" s="3"/>
      <c r="E14" s="15"/>
      <c r="F14" s="15"/>
      <c r="G14" s="16"/>
      <c r="H14" s="12"/>
      <c r="I14" s="21"/>
      <c r="J14" s="2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.5" customHeight="1" x14ac:dyDescent="0.25">
      <c r="A15" s="1" t="s">
        <v>19</v>
      </c>
      <c r="B15" s="22"/>
      <c r="C15" s="22"/>
      <c r="D15" s="3"/>
      <c r="E15" s="11"/>
      <c r="F15" s="11"/>
      <c r="G15" s="16"/>
      <c r="H15" s="12"/>
      <c r="I15" s="13"/>
      <c r="J15" s="1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 x14ac:dyDescent="0.25">
      <c r="A16" s="1" t="s">
        <v>20</v>
      </c>
      <c r="B16" s="10"/>
      <c r="C16" s="10"/>
      <c r="D16" s="10"/>
      <c r="E16" s="11"/>
      <c r="F16" s="11"/>
      <c r="G16" s="16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.5" customHeight="1" x14ac:dyDescent="0.25">
      <c r="A17" s="1" t="s">
        <v>21</v>
      </c>
      <c r="B17" s="10"/>
      <c r="C17" s="10"/>
      <c r="D17" s="10"/>
      <c r="E17" s="11"/>
      <c r="F17" s="11"/>
      <c r="G17" s="16"/>
      <c r="H17" s="1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.5" customHeight="1" x14ac:dyDescent="0.25">
      <c r="A18" s="14" t="s">
        <v>22</v>
      </c>
      <c r="B18" s="10">
        <v>32200</v>
      </c>
      <c r="C18" s="10">
        <v>26500</v>
      </c>
      <c r="D18" s="10"/>
      <c r="E18" s="15"/>
      <c r="F18" s="15"/>
      <c r="G18" s="16"/>
      <c r="H18" s="12"/>
      <c r="I18" s="23"/>
      <c r="J18" s="2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.5" customHeight="1" x14ac:dyDescent="0.25">
      <c r="A19" s="14" t="s">
        <v>23</v>
      </c>
      <c r="B19" s="10">
        <v>2800</v>
      </c>
      <c r="C19" s="10">
        <v>4300</v>
      </c>
      <c r="D19" s="10"/>
      <c r="E19" s="15"/>
      <c r="F19" s="15"/>
      <c r="G19" s="16"/>
      <c r="H19" s="12"/>
      <c r="I19" s="23"/>
      <c r="J19" s="2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 x14ac:dyDescent="0.25">
      <c r="A20" s="1" t="s">
        <v>24</v>
      </c>
      <c r="B20" s="10"/>
      <c r="C20" s="10"/>
      <c r="D20" s="10"/>
      <c r="E20" s="15"/>
      <c r="F20" s="15"/>
      <c r="G20" s="16"/>
      <c r="H20" s="12"/>
      <c r="I20" s="23"/>
      <c r="J20" s="2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.5" customHeight="1" x14ac:dyDescent="0.25">
      <c r="A21" s="14" t="s">
        <v>25</v>
      </c>
      <c r="B21" s="10">
        <v>10600</v>
      </c>
      <c r="C21" s="10">
        <v>4900</v>
      </c>
      <c r="D21" s="10">
        <v>3700</v>
      </c>
      <c r="E21" s="15"/>
      <c r="F21" s="15"/>
      <c r="G21" s="16"/>
      <c r="H21" s="12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.5" customHeight="1" x14ac:dyDescent="0.25">
      <c r="A22" s="14" t="s">
        <v>26</v>
      </c>
      <c r="B22" s="10">
        <v>20900</v>
      </c>
      <c r="C22" s="10">
        <v>15600</v>
      </c>
      <c r="D22" s="10">
        <v>12000</v>
      </c>
      <c r="E22" s="15"/>
      <c r="F22" s="15"/>
      <c r="G22" s="16"/>
      <c r="H22" s="12"/>
      <c r="I22" s="23"/>
      <c r="J22" s="2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.5" customHeight="1" x14ac:dyDescent="0.25">
      <c r="A23" s="14" t="s">
        <v>27</v>
      </c>
      <c r="B23" s="10">
        <v>4400</v>
      </c>
      <c r="C23" s="10">
        <v>7000</v>
      </c>
      <c r="D23" s="10"/>
      <c r="E23" s="15"/>
      <c r="F23" s="15"/>
      <c r="G23" s="16"/>
      <c r="H23" s="12"/>
      <c r="I23" s="23"/>
      <c r="J23" s="2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4" t="s">
        <v>28</v>
      </c>
      <c r="B24" s="10">
        <v>1200</v>
      </c>
      <c r="C24" s="10">
        <v>1400</v>
      </c>
      <c r="D24" s="10"/>
      <c r="E24" s="15"/>
      <c r="F24" s="15"/>
      <c r="G24" s="16"/>
      <c r="H24" s="24"/>
      <c r="I24" s="23"/>
      <c r="J24" s="2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5" customHeight="1" x14ac:dyDescent="0.25">
      <c r="A25" s="25" t="s">
        <v>29</v>
      </c>
      <c r="B25" s="2">
        <f t="shared" ref="B25:C25" si="4">SUM(B17:B24)</f>
        <v>72100</v>
      </c>
      <c r="C25" s="2">
        <f t="shared" si="4"/>
        <v>59700</v>
      </c>
      <c r="D25" s="10">
        <v>41000</v>
      </c>
      <c r="E25" s="15"/>
      <c r="F25" s="15"/>
      <c r="G25" s="16"/>
      <c r="H25" s="12"/>
      <c r="I25" s="23"/>
      <c r="J25" s="2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5" customHeight="1" x14ac:dyDescent="0.25">
      <c r="A26" s="1" t="s">
        <v>30</v>
      </c>
      <c r="B26" s="10"/>
      <c r="C26" s="10"/>
      <c r="D26" s="10"/>
      <c r="E26" s="15"/>
      <c r="F26" s="15"/>
      <c r="G26" s="16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5" customHeight="1" x14ac:dyDescent="0.25">
      <c r="A27" s="1" t="s">
        <v>31</v>
      </c>
      <c r="B27" s="10"/>
      <c r="C27" s="10"/>
      <c r="D27" s="10"/>
      <c r="E27" s="15"/>
      <c r="F27" s="15"/>
      <c r="G27" s="16"/>
      <c r="H27" s="12"/>
      <c r="I27" s="26"/>
      <c r="J27" s="26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5" customHeight="1" x14ac:dyDescent="0.25">
      <c r="A28" s="14" t="s">
        <v>32</v>
      </c>
      <c r="B28" s="10">
        <v>25000</v>
      </c>
      <c r="C28" s="10">
        <v>25000</v>
      </c>
      <c r="D28" s="10"/>
      <c r="E28" s="15"/>
      <c r="F28" s="15"/>
      <c r="G28" s="16"/>
      <c r="H28" s="12"/>
      <c r="I28" s="26"/>
      <c r="J28" s="26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 x14ac:dyDescent="0.25">
      <c r="A29" s="14" t="s">
        <v>33</v>
      </c>
      <c r="B29" s="10">
        <v>11800</v>
      </c>
      <c r="C29" s="10">
        <v>8600</v>
      </c>
      <c r="D29" s="10"/>
      <c r="E29" s="15"/>
      <c r="F29" s="15"/>
      <c r="G29" s="16"/>
      <c r="H29" s="1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.5" customHeight="1" x14ac:dyDescent="0.25">
      <c r="A30" s="14"/>
      <c r="B30" s="27">
        <f t="shared" ref="B30:C30" si="5">B28+B29</f>
        <v>36800</v>
      </c>
      <c r="C30" s="27">
        <f t="shared" si="5"/>
        <v>33600</v>
      </c>
      <c r="D30" s="27">
        <v>22700</v>
      </c>
      <c r="E30" s="15"/>
      <c r="F30" s="15"/>
      <c r="G30" s="16"/>
      <c r="H30" s="1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.5" customHeight="1" x14ac:dyDescent="0.25">
      <c r="A31" s="1" t="s">
        <v>34</v>
      </c>
      <c r="B31" s="10"/>
      <c r="C31" s="10"/>
      <c r="D31" s="10"/>
      <c r="E31" s="15"/>
      <c r="F31" s="15"/>
      <c r="G31" s="16"/>
      <c r="H31" s="1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.5" customHeight="1" x14ac:dyDescent="0.25">
      <c r="A32" s="14" t="s">
        <v>35</v>
      </c>
      <c r="B32" s="10">
        <v>12000</v>
      </c>
      <c r="C32" s="10">
        <v>9000</v>
      </c>
      <c r="D32" s="10"/>
      <c r="E32" s="15"/>
      <c r="F32" s="15"/>
      <c r="G32" s="16"/>
      <c r="H32" s="17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.5" customHeight="1" x14ac:dyDescent="0.25">
      <c r="A33" s="1" t="s">
        <v>36</v>
      </c>
      <c r="B33" s="10"/>
      <c r="C33" s="10"/>
      <c r="D33" s="10"/>
      <c r="E33" s="15"/>
      <c r="F33" s="15"/>
      <c r="G33" s="16"/>
      <c r="H33" s="12"/>
      <c r="I33" s="23"/>
      <c r="J33" s="2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.5" customHeight="1" x14ac:dyDescent="0.25">
      <c r="A34" s="14" t="s">
        <v>37</v>
      </c>
      <c r="B34" s="10">
        <v>23300</v>
      </c>
      <c r="C34" s="10">
        <v>17100</v>
      </c>
      <c r="D34" s="10"/>
      <c r="E34" s="15"/>
      <c r="F34" s="15"/>
      <c r="G34" s="16"/>
      <c r="H34" s="12"/>
      <c r="I34" s="23"/>
      <c r="J34" s="2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.5" customHeight="1" x14ac:dyDescent="0.25">
      <c r="A35" s="25" t="s">
        <v>38</v>
      </c>
      <c r="B35" s="2">
        <f t="shared" ref="B35:C35" si="6">B30+B32+B34</f>
        <v>72100</v>
      </c>
      <c r="C35" s="2">
        <f t="shared" si="6"/>
        <v>59700</v>
      </c>
      <c r="D35" s="3"/>
      <c r="E35" s="15"/>
      <c r="F35" s="15"/>
      <c r="G35" s="16"/>
      <c r="H35" s="12"/>
      <c r="I35" s="28"/>
      <c r="J35" s="28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.5" customHeight="1" x14ac:dyDescent="0.25">
      <c r="A36" s="3"/>
      <c r="B36" s="10"/>
      <c r="C36" s="10"/>
      <c r="D36" s="10"/>
      <c r="E36" s="3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3" t="s">
        <v>39</v>
      </c>
      <c r="B37" s="10">
        <v>8000</v>
      </c>
      <c r="C37" s="10">
        <v>7000</v>
      </c>
      <c r="D37" s="10"/>
      <c r="E37" s="3"/>
      <c r="F37" s="3"/>
      <c r="G37" s="3"/>
      <c r="H37" s="1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3" t="s">
        <v>40</v>
      </c>
      <c r="B38" s="29">
        <v>40</v>
      </c>
      <c r="C38" s="29">
        <v>50</v>
      </c>
      <c r="D38" s="29">
        <v>45</v>
      </c>
      <c r="E38" s="3"/>
      <c r="F38" s="3"/>
      <c r="G38" s="3"/>
      <c r="H38" s="12"/>
      <c r="I38" s="30"/>
      <c r="J38" s="30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.5" customHeight="1" x14ac:dyDescent="0.25">
      <c r="A39" s="3"/>
      <c r="B39" s="10"/>
      <c r="C39" s="10"/>
      <c r="D39" s="10"/>
      <c r="E39" s="3"/>
      <c r="F39" s="3"/>
      <c r="G39" s="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3"/>
      <c r="B40" s="10"/>
      <c r="C40" s="10"/>
      <c r="D40" s="10"/>
      <c r="E40" s="3"/>
      <c r="F40" s="3"/>
      <c r="G40" s="3"/>
      <c r="H40" s="2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3"/>
      <c r="B41" s="10"/>
      <c r="C41" s="10"/>
      <c r="D41" s="10"/>
      <c r="E41" s="3"/>
      <c r="F41" s="3"/>
      <c r="G41" s="3"/>
      <c r="H41" s="24"/>
      <c r="I41" s="31"/>
      <c r="J41" s="3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2"/>
      <c r="C42" s="32"/>
      <c r="D42" s="3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2"/>
      <c r="C43" s="32"/>
      <c r="D43" s="32"/>
      <c r="E43" s="4"/>
      <c r="F43" s="4"/>
      <c r="G43" s="4"/>
      <c r="H43" s="12"/>
      <c r="I43" s="30"/>
      <c r="J43" s="30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2"/>
      <c r="C44" s="32"/>
      <c r="D44" s="32"/>
      <c r="E44" s="4"/>
      <c r="F44" s="4"/>
      <c r="G44" s="4"/>
      <c r="H44" s="12"/>
      <c r="I44" s="31"/>
      <c r="J44" s="3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2"/>
      <c r="C45" s="32"/>
      <c r="D45" s="3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2"/>
      <c r="C46" s="32"/>
      <c r="D46" s="3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2"/>
      <c r="C47" s="32"/>
      <c r="D47" s="32"/>
      <c r="E47" s="4"/>
      <c r="F47" s="4"/>
      <c r="G47" s="4"/>
      <c r="H47" s="4"/>
      <c r="I47" s="31"/>
      <c r="J47" s="31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2"/>
      <c r="C48" s="32"/>
      <c r="D48" s="3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2"/>
      <c r="C49" s="32"/>
      <c r="D49" s="32"/>
      <c r="E49" s="4"/>
      <c r="F49" s="4"/>
      <c r="G49" s="4"/>
      <c r="H49" s="4"/>
      <c r="I49" s="20"/>
      <c r="J49" s="20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2"/>
      <c r="C50" s="32"/>
      <c r="D50" s="3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2"/>
      <c r="C51" s="32"/>
      <c r="D51" s="32"/>
      <c r="E51" s="4"/>
      <c r="F51" s="4"/>
      <c r="G51" s="4"/>
      <c r="H51" s="33"/>
      <c r="I51" s="20"/>
      <c r="J51" s="20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2"/>
      <c r="C52" s="32"/>
      <c r="D52" s="3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2"/>
      <c r="C53" s="32"/>
      <c r="D53" s="32"/>
      <c r="E53" s="4"/>
      <c r="F53" s="4"/>
      <c r="G53" s="4"/>
      <c r="H53" s="4"/>
      <c r="I53" s="20"/>
      <c r="J53" s="20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2"/>
      <c r="C54" s="32"/>
      <c r="D54" s="32"/>
      <c r="E54" s="4"/>
      <c r="F54" s="4"/>
      <c r="G54" s="4"/>
      <c r="H54" s="4"/>
      <c r="I54" s="20"/>
      <c r="J54" s="20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2"/>
      <c r="C55" s="32"/>
      <c r="D55" s="32"/>
      <c r="E55" s="4"/>
      <c r="F55" s="4"/>
      <c r="G55" s="4"/>
      <c r="H55" s="4"/>
      <c r="I55" s="20"/>
      <c r="J55" s="20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2"/>
      <c r="C56" s="32"/>
      <c r="D56" s="32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2"/>
      <c r="C57" s="32"/>
      <c r="D57" s="32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2"/>
      <c r="C58" s="32"/>
      <c r="D58" s="32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2"/>
      <c r="C59" s="32"/>
      <c r="D59" s="32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2"/>
      <c r="C60" s="32"/>
      <c r="D60" s="32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2"/>
      <c r="C61" s="32"/>
      <c r="D61" s="32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2"/>
      <c r="C62" s="32"/>
      <c r="D62" s="32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2"/>
      <c r="C63" s="32"/>
      <c r="D63" s="32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2"/>
      <c r="C64" s="32"/>
      <c r="D64" s="32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2"/>
      <c r="C65" s="32"/>
      <c r="D65" s="32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2"/>
      <c r="C66" s="32"/>
      <c r="D66" s="32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2"/>
      <c r="C67" s="32"/>
      <c r="D67" s="32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2"/>
      <c r="C68" s="32"/>
      <c r="D68" s="3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2"/>
      <c r="C69" s="32"/>
      <c r="D69" s="32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2"/>
      <c r="C70" s="32"/>
      <c r="D70" s="32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2"/>
      <c r="C71" s="32"/>
      <c r="D71" s="32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2"/>
      <c r="C72" s="32"/>
      <c r="D72" s="32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2"/>
      <c r="C73" s="32"/>
      <c r="D73" s="32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2"/>
      <c r="C74" s="32"/>
      <c r="D74" s="32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2"/>
      <c r="C75" s="32"/>
      <c r="D75" s="32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2"/>
      <c r="C76" s="32"/>
      <c r="D76" s="32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2"/>
      <c r="C77" s="32"/>
      <c r="D77" s="32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2"/>
      <c r="C78" s="32"/>
      <c r="D78" s="32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2"/>
      <c r="C79" s="32"/>
      <c r="D79" s="32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2"/>
      <c r="C80" s="32"/>
      <c r="D80" s="32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2"/>
      <c r="C81" s="32"/>
      <c r="D81" s="32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2"/>
      <c r="C82" s="32"/>
      <c r="D82" s="32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2"/>
      <c r="C83" s="32"/>
      <c r="D83" s="32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2"/>
      <c r="C84" s="32"/>
      <c r="D84" s="32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2"/>
      <c r="C85" s="32"/>
      <c r="D85" s="32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2"/>
      <c r="C86" s="32"/>
      <c r="D86" s="32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2"/>
      <c r="C87" s="32"/>
      <c r="D87" s="32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2"/>
      <c r="C88" s="32"/>
      <c r="D88" s="32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2"/>
      <c r="C89" s="32"/>
      <c r="D89" s="32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2"/>
      <c r="C90" s="32"/>
      <c r="D90" s="32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2"/>
      <c r="C91" s="32"/>
      <c r="D91" s="32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2"/>
      <c r="C92" s="32"/>
      <c r="D92" s="3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2"/>
      <c r="C93" s="32"/>
      <c r="D93" s="32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2"/>
      <c r="C94" s="32"/>
      <c r="D94" s="32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2"/>
      <c r="C95" s="32"/>
      <c r="D95" s="32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2"/>
      <c r="C96" s="32"/>
      <c r="D96" s="32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2"/>
      <c r="C97" s="32"/>
      <c r="D97" s="32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2"/>
      <c r="C98" s="32"/>
      <c r="D98" s="32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2"/>
      <c r="C99" s="32"/>
      <c r="D99" s="32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2"/>
      <c r="C100" s="32"/>
      <c r="D100" s="32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2"/>
      <c r="C101" s="32"/>
      <c r="D101" s="32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2"/>
      <c r="C102" s="32"/>
      <c r="D102" s="3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2"/>
      <c r="C103" s="32"/>
      <c r="D103" s="32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2"/>
      <c r="C104" s="32"/>
      <c r="D104" s="32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2"/>
      <c r="C105" s="32"/>
      <c r="D105" s="32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2"/>
      <c r="C106" s="32"/>
      <c r="D106" s="3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2"/>
      <c r="C107" s="32"/>
      <c r="D107" s="3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2"/>
      <c r="C108" s="32"/>
      <c r="D108" s="3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2"/>
      <c r="C109" s="32"/>
      <c r="D109" s="3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2"/>
      <c r="C110" s="32"/>
      <c r="D110" s="32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2"/>
      <c r="C111" s="32"/>
      <c r="D111" s="32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2"/>
      <c r="C112" s="32"/>
      <c r="D112" s="3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2"/>
      <c r="C113" s="32"/>
      <c r="D113" s="3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2"/>
      <c r="C114" s="32"/>
      <c r="D114" s="3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2"/>
      <c r="C115" s="32"/>
      <c r="D115" s="32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2"/>
      <c r="C116" s="32"/>
      <c r="D116" s="3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2"/>
      <c r="C117" s="32"/>
      <c r="D117" s="3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2"/>
      <c r="C118" s="32"/>
      <c r="D118" s="3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2"/>
      <c r="C119" s="32"/>
      <c r="D119" s="32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2"/>
      <c r="C120" s="32"/>
      <c r="D120" s="3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2"/>
      <c r="C121" s="32"/>
      <c r="D121" s="3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2"/>
      <c r="C122" s="32"/>
      <c r="D122" s="3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2"/>
      <c r="C123" s="32"/>
      <c r="D123" s="32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2"/>
      <c r="C124" s="32"/>
      <c r="D124" s="32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2"/>
      <c r="C125" s="32"/>
      <c r="D125" s="32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2"/>
      <c r="C126" s="32"/>
      <c r="D126" s="32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2"/>
      <c r="C127" s="32"/>
      <c r="D127" s="3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2"/>
      <c r="C128" s="32"/>
      <c r="D128" s="32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2"/>
      <c r="C129" s="32"/>
      <c r="D129" s="32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2"/>
      <c r="C130" s="32"/>
      <c r="D130" s="32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2"/>
      <c r="C131" s="32"/>
      <c r="D131" s="32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2"/>
      <c r="C132" s="32"/>
      <c r="D132" s="3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2"/>
      <c r="C133" s="32"/>
      <c r="D133" s="3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2"/>
      <c r="C134" s="32"/>
      <c r="D134" s="32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2"/>
      <c r="C135" s="32"/>
      <c r="D135" s="3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2"/>
      <c r="C136" s="32"/>
      <c r="D136" s="32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2"/>
      <c r="C137" s="32"/>
      <c r="D137" s="32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2"/>
      <c r="C138" s="32"/>
      <c r="D138" s="3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2"/>
      <c r="C139" s="32"/>
      <c r="D139" s="32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2"/>
      <c r="C140" s="32"/>
      <c r="D140" s="32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2"/>
      <c r="C141" s="32"/>
      <c r="D141" s="32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2"/>
      <c r="C142" s="32"/>
      <c r="D142" s="3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2"/>
      <c r="C143" s="32"/>
      <c r="D143" s="32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2"/>
      <c r="C144" s="32"/>
      <c r="D144" s="32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2"/>
      <c r="C145" s="32"/>
      <c r="D145" s="3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2"/>
      <c r="C146" s="32"/>
      <c r="D146" s="32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2"/>
      <c r="C147" s="32"/>
      <c r="D147" s="32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2"/>
      <c r="C148" s="32"/>
      <c r="D148" s="32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2"/>
      <c r="C149" s="32"/>
      <c r="D149" s="32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2"/>
      <c r="C150" s="32"/>
      <c r="D150" s="32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2"/>
      <c r="C151" s="32"/>
      <c r="D151" s="32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2"/>
      <c r="C152" s="32"/>
      <c r="D152" s="3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2"/>
      <c r="C153" s="32"/>
      <c r="D153" s="32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2"/>
      <c r="C154" s="32"/>
      <c r="D154" s="32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2"/>
      <c r="C155" s="32"/>
      <c r="D155" s="32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2"/>
      <c r="C156" s="32"/>
      <c r="D156" s="32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2"/>
      <c r="C157" s="32"/>
      <c r="D157" s="32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2"/>
      <c r="C158" s="32"/>
      <c r="D158" s="32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2"/>
      <c r="C159" s="32"/>
      <c r="D159" s="32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2"/>
      <c r="C160" s="32"/>
      <c r="D160" s="32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2"/>
      <c r="C161" s="32"/>
      <c r="D161" s="32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2"/>
      <c r="C162" s="32"/>
      <c r="D162" s="3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2"/>
      <c r="C163" s="32"/>
      <c r="D163" s="32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2"/>
      <c r="C164" s="32"/>
      <c r="D164" s="32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2"/>
      <c r="C165" s="32"/>
      <c r="D165" s="32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2"/>
      <c r="C166" s="32"/>
      <c r="D166" s="32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2"/>
      <c r="C167" s="32"/>
      <c r="D167" s="32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2"/>
      <c r="C168" s="32"/>
      <c r="D168" s="32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2"/>
      <c r="C169" s="32"/>
      <c r="D169" s="32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2"/>
      <c r="C170" s="32"/>
      <c r="D170" s="32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2"/>
      <c r="C171" s="32"/>
      <c r="D171" s="32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2"/>
      <c r="C172" s="32"/>
      <c r="D172" s="3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2"/>
      <c r="C173" s="32"/>
      <c r="D173" s="32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2"/>
      <c r="C174" s="32"/>
      <c r="D174" s="3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2"/>
      <c r="C175" s="32"/>
      <c r="D175" s="32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2"/>
      <c r="C176" s="32"/>
      <c r="D176" s="32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2"/>
      <c r="C177" s="32"/>
      <c r="D177" s="32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2"/>
      <c r="C178" s="32"/>
      <c r="D178" s="32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2"/>
      <c r="C179" s="32"/>
      <c r="D179" s="32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2"/>
      <c r="C180" s="32"/>
      <c r="D180" s="3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2"/>
      <c r="C181" s="32"/>
      <c r="D181" s="3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2"/>
      <c r="C182" s="32"/>
      <c r="D182" s="3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2"/>
      <c r="C183" s="32"/>
      <c r="D183" s="32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2"/>
      <c r="C184" s="32"/>
      <c r="D184" s="32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2"/>
      <c r="C185" s="32"/>
      <c r="D185" s="32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2"/>
      <c r="C186" s="32"/>
      <c r="D186" s="32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2"/>
      <c r="C187" s="32"/>
      <c r="D187" s="32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2"/>
      <c r="C188" s="32"/>
      <c r="D188" s="32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2"/>
      <c r="C189" s="32"/>
      <c r="D189" s="32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2"/>
      <c r="C190" s="32"/>
      <c r="D190" s="32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2"/>
      <c r="C191" s="32"/>
      <c r="D191" s="32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2"/>
      <c r="C192" s="32"/>
      <c r="D192" s="3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2"/>
      <c r="C193" s="32"/>
      <c r="D193" s="32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2"/>
      <c r="C194" s="32"/>
      <c r="D194" s="32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2"/>
      <c r="C195" s="32"/>
      <c r="D195" s="32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2"/>
      <c r="C196" s="32"/>
      <c r="D196" s="32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2"/>
      <c r="C197" s="32"/>
      <c r="D197" s="32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2"/>
      <c r="C198" s="32"/>
      <c r="D198" s="32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2"/>
      <c r="C199" s="32"/>
      <c r="D199" s="32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2"/>
      <c r="C200" s="32"/>
      <c r="D200" s="32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2"/>
      <c r="C201" s="32"/>
      <c r="D201" s="32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2"/>
      <c r="C202" s="32"/>
      <c r="D202" s="3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2"/>
      <c r="C203" s="32"/>
      <c r="D203" s="32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2"/>
      <c r="C204" s="32"/>
      <c r="D204" s="32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2"/>
      <c r="C205" s="32"/>
      <c r="D205" s="32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2"/>
      <c r="C206" s="32"/>
      <c r="D206" s="32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2"/>
      <c r="C207" s="32"/>
      <c r="D207" s="32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2"/>
      <c r="C208" s="32"/>
      <c r="D208" s="32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2"/>
      <c r="C209" s="32"/>
      <c r="D209" s="32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2"/>
      <c r="C210" s="32"/>
      <c r="D210" s="32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2"/>
      <c r="C211" s="32"/>
      <c r="D211" s="32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2"/>
      <c r="C212" s="32"/>
      <c r="D212" s="3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2"/>
      <c r="C213" s="32"/>
      <c r="D213" s="32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2"/>
      <c r="C214" s="32"/>
      <c r="D214" s="32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2"/>
      <c r="C215" s="32"/>
      <c r="D215" s="32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2"/>
      <c r="C216" s="32"/>
      <c r="D216" s="32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2"/>
      <c r="C217" s="32"/>
      <c r="D217" s="32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2"/>
      <c r="C218" s="32"/>
      <c r="D218" s="32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2"/>
      <c r="C219" s="32"/>
      <c r="D219" s="32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2"/>
      <c r="C220" s="32"/>
      <c r="D220" s="32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2"/>
      <c r="C221" s="32"/>
      <c r="D221" s="32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2"/>
      <c r="C222" s="32"/>
      <c r="D222" s="3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2"/>
      <c r="C223" s="32"/>
      <c r="D223" s="32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2"/>
      <c r="C224" s="32"/>
      <c r="D224" s="32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2"/>
      <c r="C225" s="32"/>
      <c r="D225" s="32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2"/>
      <c r="C226" s="32"/>
      <c r="D226" s="32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2"/>
      <c r="C227" s="32"/>
      <c r="D227" s="32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2"/>
      <c r="C228" s="32"/>
      <c r="D228" s="32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2"/>
      <c r="C229" s="32"/>
      <c r="D229" s="32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2"/>
      <c r="C230" s="32"/>
      <c r="D230" s="32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2"/>
      <c r="C231" s="32"/>
      <c r="D231" s="32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2"/>
      <c r="C232" s="32"/>
      <c r="D232" s="32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2"/>
      <c r="C233" s="32"/>
      <c r="D233" s="32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2"/>
      <c r="C234" s="32"/>
      <c r="D234" s="32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2"/>
      <c r="C235" s="32"/>
      <c r="D235" s="32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2"/>
      <c r="C236" s="32"/>
      <c r="D236" s="32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2"/>
      <c r="C237" s="32"/>
      <c r="D237" s="32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2"/>
      <c r="C238" s="32"/>
      <c r="D238" s="32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 gridLines="1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0" sqref="F10"/>
    </sheetView>
  </sheetViews>
  <sheetFormatPr defaultColWidth="12.6640625" defaultRowHeight="15" customHeight="1" x14ac:dyDescent="0.25"/>
  <cols>
    <col min="1" max="1" width="30.44140625" customWidth="1"/>
    <col min="2" max="3" width="8.77734375" customWidth="1"/>
    <col min="4" max="4" width="9.77734375" customWidth="1"/>
    <col min="5" max="7" width="10.88671875" customWidth="1"/>
    <col min="8" max="26" width="14.44140625" customWidth="1"/>
  </cols>
  <sheetData>
    <row r="1" spans="1:8" ht="16.5" customHeight="1" x14ac:dyDescent="0.25">
      <c r="A1" s="1" t="s">
        <v>0</v>
      </c>
      <c r="B1" s="9">
        <v>97300</v>
      </c>
      <c r="C1" s="9">
        <v>88400</v>
      </c>
      <c r="D1" s="2"/>
      <c r="E1" s="3" t="s">
        <v>1</v>
      </c>
      <c r="F1" s="3"/>
      <c r="G1" s="3"/>
    </row>
    <row r="2" spans="1:8" ht="15.75" customHeight="1" x14ac:dyDescent="0.25">
      <c r="A2" s="1"/>
      <c r="B2" s="5" t="s">
        <v>2</v>
      </c>
      <c r="C2" s="5" t="s">
        <v>3</v>
      </c>
      <c r="D2" s="6" t="s">
        <v>4</v>
      </c>
      <c r="E2" s="7" t="s">
        <v>5</v>
      </c>
      <c r="F2" s="7" t="s">
        <v>6</v>
      </c>
      <c r="G2" s="7" t="s">
        <v>7</v>
      </c>
    </row>
    <row r="3" spans="1:8" ht="16.5" customHeight="1" x14ac:dyDescent="0.25">
      <c r="A3" s="14" t="s">
        <v>11</v>
      </c>
      <c r="B3" s="10">
        <v>68500</v>
      </c>
      <c r="C3" s="10">
        <v>57600</v>
      </c>
      <c r="D3" s="10"/>
      <c r="E3" s="15">
        <f t="shared" ref="E3:E7" si="0">B3/$B$1</f>
        <v>0.70400822199383351</v>
      </c>
      <c r="F3" s="15">
        <f t="shared" ref="F3:F7" si="1">C3/$C$1</f>
        <v>0.65158371040723984</v>
      </c>
      <c r="G3" s="16"/>
    </row>
    <row r="4" spans="1:8" ht="16.5" customHeight="1" x14ac:dyDescent="0.25">
      <c r="A4" s="14" t="s">
        <v>13</v>
      </c>
      <c r="B4" s="10">
        <v>5300</v>
      </c>
      <c r="C4" s="10">
        <v>4500</v>
      </c>
      <c r="D4" s="10"/>
      <c r="E4" s="15">
        <f t="shared" si="0"/>
        <v>5.4470709146968138E-2</v>
      </c>
      <c r="F4" s="15">
        <f t="shared" si="1"/>
        <v>5.090497737556561E-2</v>
      </c>
      <c r="G4" s="16"/>
    </row>
    <row r="5" spans="1:8" ht="16.5" customHeight="1" x14ac:dyDescent="0.25">
      <c r="A5" s="14" t="s">
        <v>15</v>
      </c>
      <c r="B5" s="10">
        <v>1800</v>
      </c>
      <c r="C5" s="10">
        <v>1400</v>
      </c>
      <c r="D5" s="10"/>
      <c r="E5" s="15">
        <f t="shared" si="0"/>
        <v>1.8499486125385406E-2</v>
      </c>
      <c r="F5" s="15">
        <f t="shared" si="1"/>
        <v>1.5837104072398189E-2</v>
      </c>
      <c r="G5" s="16"/>
      <c r="H5" s="20"/>
    </row>
    <row r="6" spans="1:8" ht="16.5" customHeight="1" x14ac:dyDescent="0.25">
      <c r="A6" s="14" t="s">
        <v>17</v>
      </c>
      <c r="B6" s="10">
        <v>10500</v>
      </c>
      <c r="C6" s="10">
        <v>12000</v>
      </c>
      <c r="D6" s="10"/>
      <c r="E6" s="15">
        <f t="shared" si="0"/>
        <v>0.1079136690647482</v>
      </c>
      <c r="F6" s="15">
        <f t="shared" si="1"/>
        <v>0.13574660633484162</v>
      </c>
      <c r="G6" s="16"/>
    </row>
    <row r="7" spans="1:8" ht="16.5" customHeight="1" x14ac:dyDescent="0.25">
      <c r="A7" s="14" t="s">
        <v>18</v>
      </c>
      <c r="B7" s="10">
        <v>11200</v>
      </c>
      <c r="C7" s="10">
        <v>12900</v>
      </c>
      <c r="D7" s="10"/>
      <c r="E7" s="15">
        <f t="shared" si="0"/>
        <v>0.11510791366906475</v>
      </c>
      <c r="F7" s="15">
        <f t="shared" si="1"/>
        <v>0.14592760180995476</v>
      </c>
      <c r="G7" s="16"/>
    </row>
    <row r="8" spans="1:8" ht="16.5" customHeight="1" x14ac:dyDescent="0.25">
      <c r="A8" s="14"/>
      <c r="B8" s="15" t="str">
        <f t="shared" ref="B8:F8" si="2">B2</f>
        <v>20X2</v>
      </c>
      <c r="C8" s="15" t="str">
        <f t="shared" si="2"/>
        <v>20X1</v>
      </c>
      <c r="D8" s="15" t="str">
        <f t="shared" si="2"/>
        <v>20X0 (Select figures)</v>
      </c>
      <c r="E8" s="15" t="str">
        <f t="shared" si="2"/>
        <v>Common Size (20X2)</v>
      </c>
      <c r="F8" s="15" t="str">
        <f t="shared" si="2"/>
        <v>Common Size (20X1)</v>
      </c>
      <c r="G8" s="16"/>
    </row>
    <row r="9" spans="1:8" ht="16.5" customHeight="1" x14ac:dyDescent="0.25">
      <c r="A9" s="14" t="s">
        <v>22</v>
      </c>
      <c r="B9" s="10">
        <v>32200</v>
      </c>
      <c r="C9" s="10">
        <v>26500</v>
      </c>
      <c r="D9" s="10"/>
      <c r="E9" s="15">
        <f t="shared" ref="E9:E14" si="3">B9/$B$15</f>
        <v>0.44660194174757284</v>
      </c>
      <c r="F9" s="15">
        <f t="shared" ref="F9:F14" si="4">C9/$C$15</f>
        <v>0.44388609715242883</v>
      </c>
      <c r="G9" s="16"/>
    </row>
    <row r="10" spans="1:8" ht="16.5" customHeight="1" x14ac:dyDescent="0.25">
      <c r="A10" s="14" t="s">
        <v>23</v>
      </c>
      <c r="B10" s="10">
        <v>2800</v>
      </c>
      <c r="C10" s="10">
        <v>4300</v>
      </c>
      <c r="D10" s="10"/>
      <c r="E10" s="15">
        <f t="shared" si="3"/>
        <v>3.8834951456310676E-2</v>
      </c>
      <c r="F10" s="15">
        <f t="shared" si="4"/>
        <v>7.2026800670016752E-2</v>
      </c>
      <c r="G10" s="16"/>
    </row>
    <row r="11" spans="1:8" ht="16.5" customHeight="1" x14ac:dyDescent="0.25">
      <c r="A11" s="14" t="s">
        <v>25</v>
      </c>
      <c r="B11" s="10">
        <v>10600</v>
      </c>
      <c r="C11" s="10">
        <v>4900</v>
      </c>
      <c r="D11" s="10">
        <v>3700</v>
      </c>
      <c r="E11" s="15">
        <f t="shared" si="3"/>
        <v>0.14701803051317613</v>
      </c>
      <c r="F11" s="15">
        <f t="shared" si="4"/>
        <v>8.2077051926298161E-2</v>
      </c>
      <c r="G11" s="16"/>
    </row>
    <row r="12" spans="1:8" ht="16.5" customHeight="1" x14ac:dyDescent="0.25">
      <c r="A12" s="14" t="s">
        <v>26</v>
      </c>
      <c r="B12" s="10">
        <v>20900</v>
      </c>
      <c r="C12" s="10">
        <v>15600</v>
      </c>
      <c r="D12" s="10">
        <v>12000</v>
      </c>
      <c r="E12" s="15">
        <f t="shared" si="3"/>
        <v>0.28987517337031898</v>
      </c>
      <c r="F12" s="15">
        <f t="shared" si="4"/>
        <v>0.2613065326633166</v>
      </c>
      <c r="G12" s="16"/>
    </row>
    <row r="13" spans="1:8" ht="16.5" customHeight="1" x14ac:dyDescent="0.25">
      <c r="A13" s="14" t="s">
        <v>27</v>
      </c>
      <c r="B13" s="10">
        <v>4400</v>
      </c>
      <c r="C13" s="10">
        <v>7000</v>
      </c>
      <c r="D13" s="10"/>
      <c r="E13" s="15">
        <f t="shared" si="3"/>
        <v>6.1026352288488211E-2</v>
      </c>
      <c r="F13" s="15">
        <f t="shared" si="4"/>
        <v>0.11725293132328309</v>
      </c>
      <c r="G13" s="16"/>
    </row>
    <row r="14" spans="1:8" ht="15.75" customHeight="1" x14ac:dyDescent="0.25">
      <c r="A14" s="14" t="s">
        <v>28</v>
      </c>
      <c r="B14" s="10">
        <v>1200</v>
      </c>
      <c r="C14" s="10">
        <v>1400</v>
      </c>
      <c r="D14" s="10"/>
      <c r="E14" s="15">
        <f t="shared" si="3"/>
        <v>1.6643550624133148E-2</v>
      </c>
      <c r="F14" s="15">
        <f t="shared" si="4"/>
        <v>2.3450586264656615E-2</v>
      </c>
      <c r="G14" s="16"/>
    </row>
    <row r="15" spans="1:8" ht="16.5" customHeight="1" x14ac:dyDescent="0.25">
      <c r="A15" s="25" t="s">
        <v>29</v>
      </c>
      <c r="B15" s="2">
        <f t="shared" ref="B15:C15" si="5">SUM(B9:B14)</f>
        <v>72100</v>
      </c>
      <c r="C15" s="2">
        <f t="shared" si="5"/>
        <v>59700</v>
      </c>
      <c r="D15" s="10">
        <v>41000</v>
      </c>
      <c r="E15" s="15">
        <f t="shared" ref="E15:F15" si="6">SUM(E9:E14)</f>
        <v>0.99999999999999989</v>
      </c>
      <c r="F15" s="15">
        <f t="shared" si="6"/>
        <v>1</v>
      </c>
      <c r="G15" s="16"/>
    </row>
    <row r="16" spans="1:8" ht="16.5" customHeight="1" x14ac:dyDescent="0.25">
      <c r="A16" s="1"/>
      <c r="B16" s="10" t="str">
        <f t="shared" ref="B16:F16" si="7">B2</f>
        <v>20X2</v>
      </c>
      <c r="C16" s="10" t="str">
        <f t="shared" si="7"/>
        <v>20X1</v>
      </c>
      <c r="D16" s="10" t="str">
        <f t="shared" si="7"/>
        <v>20X0 (Select figures)</v>
      </c>
      <c r="E16" s="10" t="str">
        <f t="shared" si="7"/>
        <v>Common Size (20X2)</v>
      </c>
      <c r="F16" s="10" t="str">
        <f t="shared" si="7"/>
        <v>Common Size (20X1)</v>
      </c>
      <c r="G16" s="16"/>
    </row>
    <row r="17" spans="1:7" ht="16.5" customHeight="1" x14ac:dyDescent="0.25">
      <c r="A17" s="14" t="s">
        <v>32</v>
      </c>
      <c r="B17" s="10">
        <v>25000</v>
      </c>
      <c r="C17" s="10">
        <v>25000</v>
      </c>
      <c r="E17" s="16">
        <f>B17/$B$21</f>
        <v>0.34674063800277394</v>
      </c>
      <c r="F17" s="16">
        <f>C17/$C$21</f>
        <v>0.41876046901172531</v>
      </c>
      <c r="G17" s="16"/>
    </row>
    <row r="18" spans="1:7" ht="16.5" customHeight="1" x14ac:dyDescent="0.25">
      <c r="A18" s="14" t="s">
        <v>33</v>
      </c>
      <c r="B18" s="10">
        <v>11800</v>
      </c>
      <c r="C18" s="10">
        <v>8600</v>
      </c>
      <c r="E18" s="16">
        <f>B18/$B$21</f>
        <v>0.1636615811373093</v>
      </c>
      <c r="F18" s="16">
        <f>C18/$C$21</f>
        <v>0.1440536013400335</v>
      </c>
      <c r="G18" s="16"/>
    </row>
    <row r="19" spans="1:7" ht="16.5" customHeight="1" x14ac:dyDescent="0.25">
      <c r="A19" s="14" t="s">
        <v>35</v>
      </c>
      <c r="B19" s="10">
        <v>12000</v>
      </c>
      <c r="C19" s="10">
        <v>9000</v>
      </c>
      <c r="E19" s="16">
        <f>B19/$B$21</f>
        <v>0.16643550624133149</v>
      </c>
      <c r="F19" s="16">
        <f>C19/$C$21</f>
        <v>0.15075376884422109</v>
      </c>
      <c r="G19" s="16"/>
    </row>
    <row r="20" spans="1:7" ht="16.5" customHeight="1" x14ac:dyDescent="0.25">
      <c r="A20" s="14" t="s">
        <v>37</v>
      </c>
      <c r="B20" s="10">
        <v>23300</v>
      </c>
      <c r="C20" s="10">
        <v>17100</v>
      </c>
      <c r="E20" s="16">
        <f>B20/$B$21</f>
        <v>0.32316227461858532</v>
      </c>
      <c r="F20" s="16">
        <f>C20/$C$21</f>
        <v>0.28643216080402012</v>
      </c>
      <c r="G20" s="16"/>
    </row>
    <row r="21" spans="1:7" ht="16.5" customHeight="1" x14ac:dyDescent="0.25">
      <c r="A21" s="25" t="s">
        <v>38</v>
      </c>
      <c r="B21" s="2">
        <f t="shared" ref="B21:C21" si="8">SUM(B17:B20)</f>
        <v>72100</v>
      </c>
      <c r="C21" s="2">
        <f t="shared" si="8"/>
        <v>59700</v>
      </c>
      <c r="E21" s="16">
        <f>B21/$B$21</f>
        <v>1</v>
      </c>
      <c r="F21" s="16">
        <f>C21/$C$21</f>
        <v>1</v>
      </c>
      <c r="G21" s="16"/>
    </row>
    <row r="22" spans="1:7" ht="16.5" customHeight="1" x14ac:dyDescent="0.25">
      <c r="A22" s="3"/>
      <c r="B22" s="10"/>
      <c r="C22" s="10"/>
      <c r="D22" s="10"/>
      <c r="E22" s="3"/>
      <c r="F22" s="3"/>
      <c r="G22" s="3"/>
    </row>
    <row r="23" spans="1:7" ht="15.75" customHeight="1" x14ac:dyDescent="0.25">
      <c r="A23" s="3" t="s">
        <v>39</v>
      </c>
      <c r="B23" s="10">
        <v>8000</v>
      </c>
      <c r="C23" s="10">
        <v>7000</v>
      </c>
      <c r="D23" s="10"/>
      <c r="E23" s="3"/>
      <c r="F23" s="3"/>
      <c r="G23" s="3"/>
    </row>
    <row r="24" spans="1:7" ht="15.75" customHeight="1" x14ac:dyDescent="0.25">
      <c r="A24" s="3" t="s">
        <v>40</v>
      </c>
      <c r="B24" s="29">
        <v>40</v>
      </c>
      <c r="C24" s="29">
        <v>50</v>
      </c>
      <c r="D24" s="29">
        <v>45</v>
      </c>
      <c r="E24" s="3"/>
      <c r="F24" s="3"/>
      <c r="G24" s="3"/>
    </row>
    <row r="25" spans="1:7" ht="16.5" customHeight="1" x14ac:dyDescent="0.25">
      <c r="A25" s="3"/>
      <c r="B25" s="10"/>
      <c r="C25" s="10"/>
      <c r="D25" s="10"/>
      <c r="E25" s="3"/>
      <c r="F25" s="3"/>
      <c r="G25" s="3"/>
    </row>
    <row r="26" spans="1:7" ht="15.75" customHeight="1" x14ac:dyDescent="0.25">
      <c r="A26" s="3"/>
      <c r="B26" s="10"/>
      <c r="C26" s="10"/>
      <c r="D26" s="10"/>
      <c r="E26" s="3"/>
      <c r="F26" s="3"/>
      <c r="G26" s="3"/>
    </row>
    <row r="27" spans="1:7" ht="15.75" customHeight="1" x14ac:dyDescent="0.25">
      <c r="A27" s="3"/>
      <c r="B27" s="10"/>
      <c r="C27" s="10"/>
      <c r="D27" s="10"/>
      <c r="E27" s="3"/>
      <c r="F27" s="3"/>
      <c r="G27" s="3"/>
    </row>
    <row r="28" spans="1:7" ht="15.75" customHeight="1" x14ac:dyDescent="0.25">
      <c r="B28" s="32"/>
      <c r="C28" s="32"/>
      <c r="D28" s="32"/>
      <c r="E28" s="4"/>
      <c r="F28" s="4"/>
      <c r="G28" s="4"/>
    </row>
    <row r="29" spans="1:7" ht="15.75" customHeight="1" x14ac:dyDescent="0.25">
      <c r="B29" s="32"/>
      <c r="C29" s="32"/>
      <c r="D29" s="32"/>
      <c r="E29" s="4"/>
      <c r="F29" s="4"/>
      <c r="G29" s="4"/>
    </row>
    <row r="30" spans="1:7" ht="15.75" customHeight="1" x14ac:dyDescent="0.25">
      <c r="B30" s="32"/>
      <c r="C30" s="32"/>
      <c r="D30" s="32"/>
      <c r="E30" s="4"/>
      <c r="F30" s="4"/>
      <c r="G30" s="4"/>
    </row>
    <row r="31" spans="1:7" ht="15.75" customHeight="1" x14ac:dyDescent="0.25">
      <c r="B31" s="32"/>
      <c r="C31" s="32"/>
      <c r="D31" s="32"/>
      <c r="E31" s="4"/>
      <c r="F31" s="4"/>
      <c r="G31" s="4"/>
    </row>
    <row r="32" spans="1:7" ht="15.75" customHeight="1" x14ac:dyDescent="0.25">
      <c r="B32" s="32"/>
      <c r="C32" s="32"/>
      <c r="D32" s="32"/>
      <c r="E32" s="4"/>
      <c r="F32" s="4"/>
      <c r="G32" s="4"/>
    </row>
    <row r="33" spans="2:7" ht="15.75" customHeight="1" x14ac:dyDescent="0.25">
      <c r="B33" s="32"/>
      <c r="C33" s="32"/>
      <c r="D33" s="32"/>
      <c r="E33" s="4"/>
      <c r="F33" s="4"/>
      <c r="G33" s="4"/>
    </row>
    <row r="34" spans="2:7" ht="15.75" customHeight="1" x14ac:dyDescent="0.25">
      <c r="B34" s="32"/>
      <c r="C34" s="32"/>
      <c r="D34" s="32"/>
      <c r="E34" s="4"/>
      <c r="F34" s="4"/>
      <c r="G34" s="4"/>
    </row>
    <row r="35" spans="2:7" ht="15.75" customHeight="1" x14ac:dyDescent="0.25">
      <c r="B35" s="32"/>
      <c r="C35" s="32"/>
      <c r="D35" s="32"/>
      <c r="E35" s="4"/>
      <c r="F35" s="4"/>
      <c r="G35" s="4"/>
    </row>
    <row r="36" spans="2:7" ht="15.75" customHeight="1" x14ac:dyDescent="0.25">
      <c r="B36" s="32"/>
      <c r="C36" s="32"/>
      <c r="D36" s="32"/>
      <c r="E36" s="4"/>
      <c r="F36" s="4"/>
      <c r="G36" s="4"/>
    </row>
    <row r="37" spans="2:7" ht="15.75" customHeight="1" x14ac:dyDescent="0.25">
      <c r="B37" s="32"/>
      <c r="C37" s="32"/>
      <c r="D37" s="32"/>
      <c r="E37" s="4"/>
      <c r="F37" s="4"/>
      <c r="G37" s="4"/>
    </row>
    <row r="38" spans="2:7" ht="15.75" customHeight="1" x14ac:dyDescent="0.25">
      <c r="B38" s="32"/>
      <c r="C38" s="32"/>
      <c r="D38" s="32"/>
      <c r="E38" s="4"/>
      <c r="F38" s="4"/>
      <c r="G38" s="4"/>
    </row>
    <row r="39" spans="2:7" ht="15.75" customHeight="1" x14ac:dyDescent="0.25">
      <c r="B39" s="32"/>
      <c r="C39" s="32"/>
      <c r="D39" s="32"/>
      <c r="E39" s="4"/>
      <c r="F39" s="4"/>
      <c r="G39" s="4"/>
    </row>
    <row r="40" spans="2:7" ht="15.75" customHeight="1" x14ac:dyDescent="0.25">
      <c r="B40" s="32"/>
      <c r="C40" s="32"/>
      <c r="D40" s="32"/>
      <c r="E40" s="4"/>
      <c r="F40" s="4"/>
      <c r="G40" s="4"/>
    </row>
    <row r="41" spans="2:7" ht="15.75" customHeight="1" x14ac:dyDescent="0.25">
      <c r="B41" s="32"/>
      <c r="C41" s="32"/>
      <c r="D41" s="32"/>
      <c r="E41" s="4"/>
      <c r="F41" s="4"/>
      <c r="G41" s="4"/>
    </row>
    <row r="42" spans="2:7" ht="15.75" customHeight="1" x14ac:dyDescent="0.25">
      <c r="B42" s="32"/>
      <c r="C42" s="32"/>
      <c r="D42" s="32"/>
    </row>
    <row r="43" spans="2:7" ht="15.75" customHeight="1" x14ac:dyDescent="0.25">
      <c r="B43" s="32"/>
      <c r="C43" s="32"/>
      <c r="D43" s="32"/>
    </row>
    <row r="44" spans="2:7" ht="15.75" customHeight="1" x14ac:dyDescent="0.25">
      <c r="B44" s="32"/>
      <c r="C44" s="32"/>
      <c r="D44" s="32"/>
    </row>
    <row r="45" spans="2:7" ht="15.75" customHeight="1" x14ac:dyDescent="0.25">
      <c r="B45" s="32"/>
      <c r="C45" s="32"/>
      <c r="D45" s="32"/>
    </row>
    <row r="46" spans="2:7" ht="15.75" customHeight="1" x14ac:dyDescent="0.25">
      <c r="B46" s="32"/>
      <c r="C46" s="32"/>
      <c r="D46" s="32"/>
    </row>
    <row r="47" spans="2:7" ht="15.75" customHeight="1" x14ac:dyDescent="0.25">
      <c r="B47" s="32"/>
      <c r="C47" s="32"/>
      <c r="D47" s="32"/>
    </row>
    <row r="48" spans="2:7" ht="15.75" customHeight="1" x14ac:dyDescent="0.25">
      <c r="B48" s="32"/>
      <c r="C48" s="32"/>
      <c r="D48" s="32"/>
    </row>
    <row r="49" spans="2:4" ht="15.75" customHeight="1" x14ac:dyDescent="0.25">
      <c r="B49" s="32"/>
      <c r="C49" s="32"/>
      <c r="D49" s="32"/>
    </row>
    <row r="50" spans="2:4" ht="15.75" customHeight="1" x14ac:dyDescent="0.25">
      <c r="B50" s="32"/>
      <c r="C50" s="32"/>
      <c r="D50" s="32"/>
    </row>
    <row r="51" spans="2:4" ht="15.75" customHeight="1" x14ac:dyDescent="0.25">
      <c r="B51" s="32"/>
      <c r="C51" s="32"/>
      <c r="D51" s="32"/>
    </row>
    <row r="52" spans="2:4" ht="15.75" customHeight="1" x14ac:dyDescent="0.25">
      <c r="B52" s="32"/>
      <c r="C52" s="32"/>
      <c r="D52" s="32"/>
    </row>
    <row r="53" spans="2:4" ht="15.75" customHeight="1" x14ac:dyDescent="0.25">
      <c r="B53" s="32"/>
      <c r="C53" s="32"/>
      <c r="D53" s="32"/>
    </row>
    <row r="54" spans="2:4" ht="15.75" customHeight="1" x14ac:dyDescent="0.25">
      <c r="B54" s="32"/>
      <c r="C54" s="32"/>
      <c r="D54" s="32"/>
    </row>
    <row r="55" spans="2:4" ht="15.75" customHeight="1" x14ac:dyDescent="0.25">
      <c r="B55" s="32"/>
      <c r="C55" s="32"/>
      <c r="D55" s="32"/>
    </row>
    <row r="56" spans="2:4" ht="15.75" customHeight="1" x14ac:dyDescent="0.25">
      <c r="B56" s="32"/>
      <c r="C56" s="32"/>
      <c r="D56" s="32"/>
    </row>
    <row r="57" spans="2:4" ht="15.75" customHeight="1" x14ac:dyDescent="0.25">
      <c r="B57" s="32"/>
      <c r="C57" s="32"/>
      <c r="D57" s="32"/>
    </row>
    <row r="58" spans="2:4" ht="15.75" customHeight="1" x14ac:dyDescent="0.25">
      <c r="B58" s="32"/>
      <c r="C58" s="32"/>
      <c r="D58" s="32"/>
    </row>
    <row r="59" spans="2:4" ht="15.75" customHeight="1" x14ac:dyDescent="0.25">
      <c r="B59" s="32"/>
      <c r="C59" s="32"/>
      <c r="D59" s="32"/>
    </row>
    <row r="60" spans="2:4" ht="15.75" customHeight="1" x14ac:dyDescent="0.25">
      <c r="B60" s="32"/>
      <c r="C60" s="32"/>
      <c r="D60" s="32"/>
    </row>
    <row r="61" spans="2:4" ht="15.75" customHeight="1" x14ac:dyDescent="0.25">
      <c r="B61" s="32"/>
      <c r="C61" s="32"/>
      <c r="D61" s="32"/>
    </row>
    <row r="62" spans="2:4" ht="15.75" customHeight="1" x14ac:dyDescent="0.25">
      <c r="B62" s="32"/>
      <c r="C62" s="32"/>
      <c r="D62" s="32"/>
    </row>
    <row r="63" spans="2:4" ht="15.75" customHeight="1" x14ac:dyDescent="0.25">
      <c r="B63" s="32"/>
      <c r="C63" s="32"/>
      <c r="D63" s="32"/>
    </row>
    <row r="64" spans="2:4" ht="15.75" customHeight="1" x14ac:dyDescent="0.25">
      <c r="B64" s="32"/>
      <c r="C64" s="32"/>
      <c r="D64" s="32"/>
    </row>
    <row r="65" spans="2:4" ht="15.75" customHeight="1" x14ac:dyDescent="0.25">
      <c r="B65" s="32"/>
      <c r="C65" s="32"/>
      <c r="D65" s="32"/>
    </row>
    <row r="66" spans="2:4" ht="15.75" customHeight="1" x14ac:dyDescent="0.25">
      <c r="B66" s="32"/>
      <c r="C66" s="32"/>
      <c r="D66" s="32"/>
    </row>
    <row r="67" spans="2:4" ht="15.75" customHeight="1" x14ac:dyDescent="0.25">
      <c r="B67" s="32"/>
      <c r="C67" s="32"/>
      <c r="D67" s="32"/>
    </row>
    <row r="68" spans="2:4" ht="15.75" customHeight="1" x14ac:dyDescent="0.25">
      <c r="B68" s="32"/>
      <c r="C68" s="32"/>
      <c r="D68" s="32"/>
    </row>
    <row r="69" spans="2:4" ht="15.75" customHeight="1" x14ac:dyDescent="0.25">
      <c r="B69" s="32"/>
      <c r="C69" s="32"/>
      <c r="D69" s="32"/>
    </row>
    <row r="70" spans="2:4" ht="15.75" customHeight="1" x14ac:dyDescent="0.25">
      <c r="B70" s="32"/>
      <c r="C70" s="32"/>
      <c r="D70" s="32"/>
    </row>
    <row r="71" spans="2:4" ht="15.75" customHeight="1" x14ac:dyDescent="0.25">
      <c r="B71" s="32"/>
      <c r="C71" s="32"/>
      <c r="D71" s="32"/>
    </row>
    <row r="72" spans="2:4" ht="15.75" customHeight="1" x14ac:dyDescent="0.25">
      <c r="B72" s="32"/>
      <c r="C72" s="32"/>
      <c r="D72" s="32"/>
    </row>
    <row r="73" spans="2:4" ht="15.75" customHeight="1" x14ac:dyDescent="0.25">
      <c r="B73" s="32"/>
      <c r="C73" s="32"/>
      <c r="D73" s="32"/>
    </row>
    <row r="74" spans="2:4" ht="15.75" customHeight="1" x14ac:dyDescent="0.25">
      <c r="B74" s="32"/>
      <c r="C74" s="32"/>
      <c r="D74" s="32"/>
    </row>
    <row r="75" spans="2:4" ht="15.75" customHeight="1" x14ac:dyDescent="0.25">
      <c r="B75" s="32"/>
      <c r="C75" s="32"/>
      <c r="D75" s="32"/>
    </row>
    <row r="76" spans="2:4" ht="15.75" customHeight="1" x14ac:dyDescent="0.25">
      <c r="B76" s="32"/>
      <c r="C76" s="32"/>
      <c r="D76" s="32"/>
    </row>
    <row r="77" spans="2:4" ht="15.75" customHeight="1" x14ac:dyDescent="0.25">
      <c r="B77" s="32"/>
      <c r="C77" s="32"/>
      <c r="D77" s="32"/>
    </row>
    <row r="78" spans="2:4" ht="15.75" customHeight="1" x14ac:dyDescent="0.25">
      <c r="B78" s="32"/>
      <c r="C78" s="32"/>
      <c r="D78" s="32"/>
    </row>
    <row r="79" spans="2:4" ht="15.75" customHeight="1" x14ac:dyDescent="0.25">
      <c r="B79" s="32"/>
      <c r="C79" s="32"/>
      <c r="D79" s="32"/>
    </row>
    <row r="80" spans="2:4" ht="15.75" customHeight="1" x14ac:dyDescent="0.25">
      <c r="B80" s="32"/>
      <c r="C80" s="32"/>
      <c r="D80" s="32"/>
    </row>
    <row r="81" spans="2:4" ht="15.75" customHeight="1" x14ac:dyDescent="0.25">
      <c r="B81" s="32"/>
      <c r="C81" s="32"/>
      <c r="D81" s="32"/>
    </row>
    <row r="82" spans="2:4" ht="15.75" customHeight="1" x14ac:dyDescent="0.25">
      <c r="B82" s="32"/>
      <c r="C82" s="32"/>
      <c r="D82" s="32"/>
    </row>
    <row r="83" spans="2:4" ht="15.75" customHeight="1" x14ac:dyDescent="0.25">
      <c r="B83" s="32"/>
      <c r="C83" s="32"/>
      <c r="D83" s="32"/>
    </row>
    <row r="84" spans="2:4" ht="15.75" customHeight="1" x14ac:dyDescent="0.25">
      <c r="B84" s="32"/>
      <c r="C84" s="32"/>
      <c r="D84" s="32"/>
    </row>
    <row r="85" spans="2:4" ht="15.75" customHeight="1" x14ac:dyDescent="0.25">
      <c r="B85" s="32"/>
      <c r="C85" s="32"/>
      <c r="D85" s="32"/>
    </row>
    <row r="86" spans="2:4" ht="15.75" customHeight="1" x14ac:dyDescent="0.25">
      <c r="B86" s="32"/>
      <c r="C86" s="32"/>
      <c r="D86" s="32"/>
    </row>
    <row r="87" spans="2:4" ht="15.75" customHeight="1" x14ac:dyDescent="0.25">
      <c r="B87" s="32"/>
      <c r="C87" s="32"/>
      <c r="D87" s="32"/>
    </row>
    <row r="88" spans="2:4" ht="15.75" customHeight="1" x14ac:dyDescent="0.25">
      <c r="B88" s="32"/>
      <c r="C88" s="32"/>
      <c r="D88" s="32"/>
    </row>
    <row r="89" spans="2:4" ht="15.75" customHeight="1" x14ac:dyDescent="0.25">
      <c r="B89" s="32"/>
      <c r="C89" s="32"/>
      <c r="D89" s="32"/>
    </row>
    <row r="90" spans="2:4" ht="15.75" customHeight="1" x14ac:dyDescent="0.25">
      <c r="B90" s="32"/>
      <c r="C90" s="32"/>
      <c r="D90" s="32"/>
    </row>
    <row r="91" spans="2:4" ht="15.75" customHeight="1" x14ac:dyDescent="0.25">
      <c r="B91" s="32"/>
      <c r="C91" s="32"/>
      <c r="D91" s="32"/>
    </row>
    <row r="92" spans="2:4" ht="15.75" customHeight="1" x14ac:dyDescent="0.25">
      <c r="B92" s="32"/>
      <c r="C92" s="32"/>
      <c r="D92" s="32"/>
    </row>
    <row r="93" spans="2:4" ht="15.75" customHeight="1" x14ac:dyDescent="0.25">
      <c r="B93" s="32"/>
      <c r="C93" s="32"/>
      <c r="D93" s="32"/>
    </row>
    <row r="94" spans="2:4" ht="15.75" customHeight="1" x14ac:dyDescent="0.25">
      <c r="B94" s="32"/>
      <c r="C94" s="32"/>
      <c r="D94" s="32"/>
    </row>
    <row r="95" spans="2:4" ht="15.75" customHeight="1" x14ac:dyDescent="0.25">
      <c r="B95" s="32"/>
      <c r="C95" s="32"/>
      <c r="D95" s="32"/>
    </row>
    <row r="96" spans="2:4" ht="15.75" customHeight="1" x14ac:dyDescent="0.25">
      <c r="B96" s="32"/>
      <c r="C96" s="32"/>
      <c r="D96" s="32"/>
    </row>
    <row r="97" spans="2:4" ht="15.75" customHeight="1" x14ac:dyDescent="0.25">
      <c r="B97" s="32"/>
      <c r="C97" s="32"/>
      <c r="D97" s="32"/>
    </row>
    <row r="98" spans="2:4" ht="15.75" customHeight="1" x14ac:dyDescent="0.25">
      <c r="B98" s="32"/>
      <c r="C98" s="32"/>
      <c r="D98" s="32"/>
    </row>
    <row r="99" spans="2:4" ht="15.75" customHeight="1" x14ac:dyDescent="0.25">
      <c r="B99" s="32"/>
      <c r="C99" s="32"/>
      <c r="D99" s="32"/>
    </row>
    <row r="100" spans="2:4" ht="15.75" customHeight="1" x14ac:dyDescent="0.25">
      <c r="B100" s="32"/>
      <c r="C100" s="32"/>
      <c r="D100" s="32"/>
    </row>
    <row r="101" spans="2:4" ht="15.75" customHeight="1" x14ac:dyDescent="0.25">
      <c r="B101" s="32"/>
      <c r="C101" s="32"/>
      <c r="D101" s="32"/>
    </row>
    <row r="102" spans="2:4" ht="15.75" customHeight="1" x14ac:dyDescent="0.25">
      <c r="B102" s="32"/>
      <c r="C102" s="32"/>
      <c r="D102" s="32"/>
    </row>
    <row r="103" spans="2:4" ht="15.75" customHeight="1" x14ac:dyDescent="0.25">
      <c r="B103" s="32"/>
      <c r="C103" s="32"/>
      <c r="D103" s="32"/>
    </row>
    <row r="104" spans="2:4" ht="15.75" customHeight="1" x14ac:dyDescent="0.25">
      <c r="B104" s="32"/>
      <c r="C104" s="32"/>
      <c r="D104" s="32"/>
    </row>
    <row r="105" spans="2:4" ht="15.75" customHeight="1" x14ac:dyDescent="0.25">
      <c r="B105" s="32"/>
      <c r="C105" s="32"/>
      <c r="D105" s="32"/>
    </row>
    <row r="106" spans="2:4" ht="15.75" customHeight="1" x14ac:dyDescent="0.25">
      <c r="B106" s="32"/>
      <c r="C106" s="32"/>
      <c r="D106" s="32"/>
    </row>
    <row r="107" spans="2:4" ht="15.75" customHeight="1" x14ac:dyDescent="0.25">
      <c r="B107" s="32"/>
      <c r="C107" s="32"/>
      <c r="D107" s="32"/>
    </row>
    <row r="108" spans="2:4" ht="15.75" customHeight="1" x14ac:dyDescent="0.25">
      <c r="B108" s="32"/>
      <c r="C108" s="32"/>
      <c r="D108" s="32"/>
    </row>
    <row r="109" spans="2:4" ht="15.75" customHeight="1" x14ac:dyDescent="0.25">
      <c r="B109" s="32"/>
      <c r="C109" s="32"/>
      <c r="D109" s="32"/>
    </row>
    <row r="110" spans="2:4" ht="15.75" customHeight="1" x14ac:dyDescent="0.25">
      <c r="B110" s="32"/>
      <c r="C110" s="32"/>
      <c r="D110" s="32"/>
    </row>
    <row r="111" spans="2:4" ht="15.75" customHeight="1" x14ac:dyDescent="0.25">
      <c r="B111" s="32"/>
      <c r="C111" s="32"/>
      <c r="D111" s="32"/>
    </row>
    <row r="112" spans="2:4" ht="15.75" customHeight="1" x14ac:dyDescent="0.25">
      <c r="B112" s="32"/>
      <c r="C112" s="32"/>
      <c r="D112" s="32"/>
    </row>
    <row r="113" spans="2:4" ht="15.75" customHeight="1" x14ac:dyDescent="0.25">
      <c r="B113" s="32"/>
      <c r="C113" s="32"/>
      <c r="D113" s="32"/>
    </row>
    <row r="114" spans="2:4" ht="15.75" customHeight="1" x14ac:dyDescent="0.25">
      <c r="B114" s="32"/>
      <c r="C114" s="32"/>
      <c r="D114" s="32"/>
    </row>
    <row r="115" spans="2:4" ht="15.75" customHeight="1" x14ac:dyDescent="0.25">
      <c r="B115" s="32"/>
      <c r="C115" s="32"/>
      <c r="D115" s="32"/>
    </row>
    <row r="116" spans="2:4" ht="15.75" customHeight="1" x14ac:dyDescent="0.25">
      <c r="B116" s="32"/>
      <c r="C116" s="32"/>
      <c r="D116" s="32"/>
    </row>
    <row r="117" spans="2:4" ht="15.75" customHeight="1" x14ac:dyDescent="0.25">
      <c r="B117" s="32"/>
      <c r="C117" s="32"/>
      <c r="D117" s="32"/>
    </row>
    <row r="118" spans="2:4" ht="15.75" customHeight="1" x14ac:dyDescent="0.25">
      <c r="B118" s="32"/>
      <c r="C118" s="32"/>
      <c r="D118" s="32"/>
    </row>
    <row r="119" spans="2:4" ht="15.75" customHeight="1" x14ac:dyDescent="0.25">
      <c r="B119" s="32"/>
      <c r="C119" s="32"/>
      <c r="D119" s="32"/>
    </row>
    <row r="120" spans="2:4" ht="15.75" customHeight="1" x14ac:dyDescent="0.25">
      <c r="B120" s="32"/>
      <c r="C120" s="32"/>
      <c r="D120" s="32"/>
    </row>
    <row r="121" spans="2:4" ht="15.75" customHeight="1" x14ac:dyDescent="0.25">
      <c r="B121" s="32"/>
      <c r="C121" s="32"/>
      <c r="D121" s="32"/>
    </row>
    <row r="122" spans="2:4" ht="15.75" customHeight="1" x14ac:dyDescent="0.25">
      <c r="B122" s="32"/>
      <c r="C122" s="32"/>
      <c r="D122" s="32"/>
    </row>
    <row r="123" spans="2:4" ht="15.75" customHeight="1" x14ac:dyDescent="0.25">
      <c r="B123" s="32"/>
      <c r="C123" s="32"/>
      <c r="D123" s="32"/>
    </row>
    <row r="124" spans="2:4" ht="15.75" customHeight="1" x14ac:dyDescent="0.25">
      <c r="B124" s="32"/>
      <c r="C124" s="32"/>
      <c r="D124" s="32"/>
    </row>
    <row r="125" spans="2:4" ht="15.75" customHeight="1" x14ac:dyDescent="0.25">
      <c r="B125" s="32"/>
      <c r="C125" s="32"/>
      <c r="D125" s="32"/>
    </row>
    <row r="126" spans="2:4" ht="15.75" customHeight="1" x14ac:dyDescent="0.25">
      <c r="B126" s="32"/>
      <c r="C126" s="32"/>
      <c r="D126" s="32"/>
    </row>
    <row r="127" spans="2:4" ht="15.75" customHeight="1" x14ac:dyDescent="0.25">
      <c r="B127" s="32"/>
      <c r="C127" s="32"/>
      <c r="D127" s="32"/>
    </row>
    <row r="128" spans="2:4" ht="15.75" customHeight="1" x14ac:dyDescent="0.25">
      <c r="B128" s="32"/>
      <c r="C128" s="32"/>
      <c r="D128" s="32"/>
    </row>
    <row r="129" spans="2:4" ht="15.75" customHeight="1" x14ac:dyDescent="0.25">
      <c r="B129" s="32"/>
      <c r="C129" s="32"/>
      <c r="D129" s="32"/>
    </row>
    <row r="130" spans="2:4" ht="15.75" customHeight="1" x14ac:dyDescent="0.25">
      <c r="B130" s="32"/>
      <c r="C130" s="32"/>
      <c r="D130" s="32"/>
    </row>
    <row r="131" spans="2:4" ht="15.75" customHeight="1" x14ac:dyDescent="0.25">
      <c r="B131" s="32"/>
      <c r="C131" s="32"/>
      <c r="D131" s="32"/>
    </row>
    <row r="132" spans="2:4" ht="15.75" customHeight="1" x14ac:dyDescent="0.25">
      <c r="B132" s="32"/>
      <c r="C132" s="32"/>
      <c r="D132" s="32"/>
    </row>
    <row r="133" spans="2:4" ht="15.75" customHeight="1" x14ac:dyDescent="0.25">
      <c r="B133" s="32"/>
      <c r="C133" s="32"/>
      <c r="D133" s="32"/>
    </row>
    <row r="134" spans="2:4" ht="15.75" customHeight="1" x14ac:dyDescent="0.25">
      <c r="B134" s="32"/>
      <c r="C134" s="32"/>
      <c r="D134" s="32"/>
    </row>
    <row r="135" spans="2:4" ht="15.75" customHeight="1" x14ac:dyDescent="0.25">
      <c r="B135" s="32"/>
      <c r="C135" s="32"/>
      <c r="D135" s="32"/>
    </row>
    <row r="136" spans="2:4" ht="15.75" customHeight="1" x14ac:dyDescent="0.25">
      <c r="B136" s="32"/>
      <c r="C136" s="32"/>
      <c r="D136" s="32"/>
    </row>
    <row r="137" spans="2:4" ht="15.75" customHeight="1" x14ac:dyDescent="0.25">
      <c r="B137" s="32"/>
      <c r="C137" s="32"/>
      <c r="D137" s="32"/>
    </row>
    <row r="138" spans="2:4" ht="15.75" customHeight="1" x14ac:dyDescent="0.25">
      <c r="B138" s="32"/>
      <c r="C138" s="32"/>
      <c r="D138" s="32"/>
    </row>
    <row r="139" spans="2:4" ht="15.75" customHeight="1" x14ac:dyDescent="0.25">
      <c r="B139" s="32"/>
      <c r="C139" s="32"/>
      <c r="D139" s="32"/>
    </row>
    <row r="140" spans="2:4" ht="15.75" customHeight="1" x14ac:dyDescent="0.25">
      <c r="B140" s="32"/>
      <c r="C140" s="32"/>
      <c r="D140" s="32"/>
    </row>
    <row r="141" spans="2:4" ht="15.75" customHeight="1" x14ac:dyDescent="0.25">
      <c r="B141" s="32"/>
      <c r="C141" s="32"/>
      <c r="D141" s="32"/>
    </row>
    <row r="142" spans="2:4" ht="15.75" customHeight="1" x14ac:dyDescent="0.25">
      <c r="B142" s="32"/>
      <c r="C142" s="32"/>
      <c r="D142" s="32"/>
    </row>
    <row r="143" spans="2:4" ht="15.75" customHeight="1" x14ac:dyDescent="0.25">
      <c r="B143" s="32"/>
      <c r="C143" s="32"/>
      <c r="D143" s="32"/>
    </row>
    <row r="144" spans="2:4" ht="15.75" customHeight="1" x14ac:dyDescent="0.25">
      <c r="B144" s="32"/>
      <c r="C144" s="32"/>
      <c r="D144" s="32"/>
    </row>
    <row r="145" spans="2:4" ht="15.75" customHeight="1" x14ac:dyDescent="0.25">
      <c r="B145" s="32"/>
      <c r="C145" s="32"/>
      <c r="D145" s="32"/>
    </row>
    <row r="146" spans="2:4" ht="15.75" customHeight="1" x14ac:dyDescent="0.25">
      <c r="B146" s="32"/>
      <c r="C146" s="32"/>
      <c r="D146" s="32"/>
    </row>
    <row r="147" spans="2:4" ht="15.75" customHeight="1" x14ac:dyDescent="0.25">
      <c r="B147" s="32"/>
      <c r="C147" s="32"/>
      <c r="D147" s="32"/>
    </row>
    <row r="148" spans="2:4" ht="15.75" customHeight="1" x14ac:dyDescent="0.25">
      <c r="B148" s="32"/>
      <c r="C148" s="32"/>
      <c r="D148" s="32"/>
    </row>
    <row r="149" spans="2:4" ht="15.75" customHeight="1" x14ac:dyDescent="0.25">
      <c r="B149" s="32"/>
      <c r="C149" s="32"/>
      <c r="D149" s="32"/>
    </row>
    <row r="150" spans="2:4" ht="15.75" customHeight="1" x14ac:dyDescent="0.25">
      <c r="B150" s="32"/>
      <c r="C150" s="32"/>
      <c r="D150" s="32"/>
    </row>
    <row r="151" spans="2:4" ht="15.75" customHeight="1" x14ac:dyDescent="0.25">
      <c r="B151" s="32"/>
      <c r="C151" s="32"/>
      <c r="D151" s="32"/>
    </row>
    <row r="152" spans="2:4" ht="15.75" customHeight="1" x14ac:dyDescent="0.25">
      <c r="B152" s="32"/>
      <c r="C152" s="32"/>
      <c r="D152" s="32"/>
    </row>
    <row r="153" spans="2:4" ht="15.75" customHeight="1" x14ac:dyDescent="0.25">
      <c r="B153" s="32"/>
      <c r="C153" s="32"/>
      <c r="D153" s="32"/>
    </row>
    <row r="154" spans="2:4" ht="15.75" customHeight="1" x14ac:dyDescent="0.25">
      <c r="B154" s="32"/>
      <c r="C154" s="32"/>
      <c r="D154" s="32"/>
    </row>
    <row r="155" spans="2:4" ht="15.75" customHeight="1" x14ac:dyDescent="0.25">
      <c r="B155" s="32"/>
      <c r="C155" s="32"/>
      <c r="D155" s="32"/>
    </row>
    <row r="156" spans="2:4" ht="15.75" customHeight="1" x14ac:dyDescent="0.25">
      <c r="B156" s="32"/>
      <c r="C156" s="32"/>
      <c r="D156" s="32"/>
    </row>
    <row r="157" spans="2:4" ht="15.75" customHeight="1" x14ac:dyDescent="0.25">
      <c r="B157" s="32"/>
      <c r="C157" s="32"/>
      <c r="D157" s="32"/>
    </row>
    <row r="158" spans="2:4" ht="15.75" customHeight="1" x14ac:dyDescent="0.25">
      <c r="B158" s="32"/>
      <c r="C158" s="32"/>
      <c r="D158" s="32"/>
    </row>
    <row r="159" spans="2:4" ht="15.75" customHeight="1" x14ac:dyDescent="0.25">
      <c r="B159" s="32"/>
      <c r="C159" s="32"/>
      <c r="D159" s="32"/>
    </row>
    <row r="160" spans="2:4" ht="15.75" customHeight="1" x14ac:dyDescent="0.25">
      <c r="B160" s="32"/>
      <c r="C160" s="32"/>
      <c r="D160" s="32"/>
    </row>
    <row r="161" spans="2:4" ht="15.75" customHeight="1" x14ac:dyDescent="0.25">
      <c r="B161" s="32"/>
      <c r="C161" s="32"/>
      <c r="D161" s="32"/>
    </row>
    <row r="162" spans="2:4" ht="15.75" customHeight="1" x14ac:dyDescent="0.25">
      <c r="B162" s="32"/>
      <c r="C162" s="32"/>
      <c r="D162" s="32"/>
    </row>
    <row r="163" spans="2:4" ht="15.75" customHeight="1" x14ac:dyDescent="0.25">
      <c r="B163" s="32"/>
      <c r="C163" s="32"/>
      <c r="D163" s="32"/>
    </row>
    <row r="164" spans="2:4" ht="15.75" customHeight="1" x14ac:dyDescent="0.25">
      <c r="B164" s="32"/>
      <c r="C164" s="32"/>
      <c r="D164" s="32"/>
    </row>
    <row r="165" spans="2:4" ht="15.75" customHeight="1" x14ac:dyDescent="0.25">
      <c r="B165" s="32"/>
      <c r="C165" s="32"/>
      <c r="D165" s="32"/>
    </row>
    <row r="166" spans="2:4" ht="15.75" customHeight="1" x14ac:dyDescent="0.25">
      <c r="B166" s="32"/>
      <c r="C166" s="32"/>
      <c r="D166" s="32"/>
    </row>
    <row r="167" spans="2:4" ht="15.75" customHeight="1" x14ac:dyDescent="0.25">
      <c r="B167" s="32"/>
      <c r="C167" s="32"/>
      <c r="D167" s="32"/>
    </row>
    <row r="168" spans="2:4" ht="15.75" customHeight="1" x14ac:dyDescent="0.25">
      <c r="B168" s="32"/>
      <c r="C168" s="32"/>
      <c r="D168" s="32"/>
    </row>
    <row r="169" spans="2:4" ht="15.75" customHeight="1" x14ac:dyDescent="0.25">
      <c r="B169" s="32"/>
      <c r="C169" s="32"/>
      <c r="D169" s="32"/>
    </row>
    <row r="170" spans="2:4" ht="15.75" customHeight="1" x14ac:dyDescent="0.25">
      <c r="B170" s="32"/>
      <c r="C170" s="32"/>
      <c r="D170" s="32"/>
    </row>
    <row r="171" spans="2:4" ht="15.75" customHeight="1" x14ac:dyDescent="0.25">
      <c r="B171" s="32"/>
      <c r="C171" s="32"/>
      <c r="D171" s="32"/>
    </row>
    <row r="172" spans="2:4" ht="15.75" customHeight="1" x14ac:dyDescent="0.25">
      <c r="B172" s="32"/>
      <c r="C172" s="32"/>
      <c r="D172" s="32"/>
    </row>
    <row r="173" spans="2:4" ht="15.75" customHeight="1" x14ac:dyDescent="0.25">
      <c r="B173" s="32"/>
      <c r="C173" s="32"/>
      <c r="D173" s="32"/>
    </row>
    <row r="174" spans="2:4" ht="15.75" customHeight="1" x14ac:dyDescent="0.25">
      <c r="B174" s="32"/>
      <c r="C174" s="32"/>
      <c r="D174" s="32"/>
    </row>
    <row r="175" spans="2:4" ht="15.75" customHeight="1" x14ac:dyDescent="0.25">
      <c r="B175" s="32"/>
      <c r="C175" s="32"/>
      <c r="D175" s="32"/>
    </row>
    <row r="176" spans="2:4" ht="15.75" customHeight="1" x14ac:dyDescent="0.25">
      <c r="B176" s="32"/>
      <c r="C176" s="32"/>
      <c r="D176" s="32"/>
    </row>
    <row r="177" spans="2:4" ht="15.75" customHeight="1" x14ac:dyDescent="0.25">
      <c r="B177" s="32"/>
      <c r="C177" s="32"/>
      <c r="D177" s="32"/>
    </row>
    <row r="178" spans="2:4" ht="15.75" customHeight="1" x14ac:dyDescent="0.25">
      <c r="B178" s="32"/>
      <c r="C178" s="32"/>
      <c r="D178" s="32"/>
    </row>
    <row r="179" spans="2:4" ht="15.75" customHeight="1" x14ac:dyDescent="0.25">
      <c r="B179" s="32"/>
      <c r="C179" s="32"/>
      <c r="D179" s="32"/>
    </row>
    <row r="180" spans="2:4" ht="15.75" customHeight="1" x14ac:dyDescent="0.25">
      <c r="B180" s="32"/>
      <c r="C180" s="32"/>
      <c r="D180" s="32"/>
    </row>
    <row r="181" spans="2:4" ht="15.75" customHeight="1" x14ac:dyDescent="0.25">
      <c r="B181" s="32"/>
      <c r="C181" s="32"/>
      <c r="D181" s="32"/>
    </row>
    <row r="182" spans="2:4" ht="15.75" customHeight="1" x14ac:dyDescent="0.25">
      <c r="B182" s="32"/>
      <c r="C182" s="32"/>
      <c r="D182" s="32"/>
    </row>
    <row r="183" spans="2:4" ht="15.75" customHeight="1" x14ac:dyDescent="0.25">
      <c r="B183" s="32"/>
      <c r="C183" s="32"/>
      <c r="D183" s="32"/>
    </row>
    <row r="184" spans="2:4" ht="15.75" customHeight="1" x14ac:dyDescent="0.25">
      <c r="B184" s="32"/>
      <c r="C184" s="32"/>
      <c r="D184" s="32"/>
    </row>
    <row r="185" spans="2:4" ht="15.75" customHeight="1" x14ac:dyDescent="0.25">
      <c r="B185" s="32"/>
      <c r="C185" s="32"/>
      <c r="D185" s="32"/>
    </row>
    <row r="186" spans="2:4" ht="15.75" customHeight="1" x14ac:dyDescent="0.25">
      <c r="B186" s="32"/>
      <c r="C186" s="32"/>
      <c r="D186" s="32"/>
    </row>
    <row r="187" spans="2:4" ht="15.75" customHeight="1" x14ac:dyDescent="0.25">
      <c r="B187" s="32"/>
      <c r="C187" s="32"/>
      <c r="D187" s="32"/>
    </row>
    <row r="188" spans="2:4" ht="15.75" customHeight="1" x14ac:dyDescent="0.25">
      <c r="B188" s="32"/>
      <c r="C188" s="32"/>
      <c r="D188" s="32"/>
    </row>
    <row r="189" spans="2:4" ht="15.75" customHeight="1" x14ac:dyDescent="0.25">
      <c r="B189" s="32"/>
      <c r="C189" s="32"/>
      <c r="D189" s="32"/>
    </row>
    <row r="190" spans="2:4" ht="15.75" customHeight="1" x14ac:dyDescent="0.25">
      <c r="B190" s="32"/>
      <c r="C190" s="32"/>
      <c r="D190" s="32"/>
    </row>
    <row r="191" spans="2:4" ht="15.75" customHeight="1" x14ac:dyDescent="0.25">
      <c r="B191" s="32"/>
      <c r="C191" s="32"/>
      <c r="D191" s="32"/>
    </row>
    <row r="192" spans="2:4" ht="15.75" customHeight="1" x14ac:dyDescent="0.25">
      <c r="B192" s="32"/>
      <c r="C192" s="32"/>
      <c r="D192" s="32"/>
    </row>
    <row r="193" spans="2:4" ht="15.75" customHeight="1" x14ac:dyDescent="0.25">
      <c r="B193" s="32"/>
      <c r="C193" s="32"/>
      <c r="D193" s="32"/>
    </row>
    <row r="194" spans="2:4" ht="15.75" customHeight="1" x14ac:dyDescent="0.25">
      <c r="B194" s="32"/>
      <c r="C194" s="32"/>
      <c r="D194" s="32"/>
    </row>
    <row r="195" spans="2:4" ht="15.75" customHeight="1" x14ac:dyDescent="0.25">
      <c r="B195" s="32"/>
      <c r="C195" s="32"/>
      <c r="D195" s="32"/>
    </row>
    <row r="196" spans="2:4" ht="15.75" customHeight="1" x14ac:dyDescent="0.25">
      <c r="B196" s="32"/>
      <c r="C196" s="32"/>
      <c r="D196" s="32"/>
    </row>
    <row r="197" spans="2:4" ht="15.75" customHeight="1" x14ac:dyDescent="0.25">
      <c r="B197" s="32"/>
      <c r="C197" s="32"/>
      <c r="D197" s="32"/>
    </row>
    <row r="198" spans="2:4" ht="15.75" customHeight="1" x14ac:dyDescent="0.25">
      <c r="B198" s="32"/>
      <c r="C198" s="32"/>
      <c r="D198" s="32"/>
    </row>
    <row r="199" spans="2:4" ht="15.75" customHeight="1" x14ac:dyDescent="0.25">
      <c r="B199" s="32"/>
      <c r="C199" s="32"/>
      <c r="D199" s="32"/>
    </row>
    <row r="200" spans="2:4" ht="15.75" customHeight="1" x14ac:dyDescent="0.25">
      <c r="B200" s="32"/>
      <c r="C200" s="32"/>
      <c r="D200" s="32"/>
    </row>
    <row r="201" spans="2:4" ht="15.75" customHeight="1" x14ac:dyDescent="0.25">
      <c r="B201" s="32"/>
      <c r="C201" s="32"/>
      <c r="D201" s="32"/>
    </row>
    <row r="202" spans="2:4" ht="15.75" customHeight="1" x14ac:dyDescent="0.25">
      <c r="B202" s="32"/>
      <c r="C202" s="32"/>
      <c r="D202" s="32"/>
    </row>
    <row r="203" spans="2:4" ht="15.75" customHeight="1" x14ac:dyDescent="0.25">
      <c r="B203" s="32"/>
      <c r="C203" s="32"/>
      <c r="D203" s="32"/>
    </row>
    <row r="204" spans="2:4" ht="15.75" customHeight="1" x14ac:dyDescent="0.25">
      <c r="B204" s="32"/>
      <c r="C204" s="32"/>
      <c r="D204" s="32"/>
    </row>
    <row r="205" spans="2:4" ht="15.75" customHeight="1" x14ac:dyDescent="0.25">
      <c r="B205" s="32"/>
      <c r="C205" s="32"/>
      <c r="D205" s="32"/>
    </row>
    <row r="206" spans="2:4" ht="15.75" customHeight="1" x14ac:dyDescent="0.25">
      <c r="B206" s="32"/>
      <c r="C206" s="32"/>
      <c r="D206" s="32"/>
    </row>
    <row r="207" spans="2:4" ht="15.75" customHeight="1" x14ac:dyDescent="0.25">
      <c r="B207" s="32"/>
      <c r="C207" s="32"/>
      <c r="D207" s="32"/>
    </row>
    <row r="208" spans="2:4" ht="15.75" customHeight="1" x14ac:dyDescent="0.25">
      <c r="B208" s="32"/>
      <c r="C208" s="32"/>
      <c r="D208" s="32"/>
    </row>
    <row r="209" spans="2:4" ht="15.75" customHeight="1" x14ac:dyDescent="0.25">
      <c r="B209" s="32"/>
      <c r="C209" s="32"/>
      <c r="D209" s="32"/>
    </row>
    <row r="210" spans="2:4" ht="15.75" customHeight="1" x14ac:dyDescent="0.25">
      <c r="B210" s="32"/>
      <c r="C210" s="32"/>
      <c r="D210" s="32"/>
    </row>
    <row r="211" spans="2:4" ht="15.75" customHeight="1" x14ac:dyDescent="0.25">
      <c r="B211" s="32"/>
      <c r="C211" s="32"/>
      <c r="D211" s="32"/>
    </row>
    <row r="212" spans="2:4" ht="15.75" customHeight="1" x14ac:dyDescent="0.25">
      <c r="B212" s="32"/>
      <c r="C212" s="32"/>
      <c r="D212" s="32"/>
    </row>
    <row r="213" spans="2:4" ht="15.75" customHeight="1" x14ac:dyDescent="0.25">
      <c r="B213" s="32"/>
      <c r="C213" s="32"/>
      <c r="D213" s="32"/>
    </row>
    <row r="214" spans="2:4" ht="15.75" customHeight="1" x14ac:dyDescent="0.25">
      <c r="B214" s="32"/>
      <c r="C214" s="32"/>
      <c r="D214" s="32"/>
    </row>
    <row r="215" spans="2:4" ht="15.75" customHeight="1" x14ac:dyDescent="0.25">
      <c r="B215" s="32"/>
      <c r="C215" s="32"/>
      <c r="D215" s="32"/>
    </row>
    <row r="216" spans="2:4" ht="15.75" customHeight="1" x14ac:dyDescent="0.25">
      <c r="B216" s="32"/>
      <c r="C216" s="32"/>
      <c r="D216" s="32"/>
    </row>
    <row r="217" spans="2:4" ht="15.75" customHeight="1" x14ac:dyDescent="0.25">
      <c r="B217" s="32"/>
      <c r="C217" s="32"/>
      <c r="D217" s="32"/>
    </row>
    <row r="218" spans="2:4" ht="15.75" customHeight="1" x14ac:dyDescent="0.25">
      <c r="B218" s="32"/>
      <c r="C218" s="32"/>
      <c r="D218" s="32"/>
    </row>
    <row r="219" spans="2:4" ht="15.75" customHeight="1" x14ac:dyDescent="0.25">
      <c r="B219" s="32"/>
      <c r="C219" s="32"/>
      <c r="D219" s="32"/>
    </row>
    <row r="220" spans="2:4" ht="15.75" customHeight="1" x14ac:dyDescent="0.25">
      <c r="B220" s="32"/>
      <c r="C220" s="32"/>
      <c r="D220" s="32"/>
    </row>
    <row r="221" spans="2:4" ht="15.75" customHeight="1" x14ac:dyDescent="0.25">
      <c r="B221" s="32"/>
      <c r="C221" s="32"/>
      <c r="D221" s="32"/>
    </row>
    <row r="222" spans="2:4" ht="15.75" customHeight="1" x14ac:dyDescent="0.25">
      <c r="B222" s="32"/>
      <c r="C222" s="32"/>
      <c r="D222" s="32"/>
    </row>
    <row r="223" spans="2:4" ht="15.75" customHeight="1" x14ac:dyDescent="0.25">
      <c r="B223" s="32"/>
      <c r="C223" s="32"/>
      <c r="D223" s="32"/>
    </row>
    <row r="224" spans="2:4" ht="15.75" customHeight="1" x14ac:dyDescent="0.25">
      <c r="B224" s="32"/>
      <c r="C224" s="32"/>
      <c r="D224" s="32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rintOptions gridLines="1"/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abSelected="1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I53" sqref="I53"/>
    </sheetView>
  </sheetViews>
  <sheetFormatPr defaultColWidth="12.6640625" defaultRowHeight="15" customHeight="1" x14ac:dyDescent="0.25"/>
  <cols>
    <col min="1" max="1" width="30.44140625" customWidth="1"/>
    <col min="2" max="3" width="7.5546875" bestFit="1" customWidth="1"/>
    <col min="4" max="4" width="19.21875" bestFit="1" customWidth="1"/>
    <col min="5" max="6" width="20" bestFit="1" customWidth="1"/>
    <col min="7" max="7" width="25" hidden="1" customWidth="1"/>
    <col min="8" max="8" width="79.6640625" bestFit="1" customWidth="1"/>
    <col min="9" max="9" width="7.88671875" bestFit="1" customWidth="1"/>
    <col min="10" max="10" width="7.6640625" bestFit="1" customWidth="1"/>
    <col min="11" max="26" width="14.44140625" customWidth="1"/>
  </cols>
  <sheetData>
    <row r="1" spans="1:26" ht="16.5" customHeight="1" x14ac:dyDescent="0.25">
      <c r="A1" s="34" t="s">
        <v>0</v>
      </c>
      <c r="B1" s="35"/>
      <c r="C1" s="35"/>
      <c r="D1" s="35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34"/>
      <c r="B2" s="8" t="s">
        <v>2</v>
      </c>
      <c r="C2" s="8" t="s">
        <v>3</v>
      </c>
      <c r="D2" s="36" t="s">
        <v>4</v>
      </c>
      <c r="E2" s="37" t="s">
        <v>5</v>
      </c>
      <c r="F2" s="37" t="s">
        <v>6</v>
      </c>
      <c r="G2" s="37" t="s">
        <v>7</v>
      </c>
      <c r="H2" s="4"/>
      <c r="I2" s="8" t="s">
        <v>2</v>
      </c>
      <c r="J2" s="8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6.5" customHeight="1" x14ac:dyDescent="0.25">
      <c r="A3" s="34" t="s">
        <v>8</v>
      </c>
      <c r="B3" s="38"/>
      <c r="C3" s="38"/>
      <c r="D3" s="32"/>
      <c r="E3" s="39"/>
      <c r="F3" s="39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6.5" customHeight="1" x14ac:dyDescent="0.25">
      <c r="A4" s="34" t="s">
        <v>9</v>
      </c>
      <c r="B4" s="38"/>
      <c r="C4" s="38"/>
      <c r="D4" s="32"/>
      <c r="E4" s="39"/>
      <c r="F4" s="39"/>
      <c r="G4" s="4"/>
      <c r="H4" s="12" t="s">
        <v>41</v>
      </c>
      <c r="I4" s="40">
        <f t="shared" ref="I4:J4" si="0">B13/I8</f>
        <v>0.31818181818181818</v>
      </c>
      <c r="J4" s="40">
        <f t="shared" si="0"/>
        <v>0.45825932504440497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 x14ac:dyDescent="0.25">
      <c r="A5" s="12" t="s">
        <v>10</v>
      </c>
      <c r="B5" s="38">
        <v>97300</v>
      </c>
      <c r="C5" s="38">
        <v>88400</v>
      </c>
      <c r="D5" s="32"/>
      <c r="E5" s="41">
        <f t="shared" ref="E5:E13" si="1">B5/$B$5</f>
        <v>1</v>
      </c>
      <c r="F5" s="41">
        <f t="shared" ref="F5:F13" si="2">C5/$C$5</f>
        <v>1</v>
      </c>
      <c r="G5" s="19">
        <f t="shared" ref="G5:G13" si="3">B5/C5-1</f>
        <v>0.10067873303167429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6.5" customHeight="1" x14ac:dyDescent="0.25">
      <c r="A6" s="12" t="s">
        <v>11</v>
      </c>
      <c r="B6" s="32">
        <v>68500</v>
      </c>
      <c r="C6" s="32">
        <v>57600</v>
      </c>
      <c r="D6" s="32"/>
      <c r="E6" s="41">
        <f t="shared" si="1"/>
        <v>0.70400822199383351</v>
      </c>
      <c r="F6" s="41">
        <f t="shared" si="2"/>
        <v>0.65158371040723984</v>
      </c>
      <c r="G6" s="19">
        <f t="shared" si="3"/>
        <v>0.18923611111111116</v>
      </c>
      <c r="H6" s="17" t="s">
        <v>42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 x14ac:dyDescent="0.25">
      <c r="A7" s="12" t="s">
        <v>12</v>
      </c>
      <c r="B7" s="32">
        <f t="shared" ref="B7:C7" si="4">B5-B6</f>
        <v>28800</v>
      </c>
      <c r="C7" s="32">
        <f t="shared" si="4"/>
        <v>30800</v>
      </c>
      <c r="D7" s="32"/>
      <c r="E7" s="41">
        <f t="shared" si="1"/>
        <v>0.29599177800616649</v>
      </c>
      <c r="F7" s="41">
        <f t="shared" si="2"/>
        <v>0.34841628959276016</v>
      </c>
      <c r="G7" s="19">
        <f t="shared" si="3"/>
        <v>-6.4935064935064957E-2</v>
      </c>
      <c r="H7" s="12" t="s">
        <v>43</v>
      </c>
      <c r="I7" s="18">
        <f t="shared" ref="I7:J7" si="5">(C25+B25)/2</f>
        <v>65900</v>
      </c>
      <c r="J7" s="18">
        <f t="shared" si="5"/>
        <v>50350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25">
      <c r="A8" s="12" t="s">
        <v>13</v>
      </c>
      <c r="B8" s="32">
        <v>5300</v>
      </c>
      <c r="C8" s="32">
        <v>4500</v>
      </c>
      <c r="D8" s="32"/>
      <c r="E8" s="41">
        <f t="shared" si="1"/>
        <v>5.4470709146968138E-2</v>
      </c>
      <c r="F8" s="41">
        <f t="shared" si="2"/>
        <v>5.090497737556561E-2</v>
      </c>
      <c r="G8" s="19">
        <f t="shared" si="3"/>
        <v>0.17777777777777781</v>
      </c>
      <c r="H8" s="12" t="s">
        <v>44</v>
      </c>
      <c r="I8" s="18">
        <f t="shared" ref="I8:J8" si="6">(C30+B30)/2</f>
        <v>35200</v>
      </c>
      <c r="J8" s="18">
        <f t="shared" si="6"/>
        <v>28150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 x14ac:dyDescent="0.25">
      <c r="A9" s="12" t="s">
        <v>14</v>
      </c>
      <c r="B9" s="32">
        <f t="shared" ref="B9:C9" si="7">B7-B8</f>
        <v>23500</v>
      </c>
      <c r="C9" s="32">
        <f t="shared" si="7"/>
        <v>26300</v>
      </c>
      <c r="D9" s="32"/>
      <c r="E9" s="41">
        <f t="shared" si="1"/>
        <v>0.24152106885919836</v>
      </c>
      <c r="F9" s="41">
        <f t="shared" si="2"/>
        <v>0.29751131221719457</v>
      </c>
      <c r="G9" s="19">
        <f t="shared" si="3"/>
        <v>-0.10646387832699622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 x14ac:dyDescent="0.25">
      <c r="A10" s="12" t="s">
        <v>15</v>
      </c>
      <c r="B10" s="32">
        <v>1800</v>
      </c>
      <c r="C10" s="32">
        <v>1400</v>
      </c>
      <c r="D10" s="32"/>
      <c r="E10" s="41">
        <f t="shared" si="1"/>
        <v>1.8499486125385406E-2</v>
      </c>
      <c r="F10" s="41">
        <f t="shared" si="2"/>
        <v>1.5837104072398189E-2</v>
      </c>
      <c r="G10" s="19">
        <f t="shared" si="3"/>
        <v>0.28571428571428581</v>
      </c>
      <c r="H10" s="12" t="s">
        <v>45</v>
      </c>
      <c r="I10" s="19">
        <f t="shared" ref="I10:J10" si="8">B9/B5</f>
        <v>0.24152106885919836</v>
      </c>
      <c r="J10" s="19">
        <f t="shared" si="8"/>
        <v>0.29751131221719457</v>
      </c>
      <c r="K10" s="20"/>
      <c r="L10" s="20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.5" customHeight="1" x14ac:dyDescent="0.25">
      <c r="A11" s="12" t="s">
        <v>16</v>
      </c>
      <c r="B11" s="32">
        <f t="shared" ref="B11:C11" si="9">B9-B10</f>
        <v>21700</v>
      </c>
      <c r="C11" s="32">
        <f t="shared" si="9"/>
        <v>24900</v>
      </c>
      <c r="D11" s="32"/>
      <c r="E11" s="41">
        <f t="shared" si="1"/>
        <v>0.22302158273381295</v>
      </c>
      <c r="F11" s="41">
        <f t="shared" si="2"/>
        <v>0.28167420814479638</v>
      </c>
      <c r="G11" s="19">
        <f t="shared" si="3"/>
        <v>-0.12851405622489964</v>
      </c>
      <c r="H11" s="12" t="s">
        <v>46</v>
      </c>
      <c r="I11" s="21">
        <f t="shared" ref="I11:J11" si="10">B5/I7</f>
        <v>1.4764795144157814</v>
      </c>
      <c r="J11" s="21">
        <f t="shared" si="10"/>
        <v>1.7557100297914598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 x14ac:dyDescent="0.25">
      <c r="A12" s="12" t="s">
        <v>17</v>
      </c>
      <c r="B12" s="32">
        <v>10500</v>
      </c>
      <c r="C12" s="32">
        <v>12000</v>
      </c>
      <c r="D12" s="32"/>
      <c r="E12" s="41">
        <f t="shared" si="1"/>
        <v>0.1079136690647482</v>
      </c>
      <c r="F12" s="41">
        <f t="shared" si="2"/>
        <v>0.13574660633484162</v>
      </c>
      <c r="G12" s="19">
        <f t="shared" si="3"/>
        <v>-0.125</v>
      </c>
      <c r="H12" s="12" t="s">
        <v>47</v>
      </c>
      <c r="I12" s="21">
        <f t="shared" ref="I12:J12" si="11">B11/B9</f>
        <v>0.92340425531914894</v>
      </c>
      <c r="J12" s="21">
        <f t="shared" si="11"/>
        <v>0.94676806083650189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 x14ac:dyDescent="0.25">
      <c r="A13" s="12" t="s">
        <v>18</v>
      </c>
      <c r="B13" s="32">
        <f t="shared" ref="B13:C13" si="12">B11-B12</f>
        <v>11200</v>
      </c>
      <c r="C13" s="32">
        <f t="shared" si="12"/>
        <v>12900</v>
      </c>
      <c r="D13" s="32"/>
      <c r="E13" s="41">
        <f t="shared" si="1"/>
        <v>0.11510791366906475</v>
      </c>
      <c r="F13" s="41">
        <f t="shared" si="2"/>
        <v>0.14592760180995476</v>
      </c>
      <c r="G13" s="19">
        <f t="shared" si="3"/>
        <v>-0.13178294573643412</v>
      </c>
      <c r="H13" s="12" t="s">
        <v>48</v>
      </c>
      <c r="I13" s="21">
        <f t="shared" ref="I13:J13" si="13">B13/B11</f>
        <v>0.5161290322580645</v>
      </c>
      <c r="J13" s="21">
        <f t="shared" si="13"/>
        <v>0.51807228915662651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.5" customHeight="1" x14ac:dyDescent="0.25">
      <c r="A14" s="12"/>
      <c r="B14" s="42"/>
      <c r="C14" s="42"/>
      <c r="D14" s="4"/>
      <c r="E14" s="41"/>
      <c r="F14" s="41"/>
      <c r="G14" s="19"/>
      <c r="H14" s="12" t="s">
        <v>49</v>
      </c>
      <c r="I14" s="21">
        <f t="shared" ref="I14:J14" si="14">I7/I8</f>
        <v>1.8721590909090908</v>
      </c>
      <c r="J14" s="21">
        <f t="shared" si="14"/>
        <v>1.7886323268206039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.5" customHeight="1" x14ac:dyDescent="0.25">
      <c r="A15" s="34" t="s">
        <v>19</v>
      </c>
      <c r="B15" s="42"/>
      <c r="C15" s="42"/>
      <c r="D15" s="4"/>
      <c r="E15" s="39"/>
      <c r="F15" s="39"/>
      <c r="G15" s="19"/>
      <c r="H15" s="12" t="s">
        <v>50</v>
      </c>
      <c r="I15" s="40">
        <f t="shared" ref="I15:J15" si="15">PRODUCT(I10:I14)</f>
        <v>0.31818181818181812</v>
      </c>
      <c r="J15" s="40">
        <f t="shared" si="15"/>
        <v>0.45825932504440503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 x14ac:dyDescent="0.25">
      <c r="A16" s="34" t="s">
        <v>20</v>
      </c>
      <c r="B16" s="32"/>
      <c r="C16" s="32"/>
      <c r="D16" s="32"/>
      <c r="E16" s="39"/>
      <c r="F16" s="39"/>
      <c r="G16" s="1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.5" customHeight="1" x14ac:dyDescent="0.25">
      <c r="A17" s="34" t="s">
        <v>21</v>
      </c>
      <c r="B17" s="32"/>
      <c r="C17" s="32"/>
      <c r="D17" s="32"/>
      <c r="E17" s="39"/>
      <c r="F17" s="39"/>
      <c r="G17" s="19"/>
      <c r="H17" s="17" t="s">
        <v>51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.5" customHeight="1" x14ac:dyDescent="0.25">
      <c r="A18" s="12" t="s">
        <v>22</v>
      </c>
      <c r="B18" s="32">
        <v>32200</v>
      </c>
      <c r="C18" s="32">
        <v>26500</v>
      </c>
      <c r="D18" s="32"/>
      <c r="E18" s="41">
        <f t="shared" ref="E18:E19" si="16">B18/$B$25</f>
        <v>0.44660194174757284</v>
      </c>
      <c r="F18" s="41">
        <f t="shared" ref="F18:F19" si="17">C18/$C$25</f>
        <v>0.44388609715242883</v>
      </c>
      <c r="G18" s="19">
        <f t="shared" ref="G18:G19" si="18">B18/C18-1</f>
        <v>0.21509433962264146</v>
      </c>
      <c r="H18" s="12" t="s">
        <v>52</v>
      </c>
      <c r="I18" s="23">
        <f t="shared" ref="I18:J18" si="19">SUM(B21:B24)/B34</f>
        <v>1.592274678111588</v>
      </c>
      <c r="J18" s="23">
        <f t="shared" si="19"/>
        <v>1.6900584795321638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.5" customHeight="1" x14ac:dyDescent="0.25">
      <c r="A19" s="12" t="s">
        <v>23</v>
      </c>
      <c r="B19" s="32">
        <v>2800</v>
      </c>
      <c r="C19" s="32">
        <v>4300</v>
      </c>
      <c r="D19" s="32"/>
      <c r="E19" s="41">
        <f t="shared" si="16"/>
        <v>3.8834951456310676E-2</v>
      </c>
      <c r="F19" s="41">
        <f t="shared" si="17"/>
        <v>7.2026800670016752E-2</v>
      </c>
      <c r="G19" s="19">
        <f t="shared" si="18"/>
        <v>-0.34883720930232553</v>
      </c>
      <c r="H19" s="12" t="s">
        <v>53</v>
      </c>
      <c r="I19" s="23">
        <f t="shared" ref="I19:J19" si="20">(B22+B23+B24)/B34</f>
        <v>1.1373390557939915</v>
      </c>
      <c r="J19" s="23">
        <f t="shared" si="20"/>
        <v>1.4035087719298245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 x14ac:dyDescent="0.25">
      <c r="A20" s="34" t="s">
        <v>24</v>
      </c>
      <c r="B20" s="32"/>
      <c r="C20" s="32"/>
      <c r="D20" s="32"/>
      <c r="E20" s="41"/>
      <c r="F20" s="41"/>
      <c r="G20" s="19"/>
      <c r="H20" s="12" t="s">
        <v>54</v>
      </c>
      <c r="I20" s="23">
        <f t="shared" ref="I20:J20" si="21">B23/B34</f>
        <v>0.18884120171673821</v>
      </c>
      <c r="J20" s="23">
        <f t="shared" si="21"/>
        <v>0.40935672514619881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.5" customHeight="1" x14ac:dyDescent="0.25">
      <c r="A21" s="12" t="s">
        <v>25</v>
      </c>
      <c r="B21" s="32">
        <v>10600</v>
      </c>
      <c r="C21" s="32">
        <v>4900</v>
      </c>
      <c r="D21" s="32">
        <v>3700</v>
      </c>
      <c r="E21" s="41">
        <f t="shared" ref="E21:E25" si="22">B21/$B$25</f>
        <v>0.14701803051317613</v>
      </c>
      <c r="F21" s="41">
        <f t="shared" ref="F21:F25" si="23">C21/$C$25</f>
        <v>8.2077051926298161E-2</v>
      </c>
      <c r="G21" s="19">
        <f t="shared" ref="G21:G25" si="24">B21/C21-1</f>
        <v>1.1632653061224492</v>
      </c>
      <c r="H21" s="12" t="s">
        <v>55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.5" customHeight="1" x14ac:dyDescent="0.25">
      <c r="A22" s="12" t="s">
        <v>26</v>
      </c>
      <c r="B22" s="32">
        <v>20900</v>
      </c>
      <c r="C22" s="32">
        <v>15600</v>
      </c>
      <c r="D22" s="32">
        <v>12000</v>
      </c>
      <c r="E22" s="41">
        <f t="shared" si="22"/>
        <v>0.28987517337031898</v>
      </c>
      <c r="F22" s="41">
        <f t="shared" si="23"/>
        <v>0.2613065326633166</v>
      </c>
      <c r="G22" s="19">
        <f t="shared" si="24"/>
        <v>0.33974358974358965</v>
      </c>
      <c r="H22" s="12" t="s">
        <v>56</v>
      </c>
      <c r="I22" s="23">
        <f t="shared" ref="I22:J22" si="25">B6/((C21+B21)/2)</f>
        <v>8.8387096774193541</v>
      </c>
      <c r="J22" s="23">
        <f t="shared" si="25"/>
        <v>13.395348837209303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.5" customHeight="1" x14ac:dyDescent="0.25">
      <c r="A23" s="12" t="s">
        <v>27</v>
      </c>
      <c r="B23" s="32">
        <v>4400</v>
      </c>
      <c r="C23" s="32">
        <v>7000</v>
      </c>
      <c r="D23" s="32"/>
      <c r="E23" s="41">
        <f t="shared" si="22"/>
        <v>6.1026352288488211E-2</v>
      </c>
      <c r="F23" s="41">
        <f t="shared" si="23"/>
        <v>0.11725293132328309</v>
      </c>
      <c r="G23" s="19">
        <f t="shared" si="24"/>
        <v>-0.37142857142857144</v>
      </c>
      <c r="H23" s="12" t="s">
        <v>57</v>
      </c>
      <c r="I23" s="23">
        <f t="shared" ref="I23:J23" si="26">ROUNDUP((365/I22),0)</f>
        <v>42</v>
      </c>
      <c r="J23" s="23">
        <f t="shared" si="26"/>
        <v>28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2" t="s">
        <v>28</v>
      </c>
      <c r="B24" s="32">
        <v>1200</v>
      </c>
      <c r="C24" s="32">
        <v>1400</v>
      </c>
      <c r="D24" s="32"/>
      <c r="E24" s="41">
        <f t="shared" si="22"/>
        <v>1.6643550624133148E-2</v>
      </c>
      <c r="F24" s="41">
        <f t="shared" si="23"/>
        <v>2.3450586264656615E-2</v>
      </c>
      <c r="G24" s="19">
        <f t="shared" si="24"/>
        <v>-0.1428571428571429</v>
      </c>
      <c r="H24" s="24" t="s">
        <v>58</v>
      </c>
      <c r="I24" s="23">
        <f t="shared" ref="I24:J24" si="27">B5/((C22+B22)/2)</f>
        <v>5.3315068493150681</v>
      </c>
      <c r="J24" s="23">
        <f t="shared" si="27"/>
        <v>6.4057971014492754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5" customHeight="1" x14ac:dyDescent="0.25">
      <c r="A25" s="43" t="s">
        <v>29</v>
      </c>
      <c r="B25" s="35">
        <f t="shared" ref="B25:C25" si="28">SUM(B17:B24)</f>
        <v>72100</v>
      </c>
      <c r="C25" s="35">
        <f t="shared" si="28"/>
        <v>59700</v>
      </c>
      <c r="D25" s="32">
        <v>41000</v>
      </c>
      <c r="E25" s="41">
        <f t="shared" si="22"/>
        <v>1</v>
      </c>
      <c r="F25" s="41">
        <f t="shared" si="23"/>
        <v>1</v>
      </c>
      <c r="G25" s="19">
        <f t="shared" si="24"/>
        <v>0.20770519262981568</v>
      </c>
      <c r="H25" s="12" t="s">
        <v>59</v>
      </c>
      <c r="I25" s="23">
        <f t="shared" ref="I25:J25" si="29">ROUNDUP((365/I24),0)</f>
        <v>69</v>
      </c>
      <c r="J25" s="23">
        <f t="shared" si="29"/>
        <v>57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5" customHeight="1" x14ac:dyDescent="0.25">
      <c r="A26" s="34" t="s">
        <v>30</v>
      </c>
      <c r="B26" s="32"/>
      <c r="C26" s="32"/>
      <c r="D26" s="32"/>
      <c r="E26" s="41"/>
      <c r="F26" s="41"/>
      <c r="G26" s="1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5" customHeight="1" x14ac:dyDescent="0.25">
      <c r="A27" s="34" t="s">
        <v>31</v>
      </c>
      <c r="B27" s="32"/>
      <c r="C27" s="32"/>
      <c r="D27" s="32"/>
      <c r="E27" s="41"/>
      <c r="F27" s="41"/>
      <c r="G27" s="19"/>
      <c r="H27" s="12" t="s">
        <v>60</v>
      </c>
      <c r="I27" s="44">
        <f t="shared" ref="I27:J27" si="30">I23+I25</f>
        <v>111</v>
      </c>
      <c r="J27" s="44">
        <f t="shared" si="30"/>
        <v>85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5" customHeight="1" x14ac:dyDescent="0.25">
      <c r="A28" s="12" t="s">
        <v>32</v>
      </c>
      <c r="B28" s="32">
        <v>25000</v>
      </c>
      <c r="C28" s="32">
        <v>25000</v>
      </c>
      <c r="D28" s="32"/>
      <c r="E28" s="41">
        <f t="shared" ref="E28:E30" si="31">B28/$B$25</f>
        <v>0.34674063800277394</v>
      </c>
      <c r="F28" s="41">
        <f t="shared" ref="F28:F30" si="32">C28/$C$25</f>
        <v>0.41876046901172531</v>
      </c>
      <c r="G28" s="19">
        <f t="shared" ref="G28:G30" si="33">B28/C28-1</f>
        <v>0</v>
      </c>
      <c r="H28" s="12"/>
      <c r="I28" s="26"/>
      <c r="J28" s="26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12" t="s">
        <v>33</v>
      </c>
      <c r="B29" s="32">
        <v>11800</v>
      </c>
      <c r="C29" s="32">
        <v>8600</v>
      </c>
      <c r="D29" s="32"/>
      <c r="E29" s="41">
        <f t="shared" si="31"/>
        <v>0.1636615811373093</v>
      </c>
      <c r="F29" s="41">
        <f t="shared" si="32"/>
        <v>0.1440536013400335</v>
      </c>
      <c r="G29" s="19">
        <f t="shared" si="33"/>
        <v>0.37209302325581395</v>
      </c>
      <c r="H29" s="12" t="s">
        <v>61</v>
      </c>
      <c r="I29" s="45">
        <f t="shared" ref="I29:J29" si="34">(B6+B8)/365</f>
        <v>202.1917808219178</v>
      </c>
      <c r="J29" s="45">
        <f t="shared" si="34"/>
        <v>170.13698630136986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12"/>
      <c r="B30" s="46">
        <f t="shared" ref="B30:C30" si="35">B28+B29</f>
        <v>36800</v>
      </c>
      <c r="C30" s="46">
        <f t="shared" si="35"/>
        <v>33600</v>
      </c>
      <c r="D30" s="46">
        <v>22700</v>
      </c>
      <c r="E30" s="41">
        <f t="shared" si="31"/>
        <v>0.51040221914008321</v>
      </c>
      <c r="F30" s="41">
        <f t="shared" si="32"/>
        <v>0.56281407035175879</v>
      </c>
      <c r="G30" s="19">
        <f t="shared" si="33"/>
        <v>9.5238095238095344E-2</v>
      </c>
      <c r="H30" s="24" t="s">
        <v>62</v>
      </c>
      <c r="I30" s="4">
        <f t="shared" ref="I30:J30" si="36">ROUNDUP(B23/I29,0)</f>
        <v>22</v>
      </c>
      <c r="J30" s="4">
        <f t="shared" si="36"/>
        <v>42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.5" customHeight="1" x14ac:dyDescent="0.25">
      <c r="A31" s="34" t="s">
        <v>34</v>
      </c>
      <c r="B31" s="32"/>
      <c r="C31" s="32"/>
      <c r="D31" s="32"/>
      <c r="E31" s="41"/>
      <c r="F31" s="41"/>
      <c r="G31" s="1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.5" customHeight="1" x14ac:dyDescent="0.25">
      <c r="A32" s="12" t="s">
        <v>35</v>
      </c>
      <c r="B32" s="32">
        <v>12000</v>
      </c>
      <c r="C32" s="32">
        <v>9000</v>
      </c>
      <c r="D32" s="32"/>
      <c r="E32" s="41">
        <f>B32/$B$25</f>
        <v>0.16643550624133149</v>
      </c>
      <c r="F32" s="41">
        <f>C32/$C$25</f>
        <v>0.15075376884422109</v>
      </c>
      <c r="G32" s="19">
        <f>B32/C32-1</f>
        <v>0.33333333333333326</v>
      </c>
      <c r="H32" s="17" t="s">
        <v>63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.5" customHeight="1" x14ac:dyDescent="0.25">
      <c r="A33" s="34" t="s">
        <v>36</v>
      </c>
      <c r="B33" s="32"/>
      <c r="C33" s="32"/>
      <c r="D33" s="32"/>
      <c r="E33" s="41"/>
      <c r="F33" s="41"/>
      <c r="G33" s="19"/>
      <c r="H33" s="12" t="s">
        <v>64</v>
      </c>
      <c r="I33" s="23">
        <f t="shared" ref="I33:J33" si="37">B32/B30</f>
        <v>0.32608695652173914</v>
      </c>
      <c r="J33" s="23">
        <f t="shared" si="37"/>
        <v>0.26785714285714285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.5" customHeight="1" x14ac:dyDescent="0.25">
      <c r="A34" s="12" t="s">
        <v>37</v>
      </c>
      <c r="B34" s="32">
        <v>23300</v>
      </c>
      <c r="C34" s="32">
        <v>17100</v>
      </c>
      <c r="D34" s="32"/>
      <c r="E34" s="41">
        <f t="shared" ref="E34:E35" si="38">B34/$B$25</f>
        <v>0.32316227461858532</v>
      </c>
      <c r="F34" s="41">
        <f t="shared" ref="F34:F35" si="39">C34/$C$25</f>
        <v>0.28643216080402012</v>
      </c>
      <c r="G34" s="19">
        <f t="shared" ref="G34:G35" si="40">B34/C34-1</f>
        <v>0.36257309941520477</v>
      </c>
      <c r="H34" s="12" t="s">
        <v>65</v>
      </c>
      <c r="I34" s="23">
        <f t="shared" ref="I34:J34" si="41">(B35-B30)/B30</f>
        <v>0.95923913043478259</v>
      </c>
      <c r="J34" s="23">
        <f t="shared" si="41"/>
        <v>0.7767857142857143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.5" customHeight="1" x14ac:dyDescent="0.25">
      <c r="A35" s="43" t="s">
        <v>38</v>
      </c>
      <c r="B35" s="35">
        <f t="shared" ref="B35:C35" si="42">B30+B32+B34</f>
        <v>72100</v>
      </c>
      <c r="C35" s="35">
        <f t="shared" si="42"/>
        <v>59700</v>
      </c>
      <c r="D35" s="4"/>
      <c r="E35" s="41">
        <f t="shared" si="38"/>
        <v>1</v>
      </c>
      <c r="F35" s="41">
        <f t="shared" si="39"/>
        <v>1</v>
      </c>
      <c r="G35" s="19">
        <f t="shared" si="40"/>
        <v>0.20770519262981568</v>
      </c>
      <c r="H35" s="12" t="s">
        <v>66</v>
      </c>
      <c r="I35" s="28">
        <f t="shared" ref="I35:J35" si="43">B9/B10</f>
        <v>13.055555555555555</v>
      </c>
      <c r="J35" s="28">
        <f t="shared" si="43"/>
        <v>18.785714285714285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.5" customHeight="1" x14ac:dyDescent="0.25">
      <c r="A36" s="4"/>
      <c r="B36" s="32"/>
      <c r="C36" s="32"/>
      <c r="D36" s="3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 t="s">
        <v>39</v>
      </c>
      <c r="B37" s="32">
        <v>8000</v>
      </c>
      <c r="C37" s="32">
        <v>7000</v>
      </c>
      <c r="D37" s="32"/>
      <c r="E37" s="4"/>
      <c r="F37" s="4"/>
      <c r="G37" s="4"/>
      <c r="H37" s="17" t="s">
        <v>67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 t="s">
        <v>40</v>
      </c>
      <c r="B38" s="31">
        <v>40</v>
      </c>
      <c r="C38" s="31">
        <v>50</v>
      </c>
      <c r="D38" s="31">
        <v>45</v>
      </c>
      <c r="E38" s="4"/>
      <c r="F38" s="4"/>
      <c r="G38" s="4"/>
      <c r="H38" s="12" t="s">
        <v>68</v>
      </c>
      <c r="I38" s="30">
        <f t="shared" ref="I38:J38" si="44">B38/I41</f>
        <v>8.928571428571427</v>
      </c>
      <c r="J38" s="30">
        <f t="shared" si="44"/>
        <v>9.6899224806201545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.5" customHeight="1" x14ac:dyDescent="0.25">
      <c r="A39" s="4"/>
      <c r="B39" s="32"/>
      <c r="C39" s="32"/>
      <c r="D39" s="32"/>
      <c r="E39" s="4"/>
      <c r="F39" s="4"/>
      <c r="G39" s="4"/>
      <c r="H39" s="4" t="s">
        <v>69</v>
      </c>
      <c r="I39" s="20">
        <f t="shared" ref="I39:J39" si="45">I41/C38</f>
        <v>8.9600000000000013E-2</v>
      </c>
      <c r="J39" s="20">
        <f t="shared" si="45"/>
        <v>0.11466666666666667</v>
      </c>
      <c r="K39" s="4" t="s">
        <v>70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2"/>
      <c r="C40" s="32"/>
      <c r="D40" s="32"/>
      <c r="E40" s="4"/>
      <c r="F40" s="4"/>
      <c r="G40" s="4"/>
      <c r="H40" s="24" t="s">
        <v>71</v>
      </c>
      <c r="I40" s="4">
        <f t="shared" ref="I40:J40" si="46">B28/10</f>
        <v>2500</v>
      </c>
      <c r="J40" s="4">
        <f t="shared" si="46"/>
        <v>2500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2"/>
      <c r="C41" s="32"/>
      <c r="D41" s="32"/>
      <c r="E41" s="4"/>
      <c r="F41" s="4"/>
      <c r="G41" s="4"/>
      <c r="H41" s="24" t="s">
        <v>72</v>
      </c>
      <c r="I41" s="31">
        <f t="shared" ref="I41:J41" si="47">B13/I40</f>
        <v>4.4800000000000004</v>
      </c>
      <c r="J41" s="31">
        <f t="shared" si="47"/>
        <v>5.16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2"/>
      <c r="C42" s="32"/>
      <c r="D42" s="3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2"/>
      <c r="C43" s="32"/>
      <c r="D43" s="32"/>
      <c r="E43" s="4"/>
      <c r="F43" s="4"/>
      <c r="G43" s="4"/>
      <c r="H43" s="12" t="s">
        <v>73</v>
      </c>
      <c r="I43" s="30">
        <f t="shared" ref="I43:J43" si="48">B38/I44</f>
        <v>2.7173913043478262</v>
      </c>
      <c r="J43" s="30">
        <f t="shared" si="48"/>
        <v>3.7202380952380953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2"/>
      <c r="C44" s="32"/>
      <c r="D44" s="32"/>
      <c r="E44" s="4"/>
      <c r="F44" s="4"/>
      <c r="G44" s="4"/>
      <c r="H44" s="12" t="s">
        <v>74</v>
      </c>
      <c r="I44" s="31">
        <f t="shared" ref="I44:J44" si="49">B30/I40</f>
        <v>14.72</v>
      </c>
      <c r="J44" s="31">
        <f t="shared" si="49"/>
        <v>13.44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2"/>
      <c r="C45" s="32"/>
      <c r="D45" s="3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2"/>
      <c r="C46" s="32"/>
      <c r="D46" s="3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2"/>
      <c r="C47" s="32"/>
      <c r="D47" s="32"/>
      <c r="E47" s="4"/>
      <c r="F47" s="4"/>
      <c r="G47" s="4"/>
      <c r="H47" s="4" t="s">
        <v>75</v>
      </c>
      <c r="I47" s="31">
        <f t="shared" ref="I47:J47" si="50">B37/I40</f>
        <v>3.2</v>
      </c>
      <c r="J47" s="31">
        <f t="shared" si="50"/>
        <v>2.8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2"/>
      <c r="C48" s="32"/>
      <c r="D48" s="3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2"/>
      <c r="C49" s="32"/>
      <c r="D49" s="32"/>
      <c r="E49" s="4"/>
      <c r="F49" s="4"/>
      <c r="G49" s="4"/>
      <c r="H49" s="4" t="s">
        <v>76</v>
      </c>
      <c r="I49" s="20">
        <f t="shared" ref="I49:J49" si="51">I47/B38</f>
        <v>0.08</v>
      </c>
      <c r="J49" s="20">
        <f t="shared" si="51"/>
        <v>5.5999999999999994E-2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2"/>
      <c r="C50" s="32"/>
      <c r="D50" s="3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2"/>
      <c r="C51" s="32"/>
      <c r="D51" s="32"/>
      <c r="E51" s="4"/>
      <c r="F51" s="4"/>
      <c r="G51" s="4"/>
      <c r="H51" s="33" t="s">
        <v>77</v>
      </c>
      <c r="I51" s="47">
        <f t="shared" ref="I51:J51" si="52">(I47+(B38-C38))/C38</f>
        <v>-0.13600000000000001</v>
      </c>
      <c r="J51" s="47">
        <f t="shared" si="52"/>
        <v>0.17333333333333334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2"/>
      <c r="C52" s="32"/>
      <c r="D52" s="3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2"/>
      <c r="C53" s="32"/>
      <c r="D53" s="32"/>
      <c r="E53" s="4"/>
      <c r="F53" s="4"/>
      <c r="G53" s="4"/>
      <c r="H53" s="4" t="s">
        <v>78</v>
      </c>
      <c r="I53" s="20">
        <f t="shared" ref="I53:J53" si="53">(B38-C38)/C38</f>
        <v>-0.2</v>
      </c>
      <c r="J53" s="20">
        <f t="shared" si="53"/>
        <v>0.1111111111111111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2"/>
      <c r="C54" s="32"/>
      <c r="D54" s="32"/>
      <c r="E54" s="4"/>
      <c r="F54" s="4"/>
      <c r="G54" s="4"/>
      <c r="H54" s="4" t="s">
        <v>79</v>
      </c>
      <c r="I54" s="20">
        <f t="shared" ref="I54:J54" si="54">I47/C38</f>
        <v>6.4000000000000001E-2</v>
      </c>
      <c r="J54" s="20">
        <f t="shared" si="54"/>
        <v>6.222222222222222E-2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2"/>
      <c r="C55" s="32"/>
      <c r="D55" s="32"/>
      <c r="E55" s="4"/>
      <c r="F55" s="4"/>
      <c r="G55" s="4"/>
      <c r="H55" s="4"/>
      <c r="I55" s="47">
        <f t="shared" ref="I55:J55" si="55">I53+I54</f>
        <v>-0.13600000000000001</v>
      </c>
      <c r="J55" s="47">
        <f t="shared" si="55"/>
        <v>0.17333333333333334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2"/>
      <c r="C56" s="32"/>
      <c r="D56" s="32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2"/>
      <c r="C57" s="32"/>
      <c r="D57" s="32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2"/>
      <c r="C58" s="32"/>
      <c r="D58" s="32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2"/>
      <c r="C59" s="32"/>
      <c r="D59" s="32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2"/>
      <c r="C60" s="32"/>
      <c r="D60" s="32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2"/>
      <c r="C61" s="32"/>
      <c r="D61" s="32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2"/>
      <c r="C62" s="32"/>
      <c r="D62" s="32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2"/>
      <c r="C63" s="32"/>
      <c r="D63" s="32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2"/>
      <c r="C64" s="32"/>
      <c r="D64" s="32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2"/>
      <c r="C65" s="32"/>
      <c r="D65" s="32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2"/>
      <c r="C66" s="32"/>
      <c r="D66" s="32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2"/>
      <c r="C67" s="32"/>
      <c r="D67" s="32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2"/>
      <c r="C68" s="32"/>
      <c r="D68" s="3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2"/>
      <c r="C69" s="32"/>
      <c r="D69" s="32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2"/>
      <c r="C70" s="32"/>
      <c r="D70" s="32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2"/>
      <c r="C71" s="32"/>
      <c r="D71" s="32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2"/>
      <c r="C72" s="32"/>
      <c r="D72" s="32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2"/>
      <c r="C73" s="32"/>
      <c r="D73" s="32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2"/>
      <c r="C74" s="32"/>
      <c r="D74" s="32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2"/>
      <c r="C75" s="32"/>
      <c r="D75" s="32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2"/>
      <c r="C76" s="32"/>
      <c r="D76" s="32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2"/>
      <c r="C77" s="32"/>
      <c r="D77" s="32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2"/>
      <c r="C78" s="32"/>
      <c r="D78" s="32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2"/>
      <c r="C79" s="32"/>
      <c r="D79" s="32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2"/>
      <c r="C80" s="32"/>
      <c r="D80" s="32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2"/>
      <c r="C81" s="32"/>
      <c r="D81" s="32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2"/>
      <c r="C82" s="32"/>
      <c r="D82" s="32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2"/>
      <c r="C83" s="32"/>
      <c r="D83" s="32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2"/>
      <c r="C84" s="32"/>
      <c r="D84" s="32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2"/>
      <c r="C85" s="32"/>
      <c r="D85" s="32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2"/>
      <c r="C86" s="32"/>
      <c r="D86" s="32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2"/>
      <c r="C87" s="32"/>
      <c r="D87" s="32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2"/>
      <c r="C88" s="32"/>
      <c r="D88" s="32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2"/>
      <c r="C89" s="32"/>
      <c r="D89" s="32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2"/>
      <c r="C90" s="32"/>
      <c r="D90" s="32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2"/>
      <c r="C91" s="32"/>
      <c r="D91" s="32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2"/>
      <c r="C92" s="32"/>
      <c r="D92" s="3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2"/>
      <c r="C93" s="32"/>
      <c r="D93" s="32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2"/>
      <c r="C94" s="32"/>
      <c r="D94" s="32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2"/>
      <c r="C95" s="32"/>
      <c r="D95" s="32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2"/>
      <c r="C96" s="32"/>
      <c r="D96" s="32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2"/>
      <c r="C97" s="32"/>
      <c r="D97" s="32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2"/>
      <c r="C98" s="32"/>
      <c r="D98" s="32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2"/>
      <c r="C99" s="32"/>
      <c r="D99" s="32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2"/>
      <c r="C100" s="32"/>
      <c r="D100" s="32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2"/>
      <c r="C101" s="32"/>
      <c r="D101" s="32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2"/>
      <c r="C102" s="32"/>
      <c r="D102" s="3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2"/>
      <c r="C103" s="32"/>
      <c r="D103" s="32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2"/>
      <c r="C104" s="32"/>
      <c r="D104" s="32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2"/>
      <c r="C105" s="32"/>
      <c r="D105" s="32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2"/>
      <c r="C106" s="32"/>
      <c r="D106" s="3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2"/>
      <c r="C107" s="32"/>
      <c r="D107" s="3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2"/>
      <c r="C108" s="32"/>
      <c r="D108" s="3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2"/>
      <c r="C109" s="32"/>
      <c r="D109" s="3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2"/>
      <c r="C110" s="32"/>
      <c r="D110" s="32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2"/>
      <c r="C111" s="32"/>
      <c r="D111" s="32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2"/>
      <c r="C112" s="32"/>
      <c r="D112" s="3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2"/>
      <c r="C113" s="32"/>
      <c r="D113" s="3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2"/>
      <c r="C114" s="32"/>
      <c r="D114" s="3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2"/>
      <c r="C115" s="32"/>
      <c r="D115" s="32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2"/>
      <c r="C116" s="32"/>
      <c r="D116" s="3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2"/>
      <c r="C117" s="32"/>
      <c r="D117" s="3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2"/>
      <c r="C118" s="32"/>
      <c r="D118" s="3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2"/>
      <c r="C119" s="32"/>
      <c r="D119" s="32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2"/>
      <c r="C120" s="32"/>
      <c r="D120" s="3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2"/>
      <c r="C121" s="32"/>
      <c r="D121" s="3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2"/>
      <c r="C122" s="32"/>
      <c r="D122" s="3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2"/>
      <c r="C123" s="32"/>
      <c r="D123" s="32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2"/>
      <c r="C124" s="32"/>
      <c r="D124" s="32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2"/>
      <c r="C125" s="32"/>
      <c r="D125" s="32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2"/>
      <c r="C126" s="32"/>
      <c r="D126" s="32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2"/>
      <c r="C127" s="32"/>
      <c r="D127" s="3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2"/>
      <c r="C128" s="32"/>
      <c r="D128" s="32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2"/>
      <c r="C129" s="32"/>
      <c r="D129" s="32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2"/>
      <c r="C130" s="32"/>
      <c r="D130" s="32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2"/>
      <c r="C131" s="32"/>
      <c r="D131" s="32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2"/>
      <c r="C132" s="32"/>
      <c r="D132" s="3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2"/>
      <c r="C133" s="32"/>
      <c r="D133" s="3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2"/>
      <c r="C134" s="32"/>
      <c r="D134" s="32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2"/>
      <c r="C135" s="32"/>
      <c r="D135" s="3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2"/>
      <c r="C136" s="32"/>
      <c r="D136" s="32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2"/>
      <c r="C137" s="32"/>
      <c r="D137" s="32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2"/>
      <c r="C138" s="32"/>
      <c r="D138" s="3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2"/>
      <c r="C139" s="32"/>
      <c r="D139" s="32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2"/>
      <c r="C140" s="32"/>
      <c r="D140" s="32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2"/>
      <c r="C141" s="32"/>
      <c r="D141" s="32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2"/>
      <c r="C142" s="32"/>
      <c r="D142" s="3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2"/>
      <c r="C143" s="32"/>
      <c r="D143" s="32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2"/>
      <c r="C144" s="32"/>
      <c r="D144" s="32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2"/>
      <c r="C145" s="32"/>
      <c r="D145" s="3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2"/>
      <c r="C146" s="32"/>
      <c r="D146" s="32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2"/>
      <c r="C147" s="32"/>
      <c r="D147" s="32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2"/>
      <c r="C148" s="32"/>
      <c r="D148" s="32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2"/>
      <c r="C149" s="32"/>
      <c r="D149" s="32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2"/>
      <c r="C150" s="32"/>
      <c r="D150" s="32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2"/>
      <c r="C151" s="32"/>
      <c r="D151" s="32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2"/>
      <c r="C152" s="32"/>
      <c r="D152" s="3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2"/>
      <c r="C153" s="32"/>
      <c r="D153" s="32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2"/>
      <c r="C154" s="32"/>
      <c r="D154" s="32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2"/>
      <c r="C155" s="32"/>
      <c r="D155" s="32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2"/>
      <c r="C156" s="32"/>
      <c r="D156" s="32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2"/>
      <c r="C157" s="32"/>
      <c r="D157" s="32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2"/>
      <c r="C158" s="32"/>
      <c r="D158" s="32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2"/>
      <c r="C159" s="32"/>
      <c r="D159" s="32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2"/>
      <c r="C160" s="32"/>
      <c r="D160" s="32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2"/>
      <c r="C161" s="32"/>
      <c r="D161" s="32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2"/>
      <c r="C162" s="32"/>
      <c r="D162" s="3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2"/>
      <c r="C163" s="32"/>
      <c r="D163" s="32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2"/>
      <c r="C164" s="32"/>
      <c r="D164" s="32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2"/>
      <c r="C165" s="32"/>
      <c r="D165" s="32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2"/>
      <c r="C166" s="32"/>
      <c r="D166" s="32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2"/>
      <c r="C167" s="32"/>
      <c r="D167" s="32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2"/>
      <c r="C168" s="32"/>
      <c r="D168" s="32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2"/>
      <c r="C169" s="32"/>
      <c r="D169" s="32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2"/>
      <c r="C170" s="32"/>
      <c r="D170" s="32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2"/>
      <c r="C171" s="32"/>
      <c r="D171" s="32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2"/>
      <c r="C172" s="32"/>
      <c r="D172" s="3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2"/>
      <c r="C173" s="32"/>
      <c r="D173" s="32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2"/>
      <c r="C174" s="32"/>
      <c r="D174" s="3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2"/>
      <c r="C175" s="32"/>
      <c r="D175" s="32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2"/>
      <c r="C176" s="32"/>
      <c r="D176" s="32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2"/>
      <c r="C177" s="32"/>
      <c r="D177" s="32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2"/>
      <c r="C178" s="32"/>
      <c r="D178" s="32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2"/>
      <c r="C179" s="32"/>
      <c r="D179" s="32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2"/>
      <c r="C180" s="32"/>
      <c r="D180" s="3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2"/>
      <c r="C181" s="32"/>
      <c r="D181" s="3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2"/>
      <c r="C182" s="32"/>
      <c r="D182" s="3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2"/>
      <c r="C183" s="32"/>
      <c r="D183" s="32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2"/>
      <c r="C184" s="32"/>
      <c r="D184" s="32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2"/>
      <c r="C185" s="32"/>
      <c r="D185" s="32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2"/>
      <c r="C186" s="32"/>
      <c r="D186" s="32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2"/>
      <c r="C187" s="32"/>
      <c r="D187" s="32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2"/>
      <c r="C188" s="32"/>
      <c r="D188" s="32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2"/>
      <c r="C189" s="32"/>
      <c r="D189" s="32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2"/>
      <c r="C190" s="32"/>
      <c r="D190" s="32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2"/>
      <c r="C191" s="32"/>
      <c r="D191" s="32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2"/>
      <c r="C192" s="32"/>
      <c r="D192" s="3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2"/>
      <c r="C193" s="32"/>
      <c r="D193" s="32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2"/>
      <c r="C194" s="32"/>
      <c r="D194" s="32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2"/>
      <c r="C195" s="32"/>
      <c r="D195" s="32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2"/>
      <c r="C196" s="32"/>
      <c r="D196" s="32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2"/>
      <c r="C197" s="32"/>
      <c r="D197" s="32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2"/>
      <c r="C198" s="32"/>
      <c r="D198" s="32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2"/>
      <c r="C199" s="32"/>
      <c r="D199" s="32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2"/>
      <c r="C200" s="32"/>
      <c r="D200" s="32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2"/>
      <c r="C201" s="32"/>
      <c r="D201" s="32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2"/>
      <c r="C202" s="32"/>
      <c r="D202" s="3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2"/>
      <c r="C203" s="32"/>
      <c r="D203" s="32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2"/>
      <c r="C204" s="32"/>
      <c r="D204" s="32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2"/>
      <c r="C205" s="32"/>
      <c r="D205" s="32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2"/>
      <c r="C206" s="32"/>
      <c r="D206" s="32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2"/>
      <c r="C207" s="32"/>
      <c r="D207" s="32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2"/>
      <c r="C208" s="32"/>
      <c r="D208" s="32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2"/>
      <c r="C209" s="32"/>
      <c r="D209" s="32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2"/>
      <c r="C210" s="32"/>
      <c r="D210" s="32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2"/>
      <c r="C211" s="32"/>
      <c r="D211" s="32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2"/>
      <c r="C212" s="32"/>
      <c r="D212" s="3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2"/>
      <c r="C213" s="32"/>
      <c r="D213" s="32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2"/>
      <c r="C214" s="32"/>
      <c r="D214" s="32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2"/>
      <c r="C215" s="32"/>
      <c r="D215" s="32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2"/>
      <c r="C216" s="32"/>
      <c r="D216" s="32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2"/>
      <c r="C217" s="32"/>
      <c r="D217" s="32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2"/>
      <c r="C218" s="32"/>
      <c r="D218" s="32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2"/>
      <c r="C219" s="32"/>
      <c r="D219" s="32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2"/>
      <c r="C220" s="32"/>
      <c r="D220" s="32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2"/>
      <c r="C221" s="32"/>
      <c r="D221" s="32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2"/>
      <c r="C222" s="32"/>
      <c r="D222" s="3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2"/>
      <c r="C223" s="32"/>
      <c r="D223" s="32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2"/>
      <c r="C224" s="32"/>
      <c r="D224" s="32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2"/>
      <c r="C225" s="32"/>
      <c r="D225" s="32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2"/>
      <c r="C226" s="32"/>
      <c r="D226" s="32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2"/>
      <c r="C227" s="32"/>
      <c r="D227" s="32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2"/>
      <c r="C228" s="32"/>
      <c r="D228" s="32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2"/>
      <c r="C229" s="32"/>
      <c r="D229" s="32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2"/>
      <c r="C230" s="32"/>
      <c r="D230" s="32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2"/>
      <c r="C231" s="32"/>
      <c r="D231" s="32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2"/>
      <c r="C232" s="32"/>
      <c r="D232" s="32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2"/>
      <c r="C233" s="32"/>
      <c r="D233" s="32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2"/>
      <c r="C234" s="32"/>
      <c r="D234" s="32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2"/>
      <c r="C235" s="32"/>
      <c r="D235" s="32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2"/>
      <c r="C236" s="32"/>
      <c r="D236" s="32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2"/>
      <c r="C237" s="32"/>
      <c r="D237" s="32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2"/>
      <c r="C238" s="32"/>
      <c r="D238" s="32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2"/>
      <c r="C239" s="32"/>
      <c r="D239" s="32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2"/>
      <c r="C240" s="32"/>
      <c r="D240" s="32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2"/>
      <c r="C241" s="32"/>
      <c r="D241" s="32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2"/>
      <c r="C242" s="32"/>
      <c r="D242" s="32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2"/>
      <c r="C243" s="32"/>
      <c r="D243" s="32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2"/>
      <c r="C244" s="32"/>
      <c r="D244" s="32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2"/>
      <c r="C245" s="32"/>
      <c r="D245" s="32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2"/>
      <c r="C246" s="32"/>
      <c r="D246" s="32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2"/>
      <c r="C247" s="32"/>
      <c r="D247" s="32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2"/>
      <c r="C248" s="32"/>
      <c r="D248" s="32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2"/>
      <c r="C249" s="32"/>
      <c r="D249" s="32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2"/>
      <c r="C250" s="32"/>
      <c r="D250" s="32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2"/>
      <c r="C251" s="32"/>
      <c r="D251" s="32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2"/>
      <c r="C252" s="32"/>
      <c r="D252" s="32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2"/>
      <c r="C253" s="32"/>
      <c r="D253" s="32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2"/>
      <c r="C254" s="32"/>
      <c r="D254" s="32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2"/>
      <c r="C255" s="32"/>
      <c r="D255" s="32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G1000"/>
  <sheetViews>
    <sheetView workbookViewId="0"/>
  </sheetViews>
  <sheetFormatPr defaultColWidth="12.6640625" defaultRowHeight="15" customHeight="1" x14ac:dyDescent="0.25"/>
  <cols>
    <col min="1" max="1" width="14.44140625" customWidth="1"/>
    <col min="2" max="2" width="21.77734375" customWidth="1"/>
    <col min="3" max="7" width="11" customWidth="1"/>
    <col min="8" max="26" width="14.44140625" customWidth="1"/>
  </cols>
  <sheetData>
    <row r="1" spans="2:7" ht="15.75" customHeight="1" x14ac:dyDescent="0.25">
      <c r="B1" s="34"/>
      <c r="C1" s="48"/>
      <c r="D1" s="48"/>
      <c r="E1" s="48"/>
      <c r="F1" s="48"/>
      <c r="G1" s="48"/>
    </row>
    <row r="2" spans="2:7" ht="15.75" customHeight="1" x14ac:dyDescent="0.25">
      <c r="B2" s="34"/>
      <c r="C2" s="48"/>
      <c r="D2" s="48"/>
      <c r="E2" s="48"/>
      <c r="F2" s="48"/>
      <c r="G2" s="49" t="s">
        <v>80</v>
      </c>
    </row>
    <row r="3" spans="2:7" ht="15.75" customHeight="1" x14ac:dyDescent="0.25">
      <c r="B3" s="34" t="s">
        <v>81</v>
      </c>
      <c r="C3" s="48" t="s">
        <v>82</v>
      </c>
      <c r="D3" s="48" t="s">
        <v>83</v>
      </c>
      <c r="E3" s="48" t="s">
        <v>84</v>
      </c>
      <c r="F3" s="48" t="s">
        <v>2</v>
      </c>
      <c r="G3" s="48" t="s">
        <v>3</v>
      </c>
    </row>
    <row r="4" spans="2:7" ht="15.75" customHeight="1" x14ac:dyDescent="0.25">
      <c r="B4" s="12" t="s">
        <v>85</v>
      </c>
      <c r="C4" s="50">
        <v>7342</v>
      </c>
      <c r="D4" s="50">
        <v>7060</v>
      </c>
      <c r="E4" s="50">
        <v>5489</v>
      </c>
      <c r="F4" s="50">
        <v>4553</v>
      </c>
      <c r="G4" s="50">
        <v>3704</v>
      </c>
    </row>
    <row r="5" spans="2:7" ht="15.75" customHeight="1" x14ac:dyDescent="0.25">
      <c r="B5" s="12" t="s">
        <v>86</v>
      </c>
      <c r="C5" s="50">
        <v>1091</v>
      </c>
      <c r="D5" s="50">
        <v>620</v>
      </c>
      <c r="E5" s="50">
        <v>982</v>
      </c>
      <c r="F5" s="50">
        <v>584</v>
      </c>
      <c r="G5" s="50">
        <v>235</v>
      </c>
    </row>
    <row r="6" spans="2:7" ht="15.75" customHeight="1" x14ac:dyDescent="0.25">
      <c r="B6" s="12" t="s">
        <v>15</v>
      </c>
      <c r="C6" s="50">
        <v>206</v>
      </c>
      <c r="D6" s="50">
        <v>192</v>
      </c>
      <c r="E6" s="50">
        <v>205</v>
      </c>
      <c r="F6" s="50">
        <v>198</v>
      </c>
      <c r="G6" s="50">
        <v>169</v>
      </c>
    </row>
    <row r="7" spans="2:7" ht="15.75" customHeight="1" x14ac:dyDescent="0.25">
      <c r="B7" s="12" t="s">
        <v>87</v>
      </c>
      <c r="C7" s="50">
        <v>551</v>
      </c>
      <c r="D7" s="50">
        <v>299</v>
      </c>
      <c r="E7" s="50">
        <v>603</v>
      </c>
      <c r="F7" s="50">
        <v>356</v>
      </c>
      <c r="G7" s="50">
        <v>78</v>
      </c>
    </row>
    <row r="8" spans="2:7" ht="15.75" customHeight="1" x14ac:dyDescent="0.25">
      <c r="B8" s="12" t="s">
        <v>29</v>
      </c>
      <c r="C8" s="50">
        <v>8834</v>
      </c>
      <c r="D8" s="50">
        <v>8249</v>
      </c>
      <c r="E8" s="50">
        <v>6484</v>
      </c>
      <c r="F8" s="50">
        <v>5954</v>
      </c>
      <c r="G8" s="50">
        <v>5380</v>
      </c>
    </row>
    <row r="9" spans="2:7" ht="15.75" customHeight="1" x14ac:dyDescent="0.25">
      <c r="B9" s="12" t="s">
        <v>88</v>
      </c>
      <c r="C9" s="50">
        <v>3104</v>
      </c>
      <c r="D9" s="50">
        <v>3147</v>
      </c>
      <c r="E9" s="50">
        <v>2241</v>
      </c>
      <c r="F9" s="50">
        <v>2677</v>
      </c>
      <c r="G9" s="50">
        <v>2633</v>
      </c>
    </row>
    <row r="10" spans="2:7" ht="15.75" customHeight="1" x14ac:dyDescent="0.25">
      <c r="B10" s="12" t="s">
        <v>89</v>
      </c>
      <c r="C10" s="50">
        <v>2959</v>
      </c>
      <c r="D10" s="50">
        <v>2340</v>
      </c>
      <c r="E10" s="50">
        <v>1955</v>
      </c>
      <c r="F10" s="50">
        <v>1359</v>
      </c>
      <c r="G10" s="50">
        <v>1279</v>
      </c>
    </row>
    <row r="11" spans="2:7" ht="15.75" customHeight="1" x14ac:dyDescent="0.25"/>
    <row r="12" spans="2:7" ht="15.75" customHeight="1" x14ac:dyDescent="0.25">
      <c r="B12" s="12" t="s">
        <v>90</v>
      </c>
    </row>
    <row r="13" spans="2:7" ht="15.75" customHeight="1" x14ac:dyDescent="0.25">
      <c r="B13" s="12" t="s">
        <v>85</v>
      </c>
      <c r="C13" s="20">
        <f t="shared" ref="C13:G13" si="0">C4/$G4</f>
        <v>1.9821814254859611</v>
      </c>
      <c r="D13" s="20">
        <f t="shared" si="0"/>
        <v>1.9060475161987041</v>
      </c>
      <c r="E13" s="20">
        <f t="shared" si="0"/>
        <v>1.4819114470842332</v>
      </c>
      <c r="F13" s="20">
        <f t="shared" si="0"/>
        <v>1.2292116630669547</v>
      </c>
      <c r="G13" s="20">
        <f t="shared" si="0"/>
        <v>1</v>
      </c>
    </row>
    <row r="14" spans="2:7" ht="15.75" customHeight="1" x14ac:dyDescent="0.25">
      <c r="B14" s="12" t="s">
        <v>86</v>
      </c>
      <c r="C14" s="20">
        <f t="shared" ref="C14:G14" si="1">C5/$G5</f>
        <v>4.6425531914893616</v>
      </c>
      <c r="D14" s="20">
        <f t="shared" si="1"/>
        <v>2.6382978723404253</v>
      </c>
      <c r="E14" s="20">
        <f t="shared" si="1"/>
        <v>4.1787234042553187</v>
      </c>
      <c r="F14" s="20">
        <f t="shared" si="1"/>
        <v>2.4851063829787234</v>
      </c>
      <c r="G14" s="20">
        <f t="shared" si="1"/>
        <v>1</v>
      </c>
    </row>
    <row r="15" spans="2:7" ht="15.75" customHeight="1" x14ac:dyDescent="0.25">
      <c r="B15" s="12" t="s">
        <v>15</v>
      </c>
      <c r="C15" s="20">
        <f t="shared" ref="C15:G15" si="2">C6/$G6</f>
        <v>1.2189349112426036</v>
      </c>
      <c r="D15" s="20">
        <f t="shared" si="2"/>
        <v>1.136094674556213</v>
      </c>
      <c r="E15" s="20">
        <f t="shared" si="2"/>
        <v>1.2130177514792899</v>
      </c>
      <c r="F15" s="20">
        <f t="shared" si="2"/>
        <v>1.1715976331360947</v>
      </c>
      <c r="G15" s="20">
        <f t="shared" si="2"/>
        <v>1</v>
      </c>
    </row>
    <row r="16" spans="2:7" ht="15.75" customHeight="1" x14ac:dyDescent="0.25">
      <c r="B16" s="12" t="s">
        <v>87</v>
      </c>
      <c r="C16" s="20">
        <f t="shared" ref="C16:G16" si="3">C7/$G7</f>
        <v>7.0641025641025639</v>
      </c>
      <c r="D16" s="20">
        <f t="shared" si="3"/>
        <v>3.8333333333333335</v>
      </c>
      <c r="E16" s="20">
        <f t="shared" si="3"/>
        <v>7.7307692307692308</v>
      </c>
      <c r="F16" s="20">
        <f t="shared" si="3"/>
        <v>4.5641025641025639</v>
      </c>
      <c r="G16" s="20">
        <f t="shared" si="3"/>
        <v>1</v>
      </c>
    </row>
    <row r="17" spans="2:7" ht="15.75" customHeight="1" x14ac:dyDescent="0.25">
      <c r="B17" s="12" t="s">
        <v>29</v>
      </c>
      <c r="C17" s="20">
        <f t="shared" ref="C17:G17" si="4">C8/$G8</f>
        <v>1.642007434944238</v>
      </c>
      <c r="D17" s="20">
        <f t="shared" si="4"/>
        <v>1.5332713754646841</v>
      </c>
      <c r="E17" s="20">
        <f t="shared" si="4"/>
        <v>1.2052044609665427</v>
      </c>
      <c r="F17" s="20">
        <f t="shared" si="4"/>
        <v>1.1066914498141265</v>
      </c>
      <c r="G17" s="20">
        <f t="shared" si="4"/>
        <v>1</v>
      </c>
    </row>
    <row r="18" spans="2:7" ht="15.75" customHeight="1" x14ac:dyDescent="0.25">
      <c r="B18" s="12" t="s">
        <v>88</v>
      </c>
      <c r="C18" s="20">
        <f t="shared" ref="C18:G18" si="5">C9/$G9</f>
        <v>1.1788834029624002</v>
      </c>
      <c r="D18" s="20">
        <f t="shared" si="5"/>
        <v>1.1952145841245727</v>
      </c>
      <c r="E18" s="20">
        <f t="shared" si="5"/>
        <v>0.85112039498670722</v>
      </c>
      <c r="F18" s="20">
        <f t="shared" si="5"/>
        <v>1.0167109760729207</v>
      </c>
      <c r="G18" s="20">
        <f t="shared" si="5"/>
        <v>1</v>
      </c>
    </row>
    <row r="19" spans="2:7" ht="15.75" customHeight="1" x14ac:dyDescent="0.25">
      <c r="B19" s="12" t="s">
        <v>89</v>
      </c>
      <c r="C19" s="20">
        <f t="shared" ref="C19:G19" si="6">C10/$G10</f>
        <v>2.3135261923377639</v>
      </c>
      <c r="D19" s="20">
        <f t="shared" si="6"/>
        <v>1.8295543393275997</v>
      </c>
      <c r="E19" s="20">
        <f t="shared" si="6"/>
        <v>1.5285379202501954</v>
      </c>
      <c r="F19" s="20">
        <f t="shared" si="6"/>
        <v>1.0625488663017983</v>
      </c>
      <c r="G19" s="20">
        <f t="shared" si="6"/>
        <v>1</v>
      </c>
    </row>
    <row r="20" spans="2:7" ht="15.75" customHeight="1" x14ac:dyDescent="0.25"/>
    <row r="21" spans="2:7" ht="15.75" customHeight="1" x14ac:dyDescent="0.25"/>
    <row r="22" spans="2:7" ht="15.75" customHeight="1" x14ac:dyDescent="0.25"/>
    <row r="23" spans="2:7" ht="15.75" customHeight="1" x14ac:dyDescent="0.25"/>
    <row r="24" spans="2:7" ht="15.75" customHeight="1" x14ac:dyDescent="0.25"/>
    <row r="25" spans="2:7" ht="15.75" customHeight="1" x14ac:dyDescent="0.25"/>
    <row r="26" spans="2:7" ht="15.75" customHeight="1" x14ac:dyDescent="0.25"/>
    <row r="27" spans="2:7" ht="15.75" customHeight="1" x14ac:dyDescent="0.25"/>
    <row r="28" spans="2:7" ht="15.75" customHeight="1" x14ac:dyDescent="0.25"/>
    <row r="29" spans="2:7" ht="15.75" customHeight="1" x14ac:dyDescent="0.25"/>
    <row r="30" spans="2:7" ht="15.75" customHeight="1" x14ac:dyDescent="0.25"/>
    <row r="31" spans="2:7" ht="15.75" customHeight="1" x14ac:dyDescent="0.25"/>
    <row r="32" spans="2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FSA-Ratio-Analysis-Q</vt:lpstr>
      <vt:lpstr>FSA-Common-Size-Charts</vt:lpstr>
      <vt:lpstr>FSA-Ratio-Analysis-Q&amp;A</vt:lpstr>
      <vt:lpstr>FSA-Trend-Analysis-Q&amp;A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C S Mishra</dc:creator>
  <cp:lastModifiedBy>Nisarg Upadhyaya</cp:lastModifiedBy>
  <dcterms:created xsi:type="dcterms:W3CDTF">2023-01-24T01:12:11Z</dcterms:created>
  <dcterms:modified xsi:type="dcterms:W3CDTF">2023-02-06T11:42:40Z</dcterms:modified>
</cp:coreProperties>
</file>