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S2 KPI TREND AP Circle\01-03\"/>
    </mc:Choice>
  </mc:AlternateContent>
  <xr:revisionPtr revIDLastSave="0" documentId="13_ncr:1_{4F25AB82-A4DC-4703-9A49-D07E6D354533}" xr6:coauthVersionLast="47" xr6:coauthVersionMax="47" xr10:uidLastSave="{00000000-0000-0000-0000-000000000000}"/>
  <bookViews>
    <workbookView xWindow="-110" yWindow="-110" windowWidth="19420" windowHeight="10420" tabRatio="628" xr2:uid="{00000000-000D-0000-FFFF-FFFF00000000}"/>
  </bookViews>
  <sheets>
    <sheet name="LTE-VOLTE KPI" sheetId="1" r:id="rId1"/>
    <sheet name="ERBS" sheetId="4" r:id="rId2"/>
    <sheet name="Summary" sheetId="3" r:id="rId3"/>
  </sheets>
  <definedNames>
    <definedName name="_xlnm._FilterDatabase" localSheetId="0" hidden="1">'LTE-VOLTE KPI'!$A$2:$DK$17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17" i="1" l="1"/>
  <c r="EG17" i="1" s="1"/>
  <c r="EE17" i="1"/>
  <c r="DU17" i="1"/>
  <c r="DT17" i="1"/>
  <c r="DV17" i="1" s="1"/>
  <c r="DJ17" i="1"/>
  <c r="DI17" i="1"/>
  <c r="EG16" i="1"/>
  <c r="EF16" i="1"/>
  <c r="EE16" i="1"/>
  <c r="DU16" i="1"/>
  <c r="DV16" i="1" s="1"/>
  <c r="DT16" i="1"/>
  <c r="DJ16" i="1"/>
  <c r="DI16" i="1"/>
  <c r="EF15" i="1"/>
  <c r="EE15" i="1"/>
  <c r="DU15" i="1"/>
  <c r="DV15" i="1" s="1"/>
  <c r="DT15" i="1"/>
  <c r="DJ15" i="1"/>
  <c r="DI15" i="1"/>
  <c r="DK15" i="1" s="1"/>
  <c r="EF14" i="1"/>
  <c r="EE14" i="1"/>
  <c r="DU14" i="1"/>
  <c r="DT14" i="1"/>
  <c r="DK14" i="1"/>
  <c r="DJ14" i="1"/>
  <c r="DI14" i="1"/>
  <c r="EF13" i="1"/>
  <c r="EE13" i="1"/>
  <c r="DU13" i="1"/>
  <c r="DT13" i="1"/>
  <c r="DJ13" i="1"/>
  <c r="DK13" i="1" s="1"/>
  <c r="DI13" i="1"/>
  <c r="EF12" i="1"/>
  <c r="EG12" i="1" s="1"/>
  <c r="EE12" i="1"/>
  <c r="DU12" i="1"/>
  <c r="DV12" i="1" s="1"/>
  <c r="DT12" i="1"/>
  <c r="DJ12" i="1"/>
  <c r="DK12" i="1" s="1"/>
  <c r="DI12" i="1"/>
  <c r="EF11" i="1"/>
  <c r="EE11" i="1"/>
  <c r="DU11" i="1"/>
  <c r="DV11" i="1" s="1"/>
  <c r="DT11" i="1"/>
  <c r="DJ11" i="1"/>
  <c r="DI11" i="1"/>
  <c r="EF10" i="1"/>
  <c r="EG10" i="1" s="1"/>
  <c r="EE10" i="1"/>
  <c r="DU10" i="1"/>
  <c r="DV10" i="1" s="1"/>
  <c r="DT10" i="1"/>
  <c r="DJ10" i="1"/>
  <c r="DI10" i="1"/>
  <c r="EF9" i="1"/>
  <c r="EG9" i="1" s="1"/>
  <c r="EE9" i="1"/>
  <c r="DU9" i="1"/>
  <c r="DV9" i="1" s="1"/>
  <c r="DT9" i="1"/>
  <c r="DJ9" i="1"/>
  <c r="DI9" i="1"/>
  <c r="DK9" i="1" s="1"/>
  <c r="EF8" i="1"/>
  <c r="EE8" i="1"/>
  <c r="EG8" i="1" s="1"/>
  <c r="DU8" i="1"/>
  <c r="DV8" i="1" s="1"/>
  <c r="DT8" i="1"/>
  <c r="DJ8" i="1"/>
  <c r="DK8" i="1" s="1"/>
  <c r="DI8" i="1"/>
  <c r="EF7" i="1"/>
  <c r="EE7" i="1"/>
  <c r="DU7" i="1"/>
  <c r="DT7" i="1"/>
  <c r="DK7" i="1"/>
  <c r="DJ7" i="1"/>
  <c r="DI7" i="1"/>
  <c r="EF6" i="1"/>
  <c r="EE6" i="1"/>
  <c r="DU6" i="1"/>
  <c r="DT6" i="1"/>
  <c r="DK6" i="1"/>
  <c r="DJ6" i="1"/>
  <c r="DI6" i="1"/>
  <c r="EF5" i="1"/>
  <c r="EG5" i="1" s="1"/>
  <c r="EE5" i="1"/>
  <c r="DU5" i="1"/>
  <c r="DT5" i="1"/>
  <c r="DJ5" i="1"/>
  <c r="DI5" i="1"/>
  <c r="EF4" i="1"/>
  <c r="EG4" i="1" s="1"/>
  <c r="EE4" i="1"/>
  <c r="DU4" i="1"/>
  <c r="DT4" i="1"/>
  <c r="DV4" i="1" s="1"/>
  <c r="DJ4" i="1"/>
  <c r="DK4" i="1" s="1"/>
  <c r="DI4" i="1"/>
  <c r="EF3" i="1"/>
  <c r="EE3" i="1"/>
  <c r="DV3" i="1"/>
  <c r="DU3" i="1"/>
  <c r="DT3" i="1"/>
  <c r="DJ3" i="1"/>
  <c r="DI3" i="1"/>
  <c r="C6" i="3"/>
  <c r="C7" i="3"/>
  <c r="C8" i="3"/>
  <c r="CZ17" i="1"/>
  <c r="CT17" i="1"/>
  <c r="CN17" i="1"/>
  <c r="CH17" i="1"/>
  <c r="CB17" i="1"/>
  <c r="BV17" i="1"/>
  <c r="BP17" i="1"/>
  <c r="BJ17" i="1"/>
  <c r="AY17" i="1"/>
  <c r="AS17" i="1"/>
  <c r="AH17" i="1"/>
  <c r="AB17" i="1"/>
  <c r="V17" i="1"/>
  <c r="P17" i="1"/>
  <c r="J17" i="1"/>
  <c r="CZ16" i="1"/>
  <c r="CT16" i="1"/>
  <c r="CN16" i="1"/>
  <c r="CH16" i="1"/>
  <c r="CB16" i="1"/>
  <c r="BV16" i="1"/>
  <c r="BP16" i="1"/>
  <c r="BJ16" i="1"/>
  <c r="AY16" i="1"/>
  <c r="AS16" i="1"/>
  <c r="AH16" i="1"/>
  <c r="AB16" i="1"/>
  <c r="V16" i="1"/>
  <c r="P16" i="1"/>
  <c r="J16" i="1"/>
  <c r="CZ15" i="1"/>
  <c r="CT15" i="1"/>
  <c r="CN15" i="1"/>
  <c r="CH15" i="1"/>
  <c r="CB15" i="1"/>
  <c r="BV15" i="1"/>
  <c r="BP15" i="1"/>
  <c r="BJ15" i="1"/>
  <c r="AY15" i="1"/>
  <c r="AS15" i="1"/>
  <c r="AH15" i="1"/>
  <c r="AB15" i="1"/>
  <c r="V15" i="1"/>
  <c r="P15" i="1"/>
  <c r="J15" i="1"/>
  <c r="CZ14" i="1"/>
  <c r="CT14" i="1"/>
  <c r="CN14" i="1"/>
  <c r="CH14" i="1"/>
  <c r="CB14" i="1"/>
  <c r="BV14" i="1"/>
  <c r="BP14" i="1"/>
  <c r="BJ14" i="1"/>
  <c r="AY14" i="1"/>
  <c r="AS14" i="1"/>
  <c r="AH14" i="1"/>
  <c r="AB14" i="1"/>
  <c r="V14" i="1"/>
  <c r="P14" i="1"/>
  <c r="J14" i="1"/>
  <c r="CZ13" i="1"/>
  <c r="CT13" i="1"/>
  <c r="CN13" i="1"/>
  <c r="CH13" i="1"/>
  <c r="CB13" i="1"/>
  <c r="BV13" i="1"/>
  <c r="BP13" i="1"/>
  <c r="BJ13" i="1"/>
  <c r="AY13" i="1"/>
  <c r="AS13" i="1"/>
  <c r="AH13" i="1"/>
  <c r="AB13" i="1"/>
  <c r="V13" i="1"/>
  <c r="P13" i="1"/>
  <c r="J13" i="1"/>
  <c r="CZ12" i="1"/>
  <c r="CT12" i="1"/>
  <c r="CN12" i="1"/>
  <c r="CH12" i="1"/>
  <c r="CB12" i="1"/>
  <c r="BV12" i="1"/>
  <c r="BP12" i="1"/>
  <c r="BJ12" i="1"/>
  <c r="AY12" i="1"/>
  <c r="AS12" i="1"/>
  <c r="AH12" i="1"/>
  <c r="AB12" i="1"/>
  <c r="V12" i="1"/>
  <c r="P12" i="1"/>
  <c r="J12" i="1"/>
  <c r="CZ11" i="1"/>
  <c r="CT11" i="1"/>
  <c r="CN11" i="1"/>
  <c r="CH11" i="1"/>
  <c r="CB11" i="1"/>
  <c r="BV11" i="1"/>
  <c r="BP11" i="1"/>
  <c r="BJ11" i="1"/>
  <c r="AY11" i="1"/>
  <c r="AS11" i="1"/>
  <c r="AH11" i="1"/>
  <c r="AB11" i="1"/>
  <c r="V11" i="1"/>
  <c r="P11" i="1"/>
  <c r="J11" i="1"/>
  <c r="CZ10" i="1"/>
  <c r="CT10" i="1"/>
  <c r="CN10" i="1"/>
  <c r="CH10" i="1"/>
  <c r="CB10" i="1"/>
  <c r="BV10" i="1"/>
  <c r="BP10" i="1"/>
  <c r="BJ10" i="1"/>
  <c r="AY10" i="1"/>
  <c r="AS10" i="1"/>
  <c r="AH10" i="1"/>
  <c r="AB10" i="1"/>
  <c r="V10" i="1"/>
  <c r="P10" i="1"/>
  <c r="J10" i="1"/>
  <c r="CZ9" i="1"/>
  <c r="CT9" i="1"/>
  <c r="CN9" i="1"/>
  <c r="CH9" i="1"/>
  <c r="CB9" i="1"/>
  <c r="BV9" i="1"/>
  <c r="BP9" i="1"/>
  <c r="BJ9" i="1"/>
  <c r="AY9" i="1"/>
  <c r="AS9" i="1"/>
  <c r="AH9" i="1"/>
  <c r="AB9" i="1"/>
  <c r="V9" i="1"/>
  <c r="P9" i="1"/>
  <c r="J9" i="1"/>
  <c r="CZ8" i="1"/>
  <c r="CT8" i="1"/>
  <c r="CN8" i="1"/>
  <c r="CH8" i="1"/>
  <c r="CB8" i="1"/>
  <c r="BV8" i="1"/>
  <c r="BP8" i="1"/>
  <c r="BJ8" i="1"/>
  <c r="AY8" i="1"/>
  <c r="AS8" i="1"/>
  <c r="AH8" i="1"/>
  <c r="AB8" i="1"/>
  <c r="V8" i="1"/>
  <c r="P8" i="1"/>
  <c r="J8" i="1"/>
  <c r="CZ7" i="1"/>
  <c r="CT7" i="1"/>
  <c r="CN7" i="1"/>
  <c r="CH7" i="1"/>
  <c r="CB7" i="1"/>
  <c r="BV7" i="1"/>
  <c r="BP7" i="1"/>
  <c r="BJ7" i="1"/>
  <c r="AY7" i="1"/>
  <c r="AS7" i="1"/>
  <c r="AH7" i="1"/>
  <c r="AB7" i="1"/>
  <c r="V7" i="1"/>
  <c r="P7" i="1"/>
  <c r="J7" i="1"/>
  <c r="CZ6" i="1"/>
  <c r="CT6" i="1"/>
  <c r="CN6" i="1"/>
  <c r="CH6" i="1"/>
  <c r="CB6" i="1"/>
  <c r="BV6" i="1"/>
  <c r="BP6" i="1"/>
  <c r="BJ6" i="1"/>
  <c r="AY6" i="1"/>
  <c r="AS6" i="1"/>
  <c r="AH6" i="1"/>
  <c r="AB6" i="1"/>
  <c r="V6" i="1"/>
  <c r="P6" i="1"/>
  <c r="J6" i="1"/>
  <c r="CZ5" i="1"/>
  <c r="CT5" i="1"/>
  <c r="CN5" i="1"/>
  <c r="CH5" i="1"/>
  <c r="CB5" i="1"/>
  <c r="BV5" i="1"/>
  <c r="BP5" i="1"/>
  <c r="BJ5" i="1"/>
  <c r="AY5" i="1"/>
  <c r="AS5" i="1"/>
  <c r="AH5" i="1"/>
  <c r="AB5" i="1"/>
  <c r="V5" i="1"/>
  <c r="P5" i="1"/>
  <c r="J5" i="1"/>
  <c r="CZ4" i="1"/>
  <c r="CT4" i="1"/>
  <c r="CN4" i="1"/>
  <c r="CH4" i="1"/>
  <c r="CB4" i="1"/>
  <c r="BV4" i="1"/>
  <c r="BP4" i="1"/>
  <c r="BJ4" i="1"/>
  <c r="AY4" i="1"/>
  <c r="AS4" i="1"/>
  <c r="AH4" i="1"/>
  <c r="AB4" i="1"/>
  <c r="V4" i="1"/>
  <c r="P4" i="1"/>
  <c r="J4" i="1"/>
  <c r="CZ3" i="1"/>
  <c r="CT3" i="1"/>
  <c r="CN3" i="1"/>
  <c r="CH3" i="1"/>
  <c r="CB3" i="1"/>
  <c r="BV3" i="1"/>
  <c r="BP3" i="1"/>
  <c r="BJ3" i="1"/>
  <c r="AY3" i="1"/>
  <c r="AS3" i="1"/>
  <c r="AH3" i="1"/>
  <c r="AB3" i="1"/>
  <c r="V3" i="1"/>
  <c r="P3" i="1"/>
  <c r="J3" i="1"/>
  <c r="C14" i="3"/>
  <c r="C15" i="3"/>
  <c r="C16" i="3"/>
  <c r="C12" i="3"/>
  <c r="C13" i="3"/>
  <c r="DK5" i="1" l="1"/>
  <c r="DV6" i="1"/>
  <c r="DV7" i="1"/>
  <c r="DK11" i="1"/>
  <c r="DV13" i="1"/>
  <c r="EG14" i="1"/>
  <c r="EG15" i="1"/>
  <c r="DK17" i="1"/>
  <c r="DK3" i="1"/>
  <c r="DV5" i="1"/>
  <c r="EG7" i="1"/>
  <c r="DK10" i="1"/>
  <c r="EG13" i="1"/>
  <c r="DK16" i="1"/>
  <c r="EG6" i="1"/>
  <c r="EG11" i="1"/>
  <c r="EG3" i="1"/>
  <c r="DV14" i="1"/>
  <c r="C11" i="3"/>
  <c r="C10" i="3" l="1"/>
  <c r="C9" i="3"/>
  <c r="C5" i="3"/>
  <c r="C4" i="3" l="1"/>
  <c r="C3" i="3"/>
  <c r="C2" i="3"/>
</calcChain>
</file>

<file path=xl/sharedStrings.xml><?xml version="1.0" encoding="utf-8"?>
<sst xmlns="http://schemas.openxmlformats.org/spreadsheetml/2006/main" count="345" uniqueCount="99">
  <si>
    <t>ERBS</t>
  </si>
  <si>
    <t>No of Sectors</t>
  </si>
  <si>
    <t>I.P</t>
  </si>
  <si>
    <t>CTEL</t>
  </si>
  <si>
    <t>SCFT date</t>
  </si>
  <si>
    <t>CIRCLE</t>
  </si>
  <si>
    <t>OEM</t>
  </si>
  <si>
    <t>SR / UNIQUE Project ID</t>
  </si>
  <si>
    <t>TECH ID</t>
  </si>
  <si>
    <t>2G SITE ID</t>
  </si>
  <si>
    <t>ENODEB ID</t>
  </si>
  <si>
    <t>CELL ID</t>
  </si>
  <si>
    <t>SECTOR</t>
  </si>
  <si>
    <t>CELL NAME</t>
  </si>
  <si>
    <t>BAND</t>
  </si>
  <si>
    <t>PROJECT</t>
  </si>
  <si>
    <t>Activity</t>
  </si>
  <si>
    <t>SCFT_ACCEPTANCE_DATE</t>
  </si>
  <si>
    <t>OA_(COMMERCIAL_TRAFFIC_PUT_ON_AIR)_(MS1)_DATE</t>
  </si>
  <si>
    <t>AT offered Date</t>
  </si>
  <si>
    <t>Offer Type ( First time offer / Re-offer)</t>
  </si>
  <si>
    <t>iGIS update confirmation</t>
  </si>
  <si>
    <t>Deviation Approval attached ( if any)</t>
  </si>
  <si>
    <t>AP</t>
  </si>
  <si>
    <t>ERICSSON</t>
  </si>
  <si>
    <t>A</t>
  </si>
  <si>
    <t>Shared</t>
  </si>
  <si>
    <t>NA</t>
  </si>
  <si>
    <t>B</t>
  </si>
  <si>
    <t>C</t>
  </si>
  <si>
    <t>Count</t>
  </si>
  <si>
    <t>New Site</t>
  </si>
  <si>
    <t>L1800</t>
  </si>
  <si>
    <t>RRC Setup Success Rate [CDBH]</t>
  </si>
  <si>
    <t>ERAB Setup Success Rate [CDBH]</t>
  </si>
  <si>
    <t>PS Drop Call Rate % [CDBH]</t>
  </si>
  <si>
    <t>DL User Throughput_Kbps [CDBH]</t>
  </si>
  <si>
    <t>Average number of used DL PRBs [CDBH]</t>
  </si>
  <si>
    <t>UL User Throughput_Kbps [CDBH]</t>
  </si>
  <si>
    <t>PS handover success rate [LTE Intra System] [CDBH]</t>
  </si>
  <si>
    <t>PS handover success rate [LTE Inter System] [CDBH]</t>
  </si>
  <si>
    <t>E-UTRAN Average CQI [CDBH]</t>
  </si>
  <si>
    <t xml:space="preserve"> VoLTE CSSR [CBBH]</t>
  </si>
  <si>
    <t xml:space="preserve"> VoLTE DCR [CBBH]</t>
  </si>
  <si>
    <t xml:space="preserve"> VoLTE Intra HOSR [CBBH]</t>
  </si>
  <si>
    <t xml:space="preserve"> VoLTE Inter HOSR [CBBH]</t>
  </si>
  <si>
    <t xml:space="preserve"> VoLTE Packet Loss DL [CBBH]</t>
  </si>
  <si>
    <t xml:space="preserve"> VoLTE Packet Loss UL [CBBH]</t>
  </si>
  <si>
    <t>RNA</t>
  </si>
  <si>
    <t>cell</t>
  </si>
  <si>
    <t>Site id</t>
  </si>
  <si>
    <t>Technology</t>
  </si>
  <si>
    <t>Average of UL RSSI</t>
  </si>
  <si>
    <t>Total Sum of TA Sample&lt;500 M_Nom</t>
  </si>
  <si>
    <t>Total Sum of TA Sample&lt;1 KM_Nom</t>
  </si>
  <si>
    <t>Total Sum of TA Sample &gt;1.5 KM_Nom_Ericsson_1</t>
  </si>
  <si>
    <t>Total Sum of TA Sample &gt;3.4 KM_Nom</t>
  </si>
  <si>
    <t>Total Sum of TA Sample &gt;4.45 KM_Nom</t>
  </si>
  <si>
    <t>Total Sum of TA Sample &gt;5.7 KM_Nom</t>
  </si>
  <si>
    <t>Total Sum of TA Sample &gt;7.2 KM_Nom</t>
  </si>
  <si>
    <t>Total Sum of TA Sample &gt;8.4 KM_Nom</t>
  </si>
  <si>
    <t>Total Samples</t>
  </si>
  <si>
    <t>&gt;3 KM Samples</t>
  </si>
  <si>
    <t>Overshooting Samples%&gt;3KM</t>
  </si>
  <si>
    <t>Justification Remarks</t>
  </si>
  <si>
    <t>AP_E_F3_OM_LKVS12A_A</t>
  </si>
  <si>
    <t>LKVS12</t>
  </si>
  <si>
    <t>ok</t>
  </si>
  <si>
    <t>AP_E_F3_OM_LKVS12B_B</t>
  </si>
  <si>
    <t>AP_E_F3_OM_LKVS12C_C</t>
  </si>
  <si>
    <t>AP_E_F3_OM_VASA13A_A</t>
  </si>
  <si>
    <t>VASA13</t>
  </si>
  <si>
    <t>AP_E_F3_OM_VASA13B_B</t>
  </si>
  <si>
    <t>AP_E_F3_OM_VASA13C_C</t>
  </si>
  <si>
    <t>AP_E_F3_OM_MYD008A_A</t>
  </si>
  <si>
    <t>MYD008</t>
  </si>
  <si>
    <t>AP_E_F3_OM_MYD008B_B</t>
  </si>
  <si>
    <t>AP_E_F3_OM_MYD008C_C</t>
  </si>
  <si>
    <t>AP_E_F3_OM_MYD008C_N</t>
  </si>
  <si>
    <t>AP_E_F3_OM_MYD008D_D</t>
  </si>
  <si>
    <t>AP_E_F3_OM_KRPM02A_A</t>
  </si>
  <si>
    <t>KRPM02</t>
  </si>
  <si>
    <t>AP_E_F3_OM_KRPM02B_B</t>
  </si>
  <si>
    <t>AP_E_F3_OM_KRPM02C_C</t>
  </si>
  <si>
    <t>AP_E_F3_OM_KRPM02C_N</t>
  </si>
  <si>
    <t xml:space="preserve">AP_E_F3_OM_KRPM02A_A </t>
  </si>
  <si>
    <t xml:space="preserve">AP_E_F3_OM_KRPM02B_B </t>
  </si>
  <si>
    <t xml:space="preserve">AP_E_F3_OM_KRPM02C_C </t>
  </si>
  <si>
    <t xml:space="preserve">AP_E_F3_OM_KRPM02C_N </t>
  </si>
  <si>
    <t xml:space="preserve">AP_E_F3_OM_LKVS12A_A </t>
  </si>
  <si>
    <t xml:space="preserve">AP_E_F3_OM_LKVS12B_B </t>
  </si>
  <si>
    <t xml:space="preserve">AP_E_F3_OM_LKVS12C_C </t>
  </si>
  <si>
    <t xml:space="preserve">AP_E_F3_OM_MYD008A_A </t>
  </si>
  <si>
    <t xml:space="preserve">AP_E_F3_OM_MYD008B_B </t>
  </si>
  <si>
    <t xml:space="preserve">AP_E_F3_OM_MYD008C_C </t>
  </si>
  <si>
    <t xml:space="preserve">AP_E_F3_OM_MYD008C_N </t>
  </si>
  <si>
    <t xml:space="preserve">AP_E_F3_OM_MYD008D_D 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</si>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</sst>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;@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6" applyNumberFormat="0" applyAlignment="0" applyProtection="0"/>
    <xf numFmtId="0" fontId="20" fillId="9" borderId="7" applyNumberFormat="0" applyAlignment="0" applyProtection="0"/>
    <xf numFmtId="0" fontId="21" fillId="9" borderId="6" applyNumberFormat="0" applyAlignment="0" applyProtection="0"/>
    <xf numFmtId="0" fontId="22" fillId="0" borderId="8" applyNumberFormat="0" applyFill="0" applyAlignment="0" applyProtection="0"/>
    <xf numFmtId="0" fontId="1" fillId="10" borderId="9" applyNumberFormat="0" applyAlignment="0" applyProtection="0"/>
    <xf numFmtId="0" fontId="23" fillId="0" borderId="0" applyNumberFormat="0" applyFill="0" applyBorder="0" applyAlignment="0" applyProtection="0"/>
    <xf numFmtId="0" fontId="11" fillId="11" borderId="10" applyNumberFormat="0" applyFont="0" applyAlignment="0" applyProtection="0"/>
    <xf numFmtId="0" fontId="24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5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5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5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5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5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5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</cellStyleXfs>
  <cellXfs count="32">
    <xf numFmtId="0" fontId="0" fillId="0" borderId="0" xfId="0"/>
    <xf numFmtId="15" fontId="2" fillId="0" borderId="1" xfId="0" applyNumberFormat="1" applyFont="1" applyBorder="1" applyAlignment="1">
      <alignment horizontal="center"/>
    </xf>
    <xf numFmtId="1" fontId="8" fillId="0" borderId="1" xfId="1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 readingOrder="1"/>
    </xf>
    <xf numFmtId="0" fontId="9" fillId="4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10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6" fillId="36" borderId="1" xfId="0" applyFont="1" applyFill="1" applyBorder="1" applyAlignment="1">
      <alignment horizontal="center" vertical="center" wrapText="1"/>
    </xf>
    <xf numFmtId="0" fontId="26" fillId="36" borderId="1" xfId="0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6" fillId="37" borderId="1" xfId="0" applyNumberFormat="1" applyFont="1" applyFill="1" applyBorder="1" applyAlignment="1">
      <alignment horizontal="center" vertical="center"/>
    </xf>
    <xf numFmtId="15" fontId="4" fillId="3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6" fontId="28" fillId="0" borderId="1" xfId="0" applyNumberFormat="1" applyFont="1" applyBorder="1" applyAlignment="1">
      <alignment horizontal="center" vertical="center" wrapText="1"/>
    </xf>
    <xf numFmtId="0" fontId="0" fillId="38" borderId="15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5" fontId="27" fillId="0" borderId="1" xfId="0" applyNumberFormat="1" applyFont="1" applyBorder="1" applyAlignment="1">
      <alignment horizontal="center"/>
    </xf>
    <xf numFmtId="0" fontId="26" fillId="36" borderId="1" xfId="0" applyFont="1" applyFill="1" applyBorder="1" applyAlignment="1">
      <alignment horizontal="center" vertical="center" wrapText="1"/>
    </xf>
    <xf numFmtId="0" fontId="26" fillId="36" borderId="1" xfId="0" applyFont="1" applyFill="1" applyBorder="1" applyAlignment="1">
      <alignment horizontal="center" vertical="center"/>
    </xf>
  </cellXfs>
  <cellStyles count="44">
    <cellStyle name="=C:\WINNT\SYSTEM32\COMMAND.COM" xfId="1" xr:uid="{7CBDE311-C927-4DE5-8A9D-FC695EF6936F}"/>
    <cellStyle name="=C:\WINNT\SYSTEM32\COMMAND.COM 10 2" xfId="2" xr:uid="{01835BDF-D4B9-48DE-9A77-35C591E6F528}"/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17"/>
  <sheetViews>
    <sheetView tabSelected="1" zoomScaleNormal="100" workbookViewId="0"/>
  </sheetViews>
  <sheetFormatPr defaultColWidth="19.36328125" defaultRowHeight="14.5" x14ac:dyDescent="0.35"/>
  <cols>
    <col min="1" max="1" width="23.81640625" style="21" bestFit="1" customWidth="1"/>
    <col min="2" max="2" width="7.81640625" style="21" bestFit="1" customWidth="1"/>
    <col min="3" max="3" width="9.453125" style="21" bestFit="1" customWidth="1"/>
    <col min="4" max="4" width="17.1796875" style="21" bestFit="1" customWidth="1"/>
    <col min="5" max="9" width="9.08984375" style="21" bestFit="1" customWidth="1"/>
    <col min="10" max="10" width="5.90625" style="21" bestFit="1" customWidth="1"/>
    <col min="11" max="15" width="9.08984375" style="21" bestFit="1" customWidth="1"/>
    <col min="16" max="16" width="5.90625" style="21" bestFit="1" customWidth="1"/>
    <col min="17" max="21" width="9.08984375" style="21" bestFit="1" customWidth="1"/>
    <col min="22" max="22" width="5.90625" style="21" bestFit="1" customWidth="1"/>
    <col min="23" max="27" width="9.08984375" style="21" bestFit="1" customWidth="1"/>
    <col min="28" max="28" width="5.90625" style="21" bestFit="1" customWidth="1"/>
    <col min="29" max="33" width="9.08984375" style="21" bestFit="1" customWidth="1"/>
    <col min="34" max="34" width="5.90625" style="21" bestFit="1" customWidth="1"/>
    <col min="35" max="44" width="9.08984375" style="21" bestFit="1" customWidth="1"/>
    <col min="45" max="45" width="5.90625" style="21" bestFit="1" customWidth="1"/>
    <col min="46" max="50" width="9.08984375" style="21" bestFit="1" customWidth="1"/>
    <col min="51" max="51" width="5.90625" style="21" bestFit="1" customWidth="1"/>
    <col min="52" max="61" width="9.08984375" style="21" bestFit="1" customWidth="1"/>
    <col min="62" max="62" width="5.90625" style="21" bestFit="1" customWidth="1"/>
    <col min="63" max="67" width="9.08984375" style="21" bestFit="1" customWidth="1"/>
    <col min="68" max="68" width="5.90625" style="21" bestFit="1" customWidth="1"/>
    <col min="69" max="73" width="9.08984375" style="21" bestFit="1" customWidth="1"/>
    <col min="74" max="74" width="5.90625" style="21" bestFit="1" customWidth="1"/>
    <col min="75" max="79" width="9.08984375" style="21" bestFit="1" customWidth="1"/>
    <col min="80" max="80" width="5.90625" style="21" bestFit="1" customWidth="1"/>
    <col min="81" max="85" width="9.08984375" style="21" bestFit="1" customWidth="1"/>
    <col min="86" max="86" width="5.90625" style="21" bestFit="1" customWidth="1"/>
    <col min="87" max="91" width="9.08984375" style="21" bestFit="1" customWidth="1"/>
    <col min="92" max="92" width="5.90625" style="21" bestFit="1" customWidth="1"/>
    <col min="93" max="97" width="9.08984375" style="21" bestFit="1" customWidth="1"/>
    <col min="98" max="98" width="5.90625" style="21" bestFit="1" customWidth="1"/>
    <col min="99" max="103" width="9.08984375" style="21" bestFit="1" customWidth="1"/>
    <col min="104" max="104" width="5.90625" style="21" bestFit="1" customWidth="1"/>
    <col min="105" max="105" width="18.26953125" style="21" bestFit="1" customWidth="1"/>
    <col min="106" max="106" width="17.26953125" style="21" bestFit="1" customWidth="1"/>
    <col min="107" max="107" width="18.54296875" style="21" bestFit="1" customWidth="1"/>
    <col min="108" max="108" width="19.26953125" style="21" bestFit="1" customWidth="1"/>
    <col min="109" max="109" width="14" style="21" bestFit="1" customWidth="1"/>
    <col min="110" max="112" width="19.26953125" style="21" bestFit="1" customWidth="1"/>
    <col min="113" max="113" width="12.36328125" style="21" bestFit="1" customWidth="1"/>
    <col min="114" max="114" width="13.453125" style="21" bestFit="1" customWidth="1"/>
    <col min="115" max="115" width="14" style="21" bestFit="1" customWidth="1"/>
    <col min="116" max="116" width="18.26953125" style="21" bestFit="1" customWidth="1"/>
    <col min="117" max="117" width="17.26953125" style="21" bestFit="1" customWidth="1"/>
    <col min="118" max="118" width="18.54296875" style="21" bestFit="1" customWidth="1"/>
    <col min="119" max="119" width="19.26953125" style="21" bestFit="1" customWidth="1"/>
    <col min="120" max="120" width="14" style="21" bestFit="1" customWidth="1"/>
    <col min="121" max="123" width="19.26953125" style="21" bestFit="1" customWidth="1"/>
    <col min="124" max="124" width="12.36328125" style="21" bestFit="1" customWidth="1"/>
    <col min="125" max="125" width="13.453125" style="21" bestFit="1" customWidth="1"/>
    <col min="126" max="126" width="14" style="21" bestFit="1" customWidth="1"/>
    <col min="127" max="127" width="18.26953125" style="21" bestFit="1" customWidth="1"/>
    <col min="128" max="128" width="17.26953125" style="21" bestFit="1" customWidth="1"/>
    <col min="129" max="129" width="18.54296875" style="21" bestFit="1" customWidth="1"/>
    <col min="130" max="130" width="19.26953125" style="21" bestFit="1" customWidth="1"/>
    <col min="131" max="131" width="14" style="21" bestFit="1" customWidth="1"/>
    <col min="132" max="134" width="19.26953125" style="21" bestFit="1" customWidth="1"/>
    <col min="135" max="135" width="12.36328125" style="21" bestFit="1" customWidth="1"/>
    <col min="136" max="136" width="13.453125" style="21" bestFit="1" customWidth="1"/>
    <col min="137" max="137" width="14" style="21" bestFit="1" customWidth="1"/>
    <col min="138" max="16384" width="19.36328125" style="21"/>
  </cols>
  <sheetData>
    <row r="1" spans="1:137" ht="43.5" x14ac:dyDescent="0.35">
      <c r="A1" s="23"/>
      <c r="B1" s="12"/>
      <c r="C1" s="12"/>
      <c r="D1" s="12"/>
      <c r="E1" s="30" t="s">
        <v>33</v>
      </c>
      <c r="F1" s="30"/>
      <c r="G1" s="30"/>
      <c r="H1" s="30"/>
      <c r="I1" s="30"/>
      <c r="J1" s="15"/>
      <c r="K1" s="30" t="s">
        <v>34</v>
      </c>
      <c r="L1" s="30"/>
      <c r="M1" s="30"/>
      <c r="N1" s="30"/>
      <c r="O1" s="30"/>
      <c r="P1" s="15"/>
      <c r="Q1" s="30" t="s">
        <v>35</v>
      </c>
      <c r="R1" s="30"/>
      <c r="S1" s="30"/>
      <c r="T1" s="30"/>
      <c r="U1" s="30"/>
      <c r="V1" s="15"/>
      <c r="W1" s="30" t="s">
        <v>36</v>
      </c>
      <c r="X1" s="30"/>
      <c r="Y1" s="30"/>
      <c r="Z1" s="30"/>
      <c r="AA1" s="30"/>
      <c r="AB1" s="15"/>
      <c r="AC1" s="30" t="s">
        <v>37</v>
      </c>
      <c r="AD1" s="30"/>
      <c r="AE1" s="30"/>
      <c r="AF1" s="30"/>
      <c r="AG1" s="30"/>
      <c r="AH1" s="15"/>
      <c r="AI1" s="30" t="s">
        <v>38</v>
      </c>
      <c r="AJ1" s="30"/>
      <c r="AK1" s="30"/>
      <c r="AL1" s="30"/>
      <c r="AM1" s="30"/>
      <c r="AN1" s="30" t="s">
        <v>39</v>
      </c>
      <c r="AO1" s="30"/>
      <c r="AP1" s="30"/>
      <c r="AQ1" s="30"/>
      <c r="AR1" s="30"/>
      <c r="AS1" s="15"/>
      <c r="AT1" s="30" t="s">
        <v>40</v>
      </c>
      <c r="AU1" s="30"/>
      <c r="AV1" s="30"/>
      <c r="AW1" s="30"/>
      <c r="AX1" s="30"/>
      <c r="AY1" s="15"/>
      <c r="AZ1" s="30" t="s">
        <v>41</v>
      </c>
      <c r="BA1" s="30"/>
      <c r="BB1" s="30"/>
      <c r="BC1" s="30"/>
      <c r="BD1" s="30"/>
      <c r="BE1" s="30" t="s">
        <v>42</v>
      </c>
      <c r="BF1" s="31"/>
      <c r="BG1" s="31"/>
      <c r="BH1" s="31"/>
      <c r="BI1" s="31"/>
      <c r="BJ1" s="16"/>
      <c r="BK1" s="30" t="s">
        <v>43</v>
      </c>
      <c r="BL1" s="31"/>
      <c r="BM1" s="31"/>
      <c r="BN1" s="31"/>
      <c r="BO1" s="31"/>
      <c r="BP1" s="16"/>
      <c r="BQ1" s="30" t="s">
        <v>44</v>
      </c>
      <c r="BR1" s="31"/>
      <c r="BS1" s="31"/>
      <c r="BT1" s="31"/>
      <c r="BU1" s="31"/>
      <c r="BV1" s="16"/>
      <c r="BW1" s="30" t="s">
        <v>45</v>
      </c>
      <c r="BX1" s="31"/>
      <c r="BY1" s="31"/>
      <c r="BZ1" s="31"/>
      <c r="CA1" s="31"/>
      <c r="CB1" s="16"/>
      <c r="CC1" s="30" t="s">
        <v>46</v>
      </c>
      <c r="CD1" s="31"/>
      <c r="CE1" s="31"/>
      <c r="CF1" s="31"/>
      <c r="CG1" s="31"/>
      <c r="CH1" s="16"/>
      <c r="CI1" s="30" t="s">
        <v>47</v>
      </c>
      <c r="CJ1" s="31"/>
      <c r="CK1" s="31"/>
      <c r="CL1" s="31"/>
      <c r="CM1" s="31"/>
      <c r="CN1" s="13"/>
      <c r="CO1" s="30" t="s">
        <v>48</v>
      </c>
      <c r="CP1" s="31"/>
      <c r="CQ1" s="31"/>
      <c r="CR1" s="31"/>
      <c r="CS1" s="31"/>
      <c r="CT1" s="13"/>
      <c r="CU1" s="30" t="s">
        <v>52</v>
      </c>
      <c r="CV1" s="31"/>
      <c r="CW1" s="31"/>
      <c r="CX1" s="31"/>
      <c r="CY1" s="31"/>
      <c r="CZ1" s="24"/>
      <c r="DA1" s="25" t="s">
        <v>53</v>
      </c>
      <c r="DB1" s="25" t="s">
        <v>54</v>
      </c>
      <c r="DC1" s="25" t="s">
        <v>55</v>
      </c>
      <c r="DD1" s="25" t="s">
        <v>56</v>
      </c>
      <c r="DE1" s="25" t="s">
        <v>57</v>
      </c>
      <c r="DF1" s="25" t="s">
        <v>58</v>
      </c>
      <c r="DG1" s="25" t="s">
        <v>59</v>
      </c>
      <c r="DH1" s="25" t="s">
        <v>60</v>
      </c>
      <c r="DI1" s="25" t="s">
        <v>61</v>
      </c>
      <c r="DJ1" s="25" t="s">
        <v>62</v>
      </c>
      <c r="DK1" s="25" t="s">
        <v>63</v>
      </c>
      <c r="DL1" s="25" t="s">
        <v>53</v>
      </c>
      <c r="DM1" s="25" t="s">
        <v>54</v>
      </c>
      <c r="DN1" s="25" t="s">
        <v>55</v>
      </c>
      <c r="DO1" s="25" t="s">
        <v>56</v>
      </c>
      <c r="DP1" s="25" t="s">
        <v>57</v>
      </c>
      <c r="DQ1" s="25" t="s">
        <v>58</v>
      </c>
      <c r="DR1" s="25" t="s">
        <v>59</v>
      </c>
      <c r="DS1" s="25" t="s">
        <v>60</v>
      </c>
      <c r="DT1" s="25" t="s">
        <v>61</v>
      </c>
      <c r="DU1" s="25" t="s">
        <v>62</v>
      </c>
      <c r="DV1" s="25" t="s">
        <v>63</v>
      </c>
      <c r="DW1" s="25" t="s">
        <v>53</v>
      </c>
      <c r="DX1" s="25" t="s">
        <v>54</v>
      </c>
      <c r="DY1" s="25" t="s">
        <v>55</v>
      </c>
      <c r="DZ1" s="25" t="s">
        <v>56</v>
      </c>
      <c r="EA1" s="25" t="s">
        <v>57</v>
      </c>
      <c r="EB1" s="25" t="s">
        <v>58</v>
      </c>
      <c r="EC1" s="25" t="s">
        <v>59</v>
      </c>
      <c r="ED1" s="25" t="s">
        <v>60</v>
      </c>
      <c r="EE1" s="25" t="s">
        <v>61</v>
      </c>
      <c r="EF1" s="25" t="s">
        <v>62</v>
      </c>
      <c r="EG1" s="25" t="s">
        <v>63</v>
      </c>
    </row>
    <row r="2" spans="1:137" x14ac:dyDescent="0.35">
      <c r="A2" s="15" t="s">
        <v>49</v>
      </c>
      <c r="B2" s="15" t="s">
        <v>50</v>
      </c>
      <c r="C2" s="15" t="s">
        <v>51</v>
      </c>
      <c r="D2" s="15" t="s">
        <v>64</v>
      </c>
      <c r="E2" s="20">
        <v>44979</v>
      </c>
      <c r="F2" s="20">
        <v>44980</v>
      </c>
      <c r="G2" s="20">
        <v>44981</v>
      </c>
      <c r="H2" s="20">
        <v>44982</v>
      </c>
      <c r="I2" s="20">
        <v>44984</v>
      </c>
      <c r="J2" s="17" t="s">
        <v>30</v>
      </c>
      <c r="K2" s="20">
        <v>44979</v>
      </c>
      <c r="L2" s="20">
        <v>44980</v>
      </c>
      <c r="M2" s="20">
        <v>44981</v>
      </c>
      <c r="N2" s="20">
        <v>44982</v>
      </c>
      <c r="O2" s="20">
        <v>44984</v>
      </c>
      <c r="P2" s="18" t="s">
        <v>30</v>
      </c>
      <c r="Q2" s="20">
        <v>44979</v>
      </c>
      <c r="R2" s="20">
        <v>44980</v>
      </c>
      <c r="S2" s="20">
        <v>44981</v>
      </c>
      <c r="T2" s="20">
        <v>44982</v>
      </c>
      <c r="U2" s="20">
        <v>44984</v>
      </c>
      <c r="V2" s="18" t="s">
        <v>30</v>
      </c>
      <c r="W2" s="20">
        <v>44979</v>
      </c>
      <c r="X2" s="20">
        <v>44980</v>
      </c>
      <c r="Y2" s="20">
        <v>44981</v>
      </c>
      <c r="Z2" s="20">
        <v>44982</v>
      </c>
      <c r="AA2" s="20">
        <v>44984</v>
      </c>
      <c r="AB2" s="18" t="s">
        <v>30</v>
      </c>
      <c r="AC2" s="20">
        <v>44979</v>
      </c>
      <c r="AD2" s="20">
        <v>44980</v>
      </c>
      <c r="AE2" s="20">
        <v>44981</v>
      </c>
      <c r="AF2" s="20">
        <v>44982</v>
      </c>
      <c r="AG2" s="20">
        <v>44984</v>
      </c>
      <c r="AH2" s="18" t="s">
        <v>30</v>
      </c>
      <c r="AI2" s="20">
        <v>44979</v>
      </c>
      <c r="AJ2" s="20">
        <v>44980</v>
      </c>
      <c r="AK2" s="20">
        <v>44981</v>
      </c>
      <c r="AL2" s="20">
        <v>44982</v>
      </c>
      <c r="AM2" s="20">
        <v>44984</v>
      </c>
      <c r="AN2" s="20">
        <v>44979</v>
      </c>
      <c r="AO2" s="20">
        <v>44980</v>
      </c>
      <c r="AP2" s="20">
        <v>44981</v>
      </c>
      <c r="AQ2" s="20">
        <v>44982</v>
      </c>
      <c r="AR2" s="20">
        <v>44984</v>
      </c>
      <c r="AS2" s="18" t="s">
        <v>30</v>
      </c>
      <c r="AT2" s="20">
        <v>44979</v>
      </c>
      <c r="AU2" s="20">
        <v>44980</v>
      </c>
      <c r="AV2" s="20">
        <v>44981</v>
      </c>
      <c r="AW2" s="20">
        <v>44982</v>
      </c>
      <c r="AX2" s="20">
        <v>44984</v>
      </c>
      <c r="AY2" s="18" t="s">
        <v>30</v>
      </c>
      <c r="AZ2" s="20">
        <v>44979</v>
      </c>
      <c r="BA2" s="20">
        <v>44980</v>
      </c>
      <c r="BB2" s="20">
        <v>44981</v>
      </c>
      <c r="BC2" s="20">
        <v>44982</v>
      </c>
      <c r="BD2" s="20">
        <v>44984</v>
      </c>
      <c r="BE2" s="20">
        <v>44979</v>
      </c>
      <c r="BF2" s="20">
        <v>44980</v>
      </c>
      <c r="BG2" s="20">
        <v>44981</v>
      </c>
      <c r="BH2" s="20">
        <v>44982</v>
      </c>
      <c r="BI2" s="20">
        <v>44984</v>
      </c>
      <c r="BJ2" s="18" t="s">
        <v>30</v>
      </c>
      <c r="BK2" s="20">
        <v>44979</v>
      </c>
      <c r="BL2" s="20">
        <v>44980</v>
      </c>
      <c r="BM2" s="20">
        <v>44981</v>
      </c>
      <c r="BN2" s="20">
        <v>44982</v>
      </c>
      <c r="BO2" s="20">
        <v>44984</v>
      </c>
      <c r="BP2" s="18" t="s">
        <v>30</v>
      </c>
      <c r="BQ2" s="20">
        <v>44979</v>
      </c>
      <c r="BR2" s="20">
        <v>44980</v>
      </c>
      <c r="BS2" s="20">
        <v>44981</v>
      </c>
      <c r="BT2" s="20">
        <v>44982</v>
      </c>
      <c r="BU2" s="20">
        <v>44984</v>
      </c>
      <c r="BV2" s="18" t="s">
        <v>30</v>
      </c>
      <c r="BW2" s="20">
        <v>44979</v>
      </c>
      <c r="BX2" s="20">
        <v>44980</v>
      </c>
      <c r="BY2" s="20">
        <v>44981</v>
      </c>
      <c r="BZ2" s="20">
        <v>44982</v>
      </c>
      <c r="CA2" s="20">
        <v>44984</v>
      </c>
      <c r="CB2" s="18" t="s">
        <v>30</v>
      </c>
      <c r="CC2" s="20">
        <v>44979</v>
      </c>
      <c r="CD2" s="20">
        <v>44980</v>
      </c>
      <c r="CE2" s="20">
        <v>44981</v>
      </c>
      <c r="CF2" s="20">
        <v>44982</v>
      </c>
      <c r="CG2" s="20">
        <v>44984</v>
      </c>
      <c r="CH2" s="18" t="s">
        <v>30</v>
      </c>
      <c r="CI2" s="20">
        <v>44979</v>
      </c>
      <c r="CJ2" s="20">
        <v>44980</v>
      </c>
      <c r="CK2" s="20">
        <v>44981</v>
      </c>
      <c r="CL2" s="20">
        <v>44982</v>
      </c>
      <c r="CM2" s="20">
        <v>44984</v>
      </c>
      <c r="CN2" s="18" t="s">
        <v>30</v>
      </c>
      <c r="CO2" s="20">
        <v>44979</v>
      </c>
      <c r="CP2" s="20">
        <v>44980</v>
      </c>
      <c r="CQ2" s="20">
        <v>44981</v>
      </c>
      <c r="CR2" s="20">
        <v>44982</v>
      </c>
      <c r="CS2" s="20">
        <v>44984</v>
      </c>
      <c r="CT2" s="18" t="s">
        <v>30</v>
      </c>
      <c r="CU2" s="20">
        <v>44979</v>
      </c>
      <c r="CV2" s="20">
        <v>44980</v>
      </c>
      <c r="CW2" s="20">
        <v>44981</v>
      </c>
      <c r="CX2" s="20">
        <v>44982</v>
      </c>
      <c r="CY2" s="20">
        <v>44984</v>
      </c>
      <c r="CZ2" s="18" t="s">
        <v>30</v>
      </c>
      <c r="DA2" s="20">
        <v>44979</v>
      </c>
      <c r="DB2" s="20">
        <v>44979</v>
      </c>
      <c r="DC2" s="20">
        <v>44979</v>
      </c>
      <c r="DD2" s="20">
        <v>44979</v>
      </c>
      <c r="DE2" s="20">
        <v>44979</v>
      </c>
      <c r="DF2" s="20">
        <v>44979</v>
      </c>
      <c r="DG2" s="20">
        <v>44979</v>
      </c>
      <c r="DH2" s="20">
        <v>44979</v>
      </c>
      <c r="DI2" s="18" t="s">
        <v>30</v>
      </c>
      <c r="DJ2" s="18" t="s">
        <v>30</v>
      </c>
      <c r="DK2" s="18" t="s">
        <v>30</v>
      </c>
      <c r="DL2" s="20">
        <v>44980</v>
      </c>
      <c r="DM2" s="20">
        <v>44980</v>
      </c>
      <c r="DN2" s="20">
        <v>44980</v>
      </c>
      <c r="DO2" s="20">
        <v>44980</v>
      </c>
      <c r="DP2" s="20">
        <v>44980</v>
      </c>
      <c r="DQ2" s="20">
        <v>44980</v>
      </c>
      <c r="DR2" s="20">
        <v>44980</v>
      </c>
      <c r="DS2" s="20">
        <v>44980</v>
      </c>
      <c r="DT2" s="18" t="s">
        <v>30</v>
      </c>
      <c r="DU2" s="18" t="s">
        <v>30</v>
      </c>
      <c r="DV2" s="18" t="s">
        <v>30</v>
      </c>
      <c r="DW2" s="20">
        <v>44981</v>
      </c>
      <c r="DX2" s="20">
        <v>44981</v>
      </c>
      <c r="DY2" s="20">
        <v>44981</v>
      </c>
      <c r="DZ2" s="20">
        <v>44981</v>
      </c>
      <c r="EA2" s="20">
        <v>44981</v>
      </c>
      <c r="EB2" s="20">
        <v>44981</v>
      </c>
      <c r="EC2" s="20">
        <v>44981</v>
      </c>
      <c r="ED2" s="20">
        <v>44981</v>
      </c>
      <c r="EE2" s="18" t="s">
        <v>30</v>
      </c>
      <c r="EF2" s="18" t="s">
        <v>30</v>
      </c>
      <c r="EG2" s="18" t="s">
        <v>30</v>
      </c>
    </row>
    <row r="3" spans="1:137" x14ac:dyDescent="0.35">
      <c r="A3" s="13" t="s">
        <v>65</v>
      </c>
      <c r="B3" s="13" t="s">
        <v>66</v>
      </c>
      <c r="C3" s="13" t="s">
        <v>32</v>
      </c>
      <c r="D3" s="13" t="s">
        <v>67</v>
      </c>
      <c r="E3" s="26">
        <v>99.74</v>
      </c>
      <c r="F3" s="26">
        <v>100</v>
      </c>
      <c r="G3" s="26">
        <v>100</v>
      </c>
      <c r="H3" s="26">
        <v>99.85</v>
      </c>
      <c r="I3" s="26">
        <v>100</v>
      </c>
      <c r="J3" s="26">
        <f t="shared" ref="J3:J17" si="0">COUNTIF(E3:I3, "&gt;98.5")</f>
        <v>5</v>
      </c>
      <c r="K3" s="26">
        <v>99.9</v>
      </c>
      <c r="L3" s="26">
        <v>99.66</v>
      </c>
      <c r="M3" s="26">
        <v>99.61</v>
      </c>
      <c r="N3" s="26">
        <v>99.84</v>
      </c>
      <c r="O3" s="26">
        <v>100</v>
      </c>
      <c r="P3" s="26">
        <f t="shared" ref="P3:P17" si="1">COUNTIF(K3:O3, "&gt;98.5")</f>
        <v>5</v>
      </c>
      <c r="Q3" s="26">
        <v>0.68</v>
      </c>
      <c r="R3" s="26">
        <v>0.69</v>
      </c>
      <c r="S3" s="26">
        <v>0.25</v>
      </c>
      <c r="T3" s="26">
        <v>0.28999999999999998</v>
      </c>
      <c r="U3" s="26">
        <v>0.25</v>
      </c>
      <c r="V3" s="26">
        <f t="shared" ref="V3:V17" si="2">COUNTIF(Q3:U3, "&lt;0.9")</f>
        <v>5</v>
      </c>
      <c r="W3" s="26">
        <v>3663.42</v>
      </c>
      <c r="X3" s="26">
        <v>4584.6400000000003</v>
      </c>
      <c r="Y3" s="26">
        <v>8816</v>
      </c>
      <c r="Z3" s="26">
        <v>7020.37</v>
      </c>
      <c r="AA3" s="26">
        <v>11808.43</v>
      </c>
      <c r="AB3" s="26">
        <f t="shared" ref="AB3:AB17" si="3">COUNTIF(W3:AA3, "&gt;4000")</f>
        <v>4</v>
      </c>
      <c r="AC3" s="26">
        <v>90.3</v>
      </c>
      <c r="AD3" s="26">
        <v>82.57</v>
      </c>
      <c r="AE3" s="26">
        <v>66.540000000000006</v>
      </c>
      <c r="AF3" s="26">
        <v>75.790000000000006</v>
      </c>
      <c r="AG3" s="26">
        <v>51.15</v>
      </c>
      <c r="AH3" s="26">
        <f t="shared" ref="AH3:AH17" si="4">COUNTIF(AC3:AG3, "&gt;60")</f>
        <v>4</v>
      </c>
      <c r="AI3" s="26">
        <v>107.04</v>
      </c>
      <c r="AJ3" s="26">
        <v>185.28</v>
      </c>
      <c r="AK3" s="26">
        <v>177.94</v>
      </c>
      <c r="AL3" s="26">
        <v>282.10000000000002</v>
      </c>
      <c r="AM3" s="26">
        <v>117.74</v>
      </c>
      <c r="AN3" s="26">
        <v>96.2</v>
      </c>
      <c r="AO3" s="26">
        <v>97.85</v>
      </c>
      <c r="AP3" s="26">
        <v>96.17</v>
      </c>
      <c r="AQ3" s="26">
        <v>99.52</v>
      </c>
      <c r="AR3" s="26">
        <v>94.12</v>
      </c>
      <c r="AS3" s="26">
        <f t="shared" ref="AS3:AS17" si="5">COUNTIF(AN3:AR3, "&gt;96")</f>
        <v>4</v>
      </c>
      <c r="AT3" s="26">
        <v>93.6</v>
      </c>
      <c r="AU3" s="26">
        <v>97.64</v>
      </c>
      <c r="AV3" s="26">
        <v>99.25</v>
      </c>
      <c r="AW3" s="26">
        <v>92.56</v>
      </c>
      <c r="AX3" s="26">
        <v>97.14</v>
      </c>
      <c r="AY3" s="26">
        <f t="shared" ref="AY3:AY17" si="6">COUNTIF(AT3:AX3, "&gt;95")</f>
        <v>3</v>
      </c>
      <c r="AZ3" s="26">
        <v>5.57</v>
      </c>
      <c r="BA3" s="26">
        <v>5.55</v>
      </c>
      <c r="BB3" s="26">
        <v>6.41</v>
      </c>
      <c r="BC3" s="26">
        <v>6.56</v>
      </c>
      <c r="BD3" s="26">
        <v>7.03</v>
      </c>
      <c r="BE3" s="26">
        <v>100</v>
      </c>
      <c r="BF3" s="26">
        <v>100</v>
      </c>
      <c r="BG3" s="26">
        <v>100</v>
      </c>
      <c r="BH3" s="26">
        <v>99.59</v>
      </c>
      <c r="BI3" s="26">
        <v>99.58</v>
      </c>
      <c r="BJ3" s="26">
        <f t="shared" ref="BJ3:BJ17" si="7">COUNTIF(BE3:BI3, "&gt;99.5")</f>
        <v>5</v>
      </c>
      <c r="BK3" s="26">
        <v>0.81</v>
      </c>
      <c r="BL3" s="26">
        <v>0</v>
      </c>
      <c r="BM3" s="26">
        <v>0.76</v>
      </c>
      <c r="BN3" s="26">
        <v>1.89</v>
      </c>
      <c r="BO3" s="26">
        <v>0.59</v>
      </c>
      <c r="BP3" s="26">
        <f t="shared" ref="BP3:BP17" si="8">COUNTIF(BK3:BO3, "&lt;0.9")</f>
        <v>4</v>
      </c>
      <c r="BQ3" s="26">
        <v>98.41</v>
      </c>
      <c r="BR3" s="26">
        <v>98.48</v>
      </c>
      <c r="BS3" s="26">
        <v>95.12</v>
      </c>
      <c r="BT3" s="26">
        <v>98.56</v>
      </c>
      <c r="BU3" s="26">
        <v>100</v>
      </c>
      <c r="BV3" s="26">
        <f t="shared" ref="BV3:BV17" si="9">COUNTIF(BQ3:BU3, "&gt;96")</f>
        <v>4</v>
      </c>
      <c r="BW3" s="26">
        <v>100</v>
      </c>
      <c r="BX3" s="26">
        <v>100</v>
      </c>
      <c r="BY3" s="26">
        <v>100</v>
      </c>
      <c r="BZ3" s="26">
        <v>0</v>
      </c>
      <c r="CA3" s="26">
        <v>98.59</v>
      </c>
      <c r="CB3" s="26">
        <f t="shared" ref="CB3:CB17" si="10">COUNTIF(BW3:CA3, "&gt;96")</f>
        <v>4</v>
      </c>
      <c r="CC3" s="5">
        <v>0.54</v>
      </c>
      <c r="CD3" s="5">
        <v>0.56999999999999995</v>
      </c>
      <c r="CE3" s="5">
        <v>0.52</v>
      </c>
      <c r="CF3" s="5">
        <v>0.77</v>
      </c>
      <c r="CG3" s="5">
        <v>0.92</v>
      </c>
      <c r="CH3" s="26">
        <f t="shared" ref="CH3:CH17" si="11">COUNTIF(CC3:CG3, "&lt;1")</f>
        <v>5</v>
      </c>
      <c r="CI3" s="5">
        <v>0.3</v>
      </c>
      <c r="CJ3" s="5">
        <v>1.89</v>
      </c>
      <c r="CK3" s="5">
        <v>0.17</v>
      </c>
      <c r="CL3" s="5">
        <v>0.57999999999999996</v>
      </c>
      <c r="CM3" s="5">
        <v>0.43</v>
      </c>
      <c r="CN3" s="26">
        <f t="shared" ref="CN3:CN17" si="12">COUNTIF(CI3:CM3, "&lt;1")</f>
        <v>4</v>
      </c>
      <c r="CO3" s="26">
        <v>100</v>
      </c>
      <c r="CP3" s="26">
        <v>100</v>
      </c>
      <c r="CQ3" s="26">
        <v>100</v>
      </c>
      <c r="CR3" s="26">
        <v>100</v>
      </c>
      <c r="CS3" s="26">
        <v>100</v>
      </c>
      <c r="CT3" s="26">
        <f t="shared" ref="CT3:CT17" si="13">COUNTIF(CO3:CS3, "&gt;99")</f>
        <v>5</v>
      </c>
      <c r="CU3" s="26">
        <v>-119.18</v>
      </c>
      <c r="CV3" s="26">
        <v>-119.09</v>
      </c>
      <c r="CW3" s="26">
        <v>-120.14</v>
      </c>
      <c r="CX3" s="26">
        <v>-120.23</v>
      </c>
      <c r="CY3" s="26">
        <v>-120.38</v>
      </c>
      <c r="CZ3" s="27">
        <f t="shared" ref="CZ3:CZ17" si="14">COUNTIF(CU3:CY3,"&lt;-105")</f>
        <v>5</v>
      </c>
      <c r="DA3" s="22">
        <v>984</v>
      </c>
      <c r="DB3" s="22">
        <v>1271</v>
      </c>
      <c r="DC3" s="22">
        <v>31845</v>
      </c>
      <c r="DD3" s="22">
        <v>11221</v>
      </c>
      <c r="DE3" s="22">
        <v>5337</v>
      </c>
      <c r="DF3" s="22">
        <v>1724</v>
      </c>
      <c r="DG3" s="22">
        <v>1410</v>
      </c>
      <c r="DH3" s="22">
        <v>297</v>
      </c>
      <c r="DI3" s="14">
        <f t="shared" ref="DI3" si="15">SUM(DA3:DH3)</f>
        <v>54089</v>
      </c>
      <c r="DJ3" s="14">
        <f t="shared" ref="DJ3" si="16">SUM(DD3:DH3)</f>
        <v>19989</v>
      </c>
      <c r="DK3" s="28">
        <f t="shared" ref="DK3:DK17" si="17">DJ3/DI3%</f>
        <v>36.95575810238681</v>
      </c>
      <c r="DL3" s="22">
        <v>984</v>
      </c>
      <c r="DM3" s="22">
        <v>1271</v>
      </c>
      <c r="DN3" s="22">
        <v>31845</v>
      </c>
      <c r="DO3" s="22">
        <v>11221</v>
      </c>
      <c r="DP3" s="22">
        <v>5337</v>
      </c>
      <c r="DQ3" s="22">
        <v>1724</v>
      </c>
      <c r="DR3" s="22">
        <v>1410</v>
      </c>
      <c r="DS3" s="22">
        <v>297</v>
      </c>
      <c r="DT3" s="14">
        <f t="shared" ref="DT3" si="18">SUM(DL3:DS3)</f>
        <v>54089</v>
      </c>
      <c r="DU3" s="14">
        <f t="shared" ref="DU3" si="19">SUM(DO3:DS3)</f>
        <v>19989</v>
      </c>
      <c r="DV3" s="28">
        <f t="shared" ref="DV3:DV17" si="20">DU3/DT3%</f>
        <v>36.95575810238681</v>
      </c>
      <c r="DW3" s="22">
        <v>984</v>
      </c>
      <c r="DX3" s="22">
        <v>1271</v>
      </c>
      <c r="DY3" s="22">
        <v>31845</v>
      </c>
      <c r="DZ3" s="22">
        <v>11221</v>
      </c>
      <c r="EA3" s="22">
        <v>5337</v>
      </c>
      <c r="EB3" s="22">
        <v>1724</v>
      </c>
      <c r="EC3" s="22">
        <v>1410</v>
      </c>
      <c r="ED3" s="22">
        <v>297</v>
      </c>
      <c r="EE3" s="14">
        <f t="shared" ref="EE3" si="21">SUM(DW3:ED3)</f>
        <v>54089</v>
      </c>
      <c r="EF3" s="14">
        <f t="shared" ref="EF3" si="22">SUM(DZ3:ED3)</f>
        <v>19989</v>
      </c>
      <c r="EG3" s="28">
        <f t="shared" ref="EG3:EG17" si="23">EF3/EE3%</f>
        <v>36.95575810238681</v>
      </c>
    </row>
    <row r="4" spans="1:137" x14ac:dyDescent="0.35">
      <c r="A4" s="13" t="s">
        <v>68</v>
      </c>
      <c r="B4" s="13" t="s">
        <v>66</v>
      </c>
      <c r="C4" s="13" t="s">
        <v>32</v>
      </c>
      <c r="D4" s="13" t="s">
        <v>67</v>
      </c>
      <c r="E4" s="26">
        <v>100</v>
      </c>
      <c r="F4" s="26">
        <v>100</v>
      </c>
      <c r="G4" s="26">
        <v>99.98</v>
      </c>
      <c r="H4" s="26">
        <v>99.99</v>
      </c>
      <c r="I4" s="26">
        <v>100</v>
      </c>
      <c r="J4" s="26">
        <f t="shared" si="0"/>
        <v>5</v>
      </c>
      <c r="K4" s="26">
        <v>99.95</v>
      </c>
      <c r="L4" s="26">
        <v>99.96</v>
      </c>
      <c r="M4" s="26">
        <v>99.96</v>
      </c>
      <c r="N4" s="26">
        <v>99.93</v>
      </c>
      <c r="O4" s="26">
        <v>99.93</v>
      </c>
      <c r="P4" s="26">
        <f t="shared" si="1"/>
        <v>5</v>
      </c>
      <c r="Q4" s="26">
        <v>0.05</v>
      </c>
      <c r="R4" s="26">
        <v>0.03</v>
      </c>
      <c r="S4" s="26">
        <v>0.02</v>
      </c>
      <c r="T4" s="26">
        <v>0.05</v>
      </c>
      <c r="U4" s="26">
        <v>0.03</v>
      </c>
      <c r="V4" s="26">
        <f t="shared" si="2"/>
        <v>5</v>
      </c>
      <c r="W4" s="26">
        <v>1817.31</v>
      </c>
      <c r="X4" s="26">
        <v>1819.62</v>
      </c>
      <c r="Y4" s="26">
        <v>4941.24</v>
      </c>
      <c r="Z4" s="26">
        <v>2961.3</v>
      </c>
      <c r="AA4" s="26">
        <v>5567.3</v>
      </c>
      <c r="AB4" s="26">
        <f t="shared" si="3"/>
        <v>2</v>
      </c>
      <c r="AC4" s="26">
        <v>99.68</v>
      </c>
      <c r="AD4" s="26">
        <v>99.72</v>
      </c>
      <c r="AE4" s="26">
        <v>96.02</v>
      </c>
      <c r="AF4" s="26">
        <v>99.04</v>
      </c>
      <c r="AG4" s="26">
        <v>88.05</v>
      </c>
      <c r="AH4" s="26">
        <f t="shared" si="4"/>
        <v>5</v>
      </c>
      <c r="AI4" s="26">
        <v>249.54</v>
      </c>
      <c r="AJ4" s="26">
        <v>326.3</v>
      </c>
      <c r="AK4" s="26">
        <v>785.43</v>
      </c>
      <c r="AL4" s="26">
        <v>400.24</v>
      </c>
      <c r="AM4" s="26">
        <v>409.76</v>
      </c>
      <c r="AN4" s="26">
        <v>100</v>
      </c>
      <c r="AO4" s="26">
        <v>99.12</v>
      </c>
      <c r="AP4" s="26">
        <v>99.31</v>
      </c>
      <c r="AQ4" s="26">
        <v>98.9</v>
      </c>
      <c r="AR4" s="26">
        <v>98.01</v>
      </c>
      <c r="AS4" s="26">
        <f t="shared" si="5"/>
        <v>5</v>
      </c>
      <c r="AT4" s="26">
        <v>97.96</v>
      </c>
      <c r="AU4" s="26">
        <v>99.12</v>
      </c>
      <c r="AV4" s="26">
        <v>98.67</v>
      </c>
      <c r="AW4" s="26">
        <v>97.96</v>
      </c>
      <c r="AX4" s="26">
        <v>95.22</v>
      </c>
      <c r="AY4" s="26">
        <f t="shared" si="6"/>
        <v>5</v>
      </c>
      <c r="AZ4" s="26">
        <v>9.66</v>
      </c>
      <c r="BA4" s="26">
        <v>9.5</v>
      </c>
      <c r="BB4" s="26">
        <v>10.53</v>
      </c>
      <c r="BC4" s="26">
        <v>9.56</v>
      </c>
      <c r="BD4" s="26">
        <v>9.64</v>
      </c>
      <c r="BE4" s="26">
        <v>100</v>
      </c>
      <c r="BF4" s="26">
        <v>100</v>
      </c>
      <c r="BG4" s="26">
        <v>100</v>
      </c>
      <c r="BH4" s="26">
        <v>100</v>
      </c>
      <c r="BI4" s="26">
        <v>100</v>
      </c>
      <c r="BJ4" s="26">
        <f t="shared" si="7"/>
        <v>5</v>
      </c>
      <c r="BK4" s="26">
        <v>0</v>
      </c>
      <c r="BL4" s="26">
        <v>0.18</v>
      </c>
      <c r="BM4" s="26">
        <v>0</v>
      </c>
      <c r="BN4" s="26">
        <v>0.12</v>
      </c>
      <c r="BO4" s="26">
        <v>0</v>
      </c>
      <c r="BP4" s="26">
        <f t="shared" si="8"/>
        <v>5</v>
      </c>
      <c r="BQ4" s="26">
        <v>97.87</v>
      </c>
      <c r="BR4" s="26">
        <v>100</v>
      </c>
      <c r="BS4" s="26">
        <v>99.04</v>
      </c>
      <c r="BT4" s="26">
        <v>97.17</v>
      </c>
      <c r="BU4" s="26">
        <v>100</v>
      </c>
      <c r="BV4" s="26">
        <f t="shared" si="9"/>
        <v>5</v>
      </c>
      <c r="BW4" s="26">
        <v>100</v>
      </c>
      <c r="BX4" s="26">
        <v>100</v>
      </c>
      <c r="BY4" s="26">
        <v>100</v>
      </c>
      <c r="BZ4" s="26">
        <v>0</v>
      </c>
      <c r="CA4" s="26">
        <v>100</v>
      </c>
      <c r="CB4" s="26">
        <f t="shared" si="10"/>
        <v>4</v>
      </c>
      <c r="CC4" s="5">
        <v>0.06</v>
      </c>
      <c r="CD4" s="5">
        <v>0.02</v>
      </c>
      <c r="CE4" s="5">
        <v>0.05</v>
      </c>
      <c r="CF4" s="5">
        <v>0.11</v>
      </c>
      <c r="CG4" s="5">
        <v>0.03</v>
      </c>
      <c r="CH4" s="26">
        <f t="shared" si="11"/>
        <v>5</v>
      </c>
      <c r="CI4" s="5">
        <v>0.04</v>
      </c>
      <c r="CJ4" s="5">
        <v>0.02</v>
      </c>
      <c r="CK4" s="5">
        <v>0.09</v>
      </c>
      <c r="CL4" s="5">
        <v>0.06</v>
      </c>
      <c r="CM4" s="5">
        <v>0.04</v>
      </c>
      <c r="CN4" s="26">
        <f t="shared" si="12"/>
        <v>5</v>
      </c>
      <c r="CO4" s="26">
        <v>100</v>
      </c>
      <c r="CP4" s="26">
        <v>100</v>
      </c>
      <c r="CQ4" s="26">
        <v>100</v>
      </c>
      <c r="CR4" s="26">
        <v>100</v>
      </c>
      <c r="CS4" s="26">
        <v>100</v>
      </c>
      <c r="CT4" s="26">
        <f t="shared" si="13"/>
        <v>5</v>
      </c>
      <c r="CU4" s="26">
        <v>-119.61</v>
      </c>
      <c r="CV4" s="26">
        <v>-119.48</v>
      </c>
      <c r="CW4" s="26">
        <v>-119.71</v>
      </c>
      <c r="CX4" s="26">
        <v>-119.73</v>
      </c>
      <c r="CY4" s="26">
        <v>-119.76</v>
      </c>
      <c r="CZ4" s="27">
        <f t="shared" si="14"/>
        <v>5</v>
      </c>
      <c r="DA4" s="22">
        <v>8679</v>
      </c>
      <c r="DB4" s="22">
        <v>13312</v>
      </c>
      <c r="DC4" s="22">
        <v>10622</v>
      </c>
      <c r="DD4" s="22">
        <v>7061</v>
      </c>
      <c r="DE4" s="22">
        <v>4599</v>
      </c>
      <c r="DF4" s="22">
        <v>994</v>
      </c>
      <c r="DG4" s="22">
        <v>27</v>
      </c>
      <c r="DH4" s="22">
        <v>26</v>
      </c>
      <c r="DI4" s="14">
        <f t="shared" ref="DI4:DI11" si="24">SUM(DA4:DH4)</f>
        <v>45320</v>
      </c>
      <c r="DJ4" s="14">
        <f t="shared" ref="DJ4:DJ11" si="25">SUM(DD4:DH4)</f>
        <v>12707</v>
      </c>
      <c r="DK4" s="28">
        <f t="shared" si="17"/>
        <v>28.038393645189764</v>
      </c>
      <c r="DL4" s="22">
        <v>8679</v>
      </c>
      <c r="DM4" s="22">
        <v>13312</v>
      </c>
      <c r="DN4" s="22">
        <v>10622</v>
      </c>
      <c r="DO4" s="22">
        <v>7061</v>
      </c>
      <c r="DP4" s="22">
        <v>4599</v>
      </c>
      <c r="DQ4" s="22">
        <v>994</v>
      </c>
      <c r="DR4" s="22">
        <v>27</v>
      </c>
      <c r="DS4" s="22">
        <v>26</v>
      </c>
      <c r="DT4" s="14">
        <f t="shared" ref="DT4:DT11" si="26">SUM(DL4:DS4)</f>
        <v>45320</v>
      </c>
      <c r="DU4" s="14">
        <f t="shared" ref="DU4:DU11" si="27">SUM(DO4:DS4)</f>
        <v>12707</v>
      </c>
      <c r="DV4" s="28">
        <f t="shared" si="20"/>
        <v>28.038393645189764</v>
      </c>
      <c r="DW4" s="22">
        <v>8679</v>
      </c>
      <c r="DX4" s="22">
        <v>13312</v>
      </c>
      <c r="DY4" s="22">
        <v>10622</v>
      </c>
      <c r="DZ4" s="22">
        <v>7061</v>
      </c>
      <c r="EA4" s="22">
        <v>4599</v>
      </c>
      <c r="EB4" s="22">
        <v>994</v>
      </c>
      <c r="EC4" s="22">
        <v>27</v>
      </c>
      <c r="ED4" s="22">
        <v>26</v>
      </c>
      <c r="EE4" s="14">
        <f t="shared" ref="EE4:EE11" si="28">SUM(DW4:ED4)</f>
        <v>45320</v>
      </c>
      <c r="EF4" s="14">
        <f t="shared" ref="EF4:EF11" si="29">SUM(DZ4:ED4)</f>
        <v>12707</v>
      </c>
      <c r="EG4" s="28">
        <f t="shared" si="23"/>
        <v>28.038393645189764</v>
      </c>
    </row>
    <row r="5" spans="1:137" x14ac:dyDescent="0.35">
      <c r="A5" s="13" t="s">
        <v>69</v>
      </c>
      <c r="B5" s="13" t="s">
        <v>66</v>
      </c>
      <c r="C5" s="13" t="s">
        <v>32</v>
      </c>
      <c r="D5" s="13" t="s">
        <v>67</v>
      </c>
      <c r="E5" s="26">
        <v>99.97</v>
      </c>
      <c r="F5" s="26">
        <v>99.96</v>
      </c>
      <c r="G5" s="26">
        <v>99.86</v>
      </c>
      <c r="H5" s="26">
        <v>99.92</v>
      </c>
      <c r="I5" s="26">
        <v>99.97</v>
      </c>
      <c r="J5" s="26">
        <f t="shared" si="0"/>
        <v>5</v>
      </c>
      <c r="K5" s="26">
        <v>99.85</v>
      </c>
      <c r="L5" s="26">
        <v>99.82</v>
      </c>
      <c r="M5" s="26">
        <v>99.67</v>
      </c>
      <c r="N5" s="26">
        <v>99.88</v>
      </c>
      <c r="O5" s="26">
        <v>99.91</v>
      </c>
      <c r="P5" s="26">
        <f t="shared" si="1"/>
        <v>5</v>
      </c>
      <c r="Q5" s="26">
        <v>0.05</v>
      </c>
      <c r="R5" s="26">
        <v>0.08</v>
      </c>
      <c r="S5" s="26">
        <v>0.13</v>
      </c>
      <c r="T5" s="26">
        <v>0.11</v>
      </c>
      <c r="U5" s="26">
        <v>0.09</v>
      </c>
      <c r="V5" s="26">
        <f t="shared" si="2"/>
        <v>5</v>
      </c>
      <c r="W5" s="26">
        <v>4254.22</v>
      </c>
      <c r="X5" s="26">
        <v>2987.88</v>
      </c>
      <c r="Y5" s="26">
        <v>4284.6899999999996</v>
      </c>
      <c r="Z5" s="26">
        <v>3509.54</v>
      </c>
      <c r="AA5" s="26">
        <v>13262.86</v>
      </c>
      <c r="AB5" s="26">
        <f t="shared" si="3"/>
        <v>3</v>
      </c>
      <c r="AC5" s="26">
        <v>95.72</v>
      </c>
      <c r="AD5" s="26">
        <v>98.95</v>
      </c>
      <c r="AE5" s="26">
        <v>82.85</v>
      </c>
      <c r="AF5" s="26">
        <v>98.44</v>
      </c>
      <c r="AG5" s="26">
        <v>61.59</v>
      </c>
      <c r="AH5" s="26">
        <f t="shared" si="4"/>
        <v>5</v>
      </c>
      <c r="AI5" s="26">
        <v>260.29000000000002</v>
      </c>
      <c r="AJ5" s="26">
        <v>337.19</v>
      </c>
      <c r="AK5" s="26">
        <v>240.7</v>
      </c>
      <c r="AL5" s="26">
        <v>300.62</v>
      </c>
      <c r="AM5" s="26">
        <v>1284.18</v>
      </c>
      <c r="AN5" s="26">
        <v>97.16</v>
      </c>
      <c r="AO5" s="26">
        <v>98.04</v>
      </c>
      <c r="AP5" s="26">
        <v>96.3</v>
      </c>
      <c r="AQ5" s="26">
        <v>97.42</v>
      </c>
      <c r="AR5" s="26">
        <v>97.46</v>
      </c>
      <c r="AS5" s="26">
        <f t="shared" si="5"/>
        <v>5</v>
      </c>
      <c r="AT5" s="26">
        <v>91.62</v>
      </c>
      <c r="AU5" s="26">
        <v>99.02</v>
      </c>
      <c r="AV5" s="26">
        <v>96.98</v>
      </c>
      <c r="AW5" s="26">
        <v>95.82</v>
      </c>
      <c r="AX5" s="26">
        <v>90.92</v>
      </c>
      <c r="AY5" s="26">
        <f t="shared" si="6"/>
        <v>3</v>
      </c>
      <c r="AZ5" s="26">
        <v>9.18</v>
      </c>
      <c r="BA5" s="26">
        <v>9.06</v>
      </c>
      <c r="BB5" s="26">
        <v>0</v>
      </c>
      <c r="BC5" s="26">
        <v>9.24</v>
      </c>
      <c r="BD5" s="26">
        <v>10.130000000000001</v>
      </c>
      <c r="BE5" s="26">
        <v>100</v>
      </c>
      <c r="BF5" s="26">
        <v>100</v>
      </c>
      <c r="BG5" s="26">
        <v>100</v>
      </c>
      <c r="BH5" s="26">
        <v>100</v>
      </c>
      <c r="BI5" s="26">
        <v>100</v>
      </c>
      <c r="BJ5" s="26">
        <f t="shared" si="7"/>
        <v>5</v>
      </c>
      <c r="BK5" s="26">
        <v>0</v>
      </c>
      <c r="BL5" s="26">
        <v>0</v>
      </c>
      <c r="BM5" s="26">
        <v>0</v>
      </c>
      <c r="BN5" s="26">
        <v>0.44</v>
      </c>
      <c r="BO5" s="26">
        <v>0.31</v>
      </c>
      <c r="BP5" s="26">
        <f t="shared" si="8"/>
        <v>5</v>
      </c>
      <c r="BQ5" s="26">
        <v>95.31</v>
      </c>
      <c r="BR5" s="26">
        <v>96.1</v>
      </c>
      <c r="BS5" s="26">
        <v>97.28</v>
      </c>
      <c r="BT5" s="26">
        <v>96.94</v>
      </c>
      <c r="BU5" s="26">
        <v>94.89</v>
      </c>
      <c r="BV5" s="26">
        <f t="shared" si="9"/>
        <v>3</v>
      </c>
      <c r="BW5" s="26">
        <v>99.6</v>
      </c>
      <c r="BX5" s="26">
        <v>99.74</v>
      </c>
      <c r="BY5" s="26">
        <v>99.57</v>
      </c>
      <c r="BZ5" s="26">
        <v>99.49</v>
      </c>
      <c r="CA5" s="26">
        <v>99.48</v>
      </c>
      <c r="CB5" s="26">
        <f t="shared" si="10"/>
        <v>5</v>
      </c>
      <c r="CC5" s="5">
        <v>0.28999999999999998</v>
      </c>
      <c r="CD5" s="5">
        <v>0.43</v>
      </c>
      <c r="CE5" s="5">
        <v>0.18</v>
      </c>
      <c r="CF5" s="5">
        <v>0.28999999999999998</v>
      </c>
      <c r="CG5" s="5">
        <v>0.71</v>
      </c>
      <c r="CH5" s="26">
        <f t="shared" si="11"/>
        <v>5</v>
      </c>
      <c r="CI5" s="5">
        <v>0.16</v>
      </c>
      <c r="CJ5" s="5">
        <v>0.28999999999999998</v>
      </c>
      <c r="CK5" s="5">
        <v>0.14000000000000001</v>
      </c>
      <c r="CL5" s="5">
        <v>0.12</v>
      </c>
      <c r="CM5" s="5">
        <v>0.18</v>
      </c>
      <c r="CN5" s="26">
        <f t="shared" si="12"/>
        <v>5</v>
      </c>
      <c r="CO5" s="26">
        <v>100</v>
      </c>
      <c r="CP5" s="26">
        <v>100</v>
      </c>
      <c r="CQ5" s="26">
        <v>100</v>
      </c>
      <c r="CR5" s="26">
        <v>100</v>
      </c>
      <c r="CS5" s="26">
        <v>100</v>
      </c>
      <c r="CT5" s="26">
        <f t="shared" si="13"/>
        <v>5</v>
      </c>
      <c r="CU5" s="26">
        <v>-118.05</v>
      </c>
      <c r="CV5" s="26">
        <v>-118.05</v>
      </c>
      <c r="CW5" s="26">
        <v>0</v>
      </c>
      <c r="CX5" s="26">
        <v>-118.05</v>
      </c>
      <c r="CY5" s="26">
        <v>-118.42</v>
      </c>
      <c r="CZ5" s="27">
        <f t="shared" si="14"/>
        <v>4</v>
      </c>
      <c r="DA5" s="22">
        <v>51</v>
      </c>
      <c r="DB5" s="22">
        <v>281</v>
      </c>
      <c r="DC5" s="22">
        <v>80731</v>
      </c>
      <c r="DD5" s="22">
        <v>18478</v>
      </c>
      <c r="DE5" s="22">
        <v>1533</v>
      </c>
      <c r="DF5" s="22">
        <v>1047</v>
      </c>
      <c r="DG5" s="22">
        <v>196</v>
      </c>
      <c r="DH5" s="22">
        <v>151</v>
      </c>
      <c r="DI5" s="14">
        <f t="shared" si="24"/>
        <v>102468</v>
      </c>
      <c r="DJ5" s="14">
        <f t="shared" si="25"/>
        <v>21405</v>
      </c>
      <c r="DK5" s="28">
        <f t="shared" si="17"/>
        <v>20.889448413163134</v>
      </c>
      <c r="DL5" s="22">
        <v>51</v>
      </c>
      <c r="DM5" s="22">
        <v>281</v>
      </c>
      <c r="DN5" s="22">
        <v>80731</v>
      </c>
      <c r="DO5" s="22">
        <v>18478</v>
      </c>
      <c r="DP5" s="22">
        <v>1533</v>
      </c>
      <c r="DQ5" s="22">
        <v>1047</v>
      </c>
      <c r="DR5" s="22">
        <v>196</v>
      </c>
      <c r="DS5" s="22">
        <v>151</v>
      </c>
      <c r="DT5" s="14">
        <f t="shared" si="26"/>
        <v>102468</v>
      </c>
      <c r="DU5" s="14">
        <f t="shared" si="27"/>
        <v>21405</v>
      </c>
      <c r="DV5" s="28">
        <f t="shared" si="20"/>
        <v>20.889448413163134</v>
      </c>
      <c r="DW5" s="22">
        <v>51</v>
      </c>
      <c r="DX5" s="22">
        <v>281</v>
      </c>
      <c r="DY5" s="22">
        <v>80731</v>
      </c>
      <c r="DZ5" s="22">
        <v>18478</v>
      </c>
      <c r="EA5" s="22">
        <v>1533</v>
      </c>
      <c r="EB5" s="22">
        <v>1047</v>
      </c>
      <c r="EC5" s="22">
        <v>196</v>
      </c>
      <c r="ED5" s="22">
        <v>151</v>
      </c>
      <c r="EE5" s="14">
        <f t="shared" si="28"/>
        <v>102468</v>
      </c>
      <c r="EF5" s="14">
        <f t="shared" si="29"/>
        <v>21405</v>
      </c>
      <c r="EG5" s="28">
        <f t="shared" si="23"/>
        <v>20.889448413163134</v>
      </c>
    </row>
    <row r="6" spans="1:137" x14ac:dyDescent="0.35">
      <c r="A6" s="13" t="s">
        <v>70</v>
      </c>
      <c r="B6" s="13" t="s">
        <v>71</v>
      </c>
      <c r="C6" s="13" t="s">
        <v>32</v>
      </c>
      <c r="D6" s="13" t="s">
        <v>67</v>
      </c>
      <c r="E6" s="26">
        <v>99.92</v>
      </c>
      <c r="F6" s="26">
        <v>99.89</v>
      </c>
      <c r="G6" s="26">
        <v>99.82</v>
      </c>
      <c r="H6" s="26">
        <v>99.94</v>
      </c>
      <c r="I6" s="26">
        <v>100</v>
      </c>
      <c r="J6" s="26">
        <f t="shared" si="0"/>
        <v>5</v>
      </c>
      <c r="K6" s="26">
        <v>99.91</v>
      </c>
      <c r="L6" s="26">
        <v>99.83</v>
      </c>
      <c r="M6" s="26">
        <v>99.95</v>
      </c>
      <c r="N6" s="26">
        <v>99.93</v>
      </c>
      <c r="O6" s="26">
        <v>99.73</v>
      </c>
      <c r="P6" s="26">
        <f t="shared" si="1"/>
        <v>5</v>
      </c>
      <c r="Q6" s="26">
        <v>0.14000000000000001</v>
      </c>
      <c r="R6" s="26">
        <v>0.24</v>
      </c>
      <c r="S6" s="26">
        <v>0.16</v>
      </c>
      <c r="T6" s="26">
        <v>0.1</v>
      </c>
      <c r="U6" s="26">
        <v>7.0000000000000007E-2</v>
      </c>
      <c r="V6" s="26">
        <f t="shared" si="2"/>
        <v>5</v>
      </c>
      <c r="W6" s="26">
        <v>11448.9</v>
      </c>
      <c r="X6" s="26">
        <v>12211.72</v>
      </c>
      <c r="Y6" s="26">
        <v>15563.89</v>
      </c>
      <c r="Z6" s="26">
        <v>11073.29</v>
      </c>
      <c r="AA6" s="26">
        <v>15911.53</v>
      </c>
      <c r="AB6" s="26">
        <f t="shared" si="3"/>
        <v>5</v>
      </c>
      <c r="AC6" s="26">
        <v>49.19</v>
      </c>
      <c r="AD6" s="26">
        <v>53.13</v>
      </c>
      <c r="AE6" s="26">
        <v>44.59</v>
      </c>
      <c r="AF6" s="26">
        <v>38.74</v>
      </c>
      <c r="AG6" s="26">
        <v>47.55</v>
      </c>
      <c r="AH6" s="26">
        <f t="shared" si="4"/>
        <v>0</v>
      </c>
      <c r="AI6" s="26">
        <v>249.1</v>
      </c>
      <c r="AJ6" s="26">
        <v>551.23</v>
      </c>
      <c r="AK6" s="26">
        <v>174.67</v>
      </c>
      <c r="AL6" s="26">
        <v>191.82</v>
      </c>
      <c r="AM6" s="26">
        <v>285.32</v>
      </c>
      <c r="AN6" s="26">
        <v>95.64</v>
      </c>
      <c r="AO6" s="26">
        <v>97.67</v>
      </c>
      <c r="AP6" s="26">
        <v>98.04</v>
      </c>
      <c r="AQ6" s="26">
        <v>97.4</v>
      </c>
      <c r="AR6" s="26">
        <v>94.55</v>
      </c>
      <c r="AS6" s="26">
        <f t="shared" si="5"/>
        <v>3</v>
      </c>
      <c r="AT6" s="26">
        <v>98.77</v>
      </c>
      <c r="AU6" s="26">
        <v>98.23</v>
      </c>
      <c r="AV6" s="26">
        <v>97.94</v>
      </c>
      <c r="AW6" s="26">
        <v>97.64</v>
      </c>
      <c r="AX6" s="26">
        <v>98.22</v>
      </c>
      <c r="AY6" s="26">
        <f t="shared" si="6"/>
        <v>5</v>
      </c>
      <c r="AZ6" s="26">
        <v>8.1300000000000008</v>
      </c>
      <c r="BA6" s="26">
        <v>8.41</v>
      </c>
      <c r="BB6" s="26">
        <v>0</v>
      </c>
      <c r="BC6" s="26">
        <v>0</v>
      </c>
      <c r="BD6" s="26">
        <v>8.01</v>
      </c>
      <c r="BE6" s="26">
        <v>100</v>
      </c>
      <c r="BF6" s="26">
        <v>100</v>
      </c>
      <c r="BG6" s="26">
        <v>100</v>
      </c>
      <c r="BH6" s="26">
        <v>100</v>
      </c>
      <c r="BI6" s="26">
        <v>100</v>
      </c>
      <c r="BJ6" s="26">
        <f t="shared" si="7"/>
        <v>5</v>
      </c>
      <c r="BK6" s="26">
        <v>0</v>
      </c>
      <c r="BL6" s="26">
        <v>0</v>
      </c>
      <c r="BM6" s="26">
        <v>0</v>
      </c>
      <c r="BN6" s="26">
        <v>0.48</v>
      </c>
      <c r="BO6" s="26">
        <v>0</v>
      </c>
      <c r="BP6" s="26">
        <f t="shared" si="8"/>
        <v>5</v>
      </c>
      <c r="BQ6" s="26">
        <v>95.8</v>
      </c>
      <c r="BR6" s="26">
        <v>100</v>
      </c>
      <c r="BS6" s="26">
        <v>97.67</v>
      </c>
      <c r="BT6" s="26">
        <v>99.26</v>
      </c>
      <c r="BU6" s="26">
        <v>92</v>
      </c>
      <c r="BV6" s="26">
        <f t="shared" si="9"/>
        <v>3</v>
      </c>
      <c r="BW6" s="26">
        <v>100</v>
      </c>
      <c r="BX6" s="26">
        <v>99.2</v>
      </c>
      <c r="BY6" s="26">
        <v>100</v>
      </c>
      <c r="BZ6" s="26">
        <v>0</v>
      </c>
      <c r="CA6" s="26">
        <v>100</v>
      </c>
      <c r="CB6" s="26">
        <f t="shared" si="10"/>
        <v>4</v>
      </c>
      <c r="CC6" s="5">
        <v>0.23</v>
      </c>
      <c r="CD6" s="5">
        <v>0.11</v>
      </c>
      <c r="CE6" s="5">
        <v>0.54</v>
      </c>
      <c r="CF6" s="5">
        <v>0.38</v>
      </c>
      <c r="CG6" s="5">
        <v>0.31</v>
      </c>
      <c r="CH6" s="26">
        <f t="shared" si="11"/>
        <v>5</v>
      </c>
      <c r="CI6" s="5">
        <v>0.17</v>
      </c>
      <c r="CJ6" s="5">
        <v>0.05</v>
      </c>
      <c r="CK6" s="5">
        <v>0.14000000000000001</v>
      </c>
      <c r="CL6" s="5">
        <v>0.1</v>
      </c>
      <c r="CM6" s="5">
        <v>0.08</v>
      </c>
      <c r="CN6" s="26">
        <f t="shared" si="12"/>
        <v>5</v>
      </c>
      <c r="CO6" s="26">
        <v>100</v>
      </c>
      <c r="CP6" s="26">
        <v>100</v>
      </c>
      <c r="CQ6" s="26">
        <v>100</v>
      </c>
      <c r="CR6" s="26">
        <v>99.79</v>
      </c>
      <c r="CS6" s="26">
        <v>100</v>
      </c>
      <c r="CT6" s="26">
        <f t="shared" si="13"/>
        <v>5</v>
      </c>
      <c r="CU6" s="26">
        <v>-118.82</v>
      </c>
      <c r="CV6" s="26">
        <v>-118.09</v>
      </c>
      <c r="CW6" s="26">
        <v>0</v>
      </c>
      <c r="CX6" s="26">
        <v>0</v>
      </c>
      <c r="CY6" s="26">
        <v>-119.25</v>
      </c>
      <c r="CZ6" s="27">
        <f t="shared" si="14"/>
        <v>3</v>
      </c>
      <c r="DA6" s="22">
        <v>911</v>
      </c>
      <c r="DB6" s="22">
        <v>1507</v>
      </c>
      <c r="DC6" s="22">
        <v>4852</v>
      </c>
      <c r="DD6" s="22">
        <v>665</v>
      </c>
      <c r="DE6" s="22">
        <v>466</v>
      </c>
      <c r="DF6" s="22">
        <v>109</v>
      </c>
      <c r="DG6" s="22">
        <v>48</v>
      </c>
      <c r="DH6" s="22">
        <v>0</v>
      </c>
      <c r="DI6" s="14">
        <f t="shared" si="24"/>
        <v>8558</v>
      </c>
      <c r="DJ6" s="14">
        <f t="shared" si="25"/>
        <v>1288</v>
      </c>
      <c r="DK6" s="28">
        <f t="shared" si="17"/>
        <v>15.050245384435616</v>
      </c>
      <c r="DL6" s="22">
        <v>911</v>
      </c>
      <c r="DM6" s="22">
        <v>1507</v>
      </c>
      <c r="DN6" s="22">
        <v>4852</v>
      </c>
      <c r="DO6" s="22">
        <v>665</v>
      </c>
      <c r="DP6" s="22">
        <v>466</v>
      </c>
      <c r="DQ6" s="22">
        <v>109</v>
      </c>
      <c r="DR6" s="22">
        <v>48</v>
      </c>
      <c r="DS6" s="22">
        <v>0</v>
      </c>
      <c r="DT6" s="14">
        <f t="shared" si="26"/>
        <v>8558</v>
      </c>
      <c r="DU6" s="14">
        <f t="shared" si="27"/>
        <v>1288</v>
      </c>
      <c r="DV6" s="28">
        <f t="shared" si="20"/>
        <v>15.050245384435616</v>
      </c>
      <c r="DW6" s="22">
        <v>911</v>
      </c>
      <c r="DX6" s="22">
        <v>1507</v>
      </c>
      <c r="DY6" s="22">
        <v>4852</v>
      </c>
      <c r="DZ6" s="22">
        <v>665</v>
      </c>
      <c r="EA6" s="22">
        <v>466</v>
      </c>
      <c r="EB6" s="22">
        <v>109</v>
      </c>
      <c r="EC6" s="22">
        <v>48</v>
      </c>
      <c r="ED6" s="22">
        <v>0</v>
      </c>
      <c r="EE6" s="14">
        <f t="shared" si="28"/>
        <v>8558</v>
      </c>
      <c r="EF6" s="14">
        <f t="shared" si="29"/>
        <v>1288</v>
      </c>
      <c r="EG6" s="28">
        <f t="shared" si="23"/>
        <v>15.050245384435616</v>
      </c>
    </row>
    <row r="7" spans="1:137" x14ac:dyDescent="0.35">
      <c r="A7" s="13" t="s">
        <v>72</v>
      </c>
      <c r="B7" s="13" t="s">
        <v>71</v>
      </c>
      <c r="C7" s="13" t="s">
        <v>32</v>
      </c>
      <c r="D7" s="13" t="s">
        <v>67</v>
      </c>
      <c r="E7" s="26">
        <v>99.74</v>
      </c>
      <c r="F7" s="26">
        <v>99.89</v>
      </c>
      <c r="G7" s="26">
        <v>99.82</v>
      </c>
      <c r="H7" s="26">
        <v>99.91</v>
      </c>
      <c r="I7" s="26">
        <v>100</v>
      </c>
      <c r="J7" s="26">
        <f t="shared" si="0"/>
        <v>5</v>
      </c>
      <c r="K7" s="26">
        <v>99.76</v>
      </c>
      <c r="L7" s="26">
        <v>99.94</v>
      </c>
      <c r="M7" s="26">
        <v>99.79</v>
      </c>
      <c r="N7" s="26">
        <v>99.92</v>
      </c>
      <c r="O7" s="26">
        <v>100</v>
      </c>
      <c r="P7" s="26">
        <f t="shared" si="1"/>
        <v>5</v>
      </c>
      <c r="Q7" s="26">
        <v>0.35</v>
      </c>
      <c r="R7" s="26">
        <v>0.28000000000000003</v>
      </c>
      <c r="S7" s="26">
        <v>0.36</v>
      </c>
      <c r="T7" s="26">
        <v>0.28999999999999998</v>
      </c>
      <c r="U7" s="26">
        <v>0.04</v>
      </c>
      <c r="V7" s="26">
        <f t="shared" si="2"/>
        <v>5</v>
      </c>
      <c r="W7" s="26">
        <v>8665.39</v>
      </c>
      <c r="X7" s="26">
        <v>6867.18</v>
      </c>
      <c r="Y7" s="26">
        <v>13434.92</v>
      </c>
      <c r="Z7" s="26">
        <v>14620.66</v>
      </c>
      <c r="AA7" s="26">
        <v>11881.24</v>
      </c>
      <c r="AB7" s="26">
        <f t="shared" si="3"/>
        <v>5</v>
      </c>
      <c r="AC7" s="26">
        <v>60.39</v>
      </c>
      <c r="AD7" s="26">
        <v>79.430000000000007</v>
      </c>
      <c r="AE7" s="26">
        <v>43.03</v>
      </c>
      <c r="AF7" s="26">
        <v>42.21</v>
      </c>
      <c r="AG7" s="26">
        <v>48.59</v>
      </c>
      <c r="AH7" s="26">
        <f t="shared" si="4"/>
        <v>2</v>
      </c>
      <c r="AI7" s="26">
        <v>191.73</v>
      </c>
      <c r="AJ7" s="26">
        <v>186.64</v>
      </c>
      <c r="AK7" s="26">
        <v>680.28</v>
      </c>
      <c r="AL7" s="26">
        <v>434.59</v>
      </c>
      <c r="AM7" s="26">
        <v>1962.01</v>
      </c>
      <c r="AN7" s="26">
        <v>98.61</v>
      </c>
      <c r="AO7" s="26">
        <v>98.73</v>
      </c>
      <c r="AP7" s="26">
        <v>100</v>
      </c>
      <c r="AQ7" s="26">
        <v>99.48</v>
      </c>
      <c r="AR7" s="26">
        <v>100</v>
      </c>
      <c r="AS7" s="26">
        <f t="shared" si="5"/>
        <v>5</v>
      </c>
      <c r="AT7" s="26">
        <v>95.87</v>
      </c>
      <c r="AU7" s="26">
        <v>99.14</v>
      </c>
      <c r="AV7" s="26">
        <v>86.99</v>
      </c>
      <c r="AW7" s="26">
        <v>90.95</v>
      </c>
      <c r="AX7" s="26">
        <v>99.47</v>
      </c>
      <c r="AY7" s="26">
        <f t="shared" si="6"/>
        <v>3</v>
      </c>
      <c r="AZ7" s="26">
        <v>8.2899999999999991</v>
      </c>
      <c r="BA7" s="26">
        <v>8.17</v>
      </c>
      <c r="BB7" s="26">
        <v>8.8000000000000007</v>
      </c>
      <c r="BC7" s="26">
        <v>8.51</v>
      </c>
      <c r="BD7" s="26">
        <v>8.1199999999999992</v>
      </c>
      <c r="BE7" s="26">
        <v>100</v>
      </c>
      <c r="BF7" s="26">
        <v>100</v>
      </c>
      <c r="BG7" s="26">
        <v>100</v>
      </c>
      <c r="BH7" s="26">
        <v>100</v>
      </c>
      <c r="BI7" s="26">
        <v>100</v>
      </c>
      <c r="BJ7" s="26">
        <f t="shared" si="7"/>
        <v>5</v>
      </c>
      <c r="BK7" s="26">
        <v>0</v>
      </c>
      <c r="BL7" s="26">
        <v>0.49</v>
      </c>
      <c r="BM7" s="26">
        <v>0</v>
      </c>
      <c r="BN7" s="26">
        <v>0</v>
      </c>
      <c r="BO7" s="26">
        <v>0</v>
      </c>
      <c r="BP7" s="26">
        <f t="shared" si="8"/>
        <v>5</v>
      </c>
      <c r="BQ7" s="26">
        <v>100</v>
      </c>
      <c r="BR7" s="26">
        <v>98.84</v>
      </c>
      <c r="BS7" s="26">
        <v>100</v>
      </c>
      <c r="BT7" s="26">
        <v>100</v>
      </c>
      <c r="BU7" s="26">
        <v>100</v>
      </c>
      <c r="BV7" s="26">
        <f t="shared" si="9"/>
        <v>5</v>
      </c>
      <c r="BW7" s="26">
        <v>100</v>
      </c>
      <c r="BX7" s="26">
        <v>100</v>
      </c>
      <c r="BY7" s="26">
        <v>100</v>
      </c>
      <c r="BZ7" s="26">
        <v>0</v>
      </c>
      <c r="CA7" s="26">
        <v>100</v>
      </c>
      <c r="CB7" s="26">
        <f t="shared" si="10"/>
        <v>4</v>
      </c>
      <c r="CC7" s="5">
        <v>0.28000000000000003</v>
      </c>
      <c r="CD7" s="5">
        <v>0.12</v>
      </c>
      <c r="CE7" s="5">
        <v>0.17</v>
      </c>
      <c r="CF7" s="5">
        <v>0.09</v>
      </c>
      <c r="CG7" s="5">
        <v>0.03</v>
      </c>
      <c r="CH7" s="26">
        <f t="shared" si="11"/>
        <v>5</v>
      </c>
      <c r="CI7" s="5">
        <v>0.05</v>
      </c>
      <c r="CJ7" s="5">
        <v>0.23</v>
      </c>
      <c r="CK7" s="5">
        <v>0.06</v>
      </c>
      <c r="CL7" s="5">
        <v>0.11</v>
      </c>
      <c r="CM7" s="5">
        <v>0.03</v>
      </c>
      <c r="CN7" s="26">
        <f t="shared" si="12"/>
        <v>5</v>
      </c>
      <c r="CO7" s="26">
        <v>100</v>
      </c>
      <c r="CP7" s="26">
        <v>100</v>
      </c>
      <c r="CQ7" s="26">
        <v>100</v>
      </c>
      <c r="CR7" s="26">
        <v>99.79</v>
      </c>
      <c r="CS7" s="26">
        <v>100</v>
      </c>
      <c r="CT7" s="26">
        <f t="shared" si="13"/>
        <v>5</v>
      </c>
      <c r="CU7" s="26">
        <v>-117.27</v>
      </c>
      <c r="CV7" s="26">
        <v>-117.73</v>
      </c>
      <c r="CW7" s="26">
        <v>-116.79</v>
      </c>
      <c r="CX7" s="26">
        <v>-118.01</v>
      </c>
      <c r="CY7" s="26">
        <v>-118.38</v>
      </c>
      <c r="CZ7" s="27">
        <f t="shared" si="14"/>
        <v>5</v>
      </c>
      <c r="DA7" s="22">
        <v>46</v>
      </c>
      <c r="DB7" s="22">
        <v>243</v>
      </c>
      <c r="DC7" s="22">
        <v>148264</v>
      </c>
      <c r="DD7" s="22">
        <v>29485</v>
      </c>
      <c r="DE7" s="22">
        <v>10583</v>
      </c>
      <c r="DF7" s="22">
        <v>271</v>
      </c>
      <c r="DG7" s="22">
        <v>202</v>
      </c>
      <c r="DH7" s="22">
        <v>194</v>
      </c>
      <c r="DI7" s="14">
        <f t="shared" si="24"/>
        <v>189288</v>
      </c>
      <c r="DJ7" s="14">
        <f t="shared" si="25"/>
        <v>40735</v>
      </c>
      <c r="DK7" s="28">
        <f t="shared" si="17"/>
        <v>21.520117492920839</v>
      </c>
      <c r="DL7" s="22">
        <v>46</v>
      </c>
      <c r="DM7" s="22">
        <v>243</v>
      </c>
      <c r="DN7" s="22">
        <v>148264</v>
      </c>
      <c r="DO7" s="22">
        <v>29485</v>
      </c>
      <c r="DP7" s="22">
        <v>10583</v>
      </c>
      <c r="DQ7" s="22">
        <v>271</v>
      </c>
      <c r="DR7" s="22">
        <v>202</v>
      </c>
      <c r="DS7" s="22">
        <v>194</v>
      </c>
      <c r="DT7" s="14">
        <f t="shared" si="26"/>
        <v>189288</v>
      </c>
      <c r="DU7" s="14">
        <f t="shared" si="27"/>
        <v>40735</v>
      </c>
      <c r="DV7" s="28">
        <f t="shared" si="20"/>
        <v>21.520117492920839</v>
      </c>
      <c r="DW7" s="22">
        <v>46</v>
      </c>
      <c r="DX7" s="22">
        <v>243</v>
      </c>
      <c r="DY7" s="22">
        <v>148264</v>
      </c>
      <c r="DZ7" s="22">
        <v>29485</v>
      </c>
      <c r="EA7" s="22">
        <v>10583</v>
      </c>
      <c r="EB7" s="22">
        <v>271</v>
      </c>
      <c r="EC7" s="22">
        <v>202</v>
      </c>
      <c r="ED7" s="22">
        <v>194</v>
      </c>
      <c r="EE7" s="14">
        <f t="shared" si="28"/>
        <v>189288</v>
      </c>
      <c r="EF7" s="14">
        <f t="shared" si="29"/>
        <v>40735</v>
      </c>
      <c r="EG7" s="28">
        <f t="shared" si="23"/>
        <v>21.520117492920839</v>
      </c>
    </row>
    <row r="8" spans="1:137" x14ac:dyDescent="0.35">
      <c r="A8" s="13" t="s">
        <v>73</v>
      </c>
      <c r="B8" s="13" t="s">
        <v>71</v>
      </c>
      <c r="C8" s="13" t="s">
        <v>32</v>
      </c>
      <c r="D8" s="13" t="s">
        <v>67</v>
      </c>
      <c r="E8" s="26">
        <v>99.73</v>
      </c>
      <c r="F8" s="26">
        <v>98.93</v>
      </c>
      <c r="G8" s="26">
        <v>99.32</v>
      </c>
      <c r="H8" s="26">
        <v>100</v>
      </c>
      <c r="I8" s="26">
        <v>98.82</v>
      </c>
      <c r="J8" s="26">
        <f t="shared" si="0"/>
        <v>5</v>
      </c>
      <c r="K8" s="26">
        <v>99.84</v>
      </c>
      <c r="L8" s="26">
        <v>99.82</v>
      </c>
      <c r="M8" s="26">
        <v>100</v>
      </c>
      <c r="N8" s="26">
        <v>100</v>
      </c>
      <c r="O8" s="26">
        <v>99.75</v>
      </c>
      <c r="P8" s="26">
        <f t="shared" si="1"/>
        <v>5</v>
      </c>
      <c r="Q8" s="26">
        <v>1.1100000000000001</v>
      </c>
      <c r="R8" s="26">
        <v>0</v>
      </c>
      <c r="S8" s="26">
        <v>0.35</v>
      </c>
      <c r="T8" s="26">
        <v>0.11</v>
      </c>
      <c r="U8" s="26">
        <v>0.26</v>
      </c>
      <c r="V8" s="26">
        <f t="shared" si="2"/>
        <v>4</v>
      </c>
      <c r="W8" s="26">
        <v>16636.68</v>
      </c>
      <c r="X8" s="26">
        <v>25779.01</v>
      </c>
      <c r="Y8" s="26">
        <v>18312.89</v>
      </c>
      <c r="Z8" s="26">
        <v>16537.11</v>
      </c>
      <c r="AA8" s="26">
        <v>17800.46</v>
      </c>
      <c r="AB8" s="26">
        <f t="shared" si="3"/>
        <v>5</v>
      </c>
      <c r="AC8" s="26">
        <v>16.670000000000002</v>
      </c>
      <c r="AD8" s="26">
        <v>11.33</v>
      </c>
      <c r="AE8" s="26">
        <v>16.66</v>
      </c>
      <c r="AF8" s="26">
        <v>35.549999999999997</v>
      </c>
      <c r="AG8" s="26">
        <v>15.35</v>
      </c>
      <c r="AH8" s="26">
        <f t="shared" si="4"/>
        <v>0</v>
      </c>
      <c r="AI8" s="26">
        <v>269.99</v>
      </c>
      <c r="AJ8" s="26">
        <v>352.35</v>
      </c>
      <c r="AK8" s="26">
        <v>961.9</v>
      </c>
      <c r="AL8" s="26">
        <v>403.92</v>
      </c>
      <c r="AM8" s="26">
        <v>810.13</v>
      </c>
      <c r="AN8" s="26">
        <v>100</v>
      </c>
      <c r="AO8" s="26">
        <v>96.3</v>
      </c>
      <c r="AP8" s="26">
        <v>100</v>
      </c>
      <c r="AQ8" s="26">
        <v>100</v>
      </c>
      <c r="AR8" s="26">
        <v>100</v>
      </c>
      <c r="AS8" s="26">
        <f t="shared" si="5"/>
        <v>5</v>
      </c>
      <c r="AT8" s="26">
        <v>98.48</v>
      </c>
      <c r="AU8" s="26">
        <v>97.93</v>
      </c>
      <c r="AV8" s="26">
        <v>100</v>
      </c>
      <c r="AW8" s="26">
        <v>98.8</v>
      </c>
      <c r="AX8" s="26">
        <v>98.33</v>
      </c>
      <c r="AY8" s="26">
        <f t="shared" si="6"/>
        <v>5</v>
      </c>
      <c r="AZ8" s="26">
        <v>6.83</v>
      </c>
      <c r="BA8" s="26">
        <v>8.94</v>
      </c>
      <c r="BB8" s="26">
        <v>7.87</v>
      </c>
      <c r="BC8" s="26">
        <v>7.17</v>
      </c>
      <c r="BD8" s="26">
        <v>9.26</v>
      </c>
      <c r="BE8" s="26">
        <v>100</v>
      </c>
      <c r="BF8" s="26">
        <v>100</v>
      </c>
      <c r="BG8" s="26">
        <v>100</v>
      </c>
      <c r="BH8" s="26">
        <v>100</v>
      </c>
      <c r="BI8" s="26">
        <v>100</v>
      </c>
      <c r="BJ8" s="26">
        <f t="shared" si="7"/>
        <v>5</v>
      </c>
      <c r="BK8" s="26">
        <v>0</v>
      </c>
      <c r="BL8" s="26">
        <v>0</v>
      </c>
      <c r="BM8" s="26">
        <v>0</v>
      </c>
      <c r="BN8" s="26">
        <v>0</v>
      </c>
      <c r="BO8" s="26">
        <v>0</v>
      </c>
      <c r="BP8" s="26">
        <f t="shared" si="8"/>
        <v>5</v>
      </c>
      <c r="BQ8" s="26">
        <v>100</v>
      </c>
      <c r="BR8" s="26">
        <v>75</v>
      </c>
      <c r="BS8" s="26">
        <v>100</v>
      </c>
      <c r="BT8" s="26">
        <v>90.91</v>
      </c>
      <c r="BU8" s="26">
        <v>100</v>
      </c>
      <c r="BV8" s="26">
        <f t="shared" si="9"/>
        <v>3</v>
      </c>
      <c r="BW8" s="26">
        <v>100</v>
      </c>
      <c r="BX8" s="26">
        <v>100</v>
      </c>
      <c r="BY8" s="26">
        <v>100</v>
      </c>
      <c r="BZ8" s="26">
        <v>0</v>
      </c>
      <c r="CA8" s="26">
        <v>100</v>
      </c>
      <c r="CB8" s="26">
        <f t="shared" si="10"/>
        <v>4</v>
      </c>
      <c r="CC8" s="5">
        <v>0.17</v>
      </c>
      <c r="CD8" s="5">
        <v>0.32</v>
      </c>
      <c r="CE8" s="5">
        <v>0.28000000000000003</v>
      </c>
      <c r="CF8" s="5">
        <v>0.4</v>
      </c>
      <c r="CG8" s="5">
        <v>0.96</v>
      </c>
      <c r="CH8" s="26">
        <f t="shared" si="11"/>
        <v>5</v>
      </c>
      <c r="CI8" s="5">
        <v>0.06</v>
      </c>
      <c r="CJ8" s="5">
        <v>0.06</v>
      </c>
      <c r="CK8" s="5">
        <v>0.1</v>
      </c>
      <c r="CL8" s="5">
        <v>0.06</v>
      </c>
      <c r="CM8" s="5">
        <v>0.16</v>
      </c>
      <c r="CN8" s="26">
        <f t="shared" si="12"/>
        <v>5</v>
      </c>
      <c r="CO8" s="26">
        <v>100</v>
      </c>
      <c r="CP8" s="26">
        <v>100</v>
      </c>
      <c r="CQ8" s="26">
        <v>100</v>
      </c>
      <c r="CR8" s="26">
        <v>99.79</v>
      </c>
      <c r="CS8" s="26">
        <v>100</v>
      </c>
      <c r="CT8" s="26">
        <f t="shared" si="13"/>
        <v>5</v>
      </c>
      <c r="CU8" s="26">
        <v>-117.89</v>
      </c>
      <c r="CV8" s="26">
        <v>-117.13</v>
      </c>
      <c r="CW8" s="26">
        <v>-119.57</v>
      </c>
      <c r="CX8" s="26">
        <v>-118.31</v>
      </c>
      <c r="CY8" s="26">
        <v>-118.2</v>
      </c>
      <c r="CZ8" s="27">
        <f t="shared" si="14"/>
        <v>5</v>
      </c>
      <c r="DA8" s="22">
        <v>59</v>
      </c>
      <c r="DB8" s="22">
        <v>71</v>
      </c>
      <c r="DC8" s="22">
        <v>8318</v>
      </c>
      <c r="DD8" s="22">
        <v>1805</v>
      </c>
      <c r="DE8" s="22">
        <v>715</v>
      </c>
      <c r="DF8" s="22">
        <v>43</v>
      </c>
      <c r="DG8" s="22">
        <v>8</v>
      </c>
      <c r="DH8" s="22">
        <v>0</v>
      </c>
      <c r="DI8" s="14">
        <f t="shared" si="24"/>
        <v>11019</v>
      </c>
      <c r="DJ8" s="14">
        <f t="shared" si="25"/>
        <v>2571</v>
      </c>
      <c r="DK8" s="28">
        <f t="shared" si="17"/>
        <v>23.332425809964608</v>
      </c>
      <c r="DL8" s="22">
        <v>59</v>
      </c>
      <c r="DM8" s="22">
        <v>71</v>
      </c>
      <c r="DN8" s="22">
        <v>8318</v>
      </c>
      <c r="DO8" s="22">
        <v>1805</v>
      </c>
      <c r="DP8" s="22">
        <v>715</v>
      </c>
      <c r="DQ8" s="22">
        <v>43</v>
      </c>
      <c r="DR8" s="22">
        <v>8</v>
      </c>
      <c r="DS8" s="22">
        <v>0</v>
      </c>
      <c r="DT8" s="14">
        <f t="shared" si="26"/>
        <v>11019</v>
      </c>
      <c r="DU8" s="14">
        <f t="shared" si="27"/>
        <v>2571</v>
      </c>
      <c r="DV8" s="28">
        <f t="shared" si="20"/>
        <v>23.332425809964608</v>
      </c>
      <c r="DW8" s="22">
        <v>59</v>
      </c>
      <c r="DX8" s="22">
        <v>71</v>
      </c>
      <c r="DY8" s="22">
        <v>8318</v>
      </c>
      <c r="DZ8" s="22">
        <v>1805</v>
      </c>
      <c r="EA8" s="22">
        <v>715</v>
      </c>
      <c r="EB8" s="22">
        <v>43</v>
      </c>
      <c r="EC8" s="22">
        <v>8</v>
      </c>
      <c r="ED8" s="22">
        <v>0</v>
      </c>
      <c r="EE8" s="14">
        <f t="shared" si="28"/>
        <v>11019</v>
      </c>
      <c r="EF8" s="14">
        <f t="shared" si="29"/>
        <v>2571</v>
      </c>
      <c r="EG8" s="28">
        <f t="shared" si="23"/>
        <v>23.332425809964608</v>
      </c>
    </row>
    <row r="9" spans="1:137" x14ac:dyDescent="0.35">
      <c r="A9" s="13" t="s">
        <v>74</v>
      </c>
      <c r="B9" s="13" t="s">
        <v>75</v>
      </c>
      <c r="C9" s="13" t="s">
        <v>32</v>
      </c>
      <c r="D9" s="13" t="s">
        <v>67</v>
      </c>
      <c r="E9" s="26">
        <v>100</v>
      </c>
      <c r="F9" s="26">
        <v>100</v>
      </c>
      <c r="G9" s="26">
        <v>99.97</v>
      </c>
      <c r="H9" s="26">
        <v>99.93</v>
      </c>
      <c r="I9" s="26">
        <v>99.97</v>
      </c>
      <c r="J9" s="26">
        <f t="shared" si="0"/>
        <v>5</v>
      </c>
      <c r="K9" s="26">
        <v>100</v>
      </c>
      <c r="L9" s="26">
        <v>99.95</v>
      </c>
      <c r="M9" s="26">
        <v>99.96</v>
      </c>
      <c r="N9" s="26">
        <v>99.92</v>
      </c>
      <c r="O9" s="26">
        <v>99.96</v>
      </c>
      <c r="P9" s="26">
        <f t="shared" si="1"/>
        <v>5</v>
      </c>
      <c r="Q9" s="26">
        <v>0.03</v>
      </c>
      <c r="R9" s="26">
        <v>0.03</v>
      </c>
      <c r="S9" s="26">
        <v>0</v>
      </c>
      <c r="T9" s="26">
        <v>0.03</v>
      </c>
      <c r="U9" s="26">
        <v>0.01</v>
      </c>
      <c r="V9" s="26">
        <f t="shared" si="2"/>
        <v>5</v>
      </c>
      <c r="W9" s="26">
        <v>8005.7</v>
      </c>
      <c r="X9" s="26">
        <v>3836.68</v>
      </c>
      <c r="Y9" s="26">
        <v>3850.06</v>
      </c>
      <c r="Z9" s="26">
        <v>3025.97</v>
      </c>
      <c r="AA9" s="26">
        <v>6384.23</v>
      </c>
      <c r="AB9" s="26">
        <f t="shared" si="3"/>
        <v>2</v>
      </c>
      <c r="AC9" s="26">
        <v>79.69</v>
      </c>
      <c r="AD9" s="26">
        <v>93.46</v>
      </c>
      <c r="AE9" s="26">
        <v>92.26</v>
      </c>
      <c r="AF9" s="26">
        <v>94.16</v>
      </c>
      <c r="AG9" s="26">
        <v>86.48</v>
      </c>
      <c r="AH9" s="26">
        <f t="shared" si="4"/>
        <v>5</v>
      </c>
      <c r="AI9" s="26">
        <v>1205.3699999999999</v>
      </c>
      <c r="AJ9" s="26">
        <v>452.85</v>
      </c>
      <c r="AK9" s="26">
        <v>528.92999999999995</v>
      </c>
      <c r="AL9" s="26">
        <v>360.05</v>
      </c>
      <c r="AM9" s="26">
        <v>592.66999999999996</v>
      </c>
      <c r="AN9" s="26">
        <v>99.01</v>
      </c>
      <c r="AO9" s="26">
        <v>99.63</v>
      </c>
      <c r="AP9" s="26">
        <v>99.35</v>
      </c>
      <c r="AQ9" s="26">
        <v>99.54</v>
      </c>
      <c r="AR9" s="26">
        <v>100</v>
      </c>
      <c r="AS9" s="26">
        <f t="shared" si="5"/>
        <v>5</v>
      </c>
      <c r="AT9" s="26">
        <v>100</v>
      </c>
      <c r="AU9" s="26">
        <v>99.37</v>
      </c>
      <c r="AV9" s="26">
        <v>99.47</v>
      </c>
      <c r="AW9" s="26">
        <v>99.23</v>
      </c>
      <c r="AX9" s="26">
        <v>99.83</v>
      </c>
      <c r="AY9" s="26">
        <f t="shared" si="6"/>
        <v>5</v>
      </c>
      <c r="AZ9" s="26">
        <v>8.1300000000000008</v>
      </c>
      <c r="BA9" s="26">
        <v>7.78</v>
      </c>
      <c r="BB9" s="26">
        <v>7.8</v>
      </c>
      <c r="BC9" s="26">
        <v>7.49</v>
      </c>
      <c r="BD9" s="26">
        <v>8.94</v>
      </c>
      <c r="BE9" s="26">
        <v>100</v>
      </c>
      <c r="BF9" s="26">
        <v>100</v>
      </c>
      <c r="BG9" s="26">
        <v>99.87</v>
      </c>
      <c r="BH9" s="26">
        <v>100</v>
      </c>
      <c r="BI9" s="26">
        <v>100</v>
      </c>
      <c r="BJ9" s="26">
        <f t="shared" si="7"/>
        <v>5</v>
      </c>
      <c r="BK9" s="26">
        <v>0</v>
      </c>
      <c r="BL9" s="26">
        <v>0</v>
      </c>
      <c r="BM9" s="26">
        <v>0</v>
      </c>
      <c r="BN9" s="26">
        <v>0</v>
      </c>
      <c r="BO9" s="26">
        <v>0</v>
      </c>
      <c r="BP9" s="26">
        <f t="shared" si="8"/>
        <v>5</v>
      </c>
      <c r="BQ9" s="26">
        <v>99.54</v>
      </c>
      <c r="BR9" s="26">
        <v>99.57</v>
      </c>
      <c r="BS9" s="26">
        <v>99.63</v>
      </c>
      <c r="BT9" s="26">
        <v>98.96</v>
      </c>
      <c r="BU9" s="26">
        <v>99.71</v>
      </c>
      <c r="BV9" s="26">
        <f t="shared" si="9"/>
        <v>5</v>
      </c>
      <c r="BW9" s="26">
        <v>100</v>
      </c>
      <c r="BX9" s="26">
        <v>99.33</v>
      </c>
      <c r="BY9" s="26">
        <v>100</v>
      </c>
      <c r="BZ9" s="26">
        <v>98.76</v>
      </c>
      <c r="CA9" s="26">
        <v>100</v>
      </c>
      <c r="CB9" s="26">
        <f t="shared" si="10"/>
        <v>5</v>
      </c>
      <c r="CC9" s="5">
        <v>0.05</v>
      </c>
      <c r="CD9" s="5">
        <v>0.05</v>
      </c>
      <c r="CE9" s="5">
        <v>0.06</v>
      </c>
      <c r="CF9" s="5">
        <v>0.08</v>
      </c>
      <c r="CG9" s="5">
        <v>7.0000000000000007E-2</v>
      </c>
      <c r="CH9" s="26">
        <f t="shared" si="11"/>
        <v>5</v>
      </c>
      <c r="CI9" s="5">
        <v>0.04</v>
      </c>
      <c r="CJ9" s="5">
        <v>0.05</v>
      </c>
      <c r="CK9" s="5">
        <v>0.05</v>
      </c>
      <c r="CL9" s="5">
        <v>7.0000000000000007E-2</v>
      </c>
      <c r="CM9" s="5">
        <v>0.03</v>
      </c>
      <c r="CN9" s="26">
        <f t="shared" si="12"/>
        <v>5</v>
      </c>
      <c r="CO9" s="26">
        <v>100</v>
      </c>
      <c r="CP9" s="26">
        <v>100</v>
      </c>
      <c r="CQ9" s="26">
        <v>100</v>
      </c>
      <c r="CR9" s="26">
        <v>100</v>
      </c>
      <c r="CS9" s="26">
        <v>100</v>
      </c>
      <c r="CT9" s="26">
        <f t="shared" si="13"/>
        <v>5</v>
      </c>
      <c r="CU9" s="26">
        <v>-117.87</v>
      </c>
      <c r="CV9" s="26">
        <v>-115.51</v>
      </c>
      <c r="CW9" s="26">
        <v>-115.91</v>
      </c>
      <c r="CX9" s="26">
        <v>-115.1</v>
      </c>
      <c r="CY9" s="26">
        <v>-116.29</v>
      </c>
      <c r="CZ9" s="27">
        <f t="shared" si="14"/>
        <v>5</v>
      </c>
      <c r="DA9" s="22">
        <v>16960</v>
      </c>
      <c r="DB9" s="22">
        <v>16967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14">
        <f t="shared" si="24"/>
        <v>33927</v>
      </c>
      <c r="DJ9" s="14">
        <f t="shared" si="25"/>
        <v>0</v>
      </c>
      <c r="DK9" s="28">
        <f t="shared" si="17"/>
        <v>0</v>
      </c>
      <c r="DL9" s="22">
        <v>16960</v>
      </c>
      <c r="DM9" s="22">
        <v>16967</v>
      </c>
      <c r="DN9" s="22">
        <v>0</v>
      </c>
      <c r="DO9" s="22">
        <v>0</v>
      </c>
      <c r="DP9" s="22">
        <v>0</v>
      </c>
      <c r="DQ9" s="22">
        <v>0</v>
      </c>
      <c r="DR9" s="22">
        <v>0</v>
      </c>
      <c r="DS9" s="22">
        <v>0</v>
      </c>
      <c r="DT9" s="14">
        <f t="shared" si="26"/>
        <v>33927</v>
      </c>
      <c r="DU9" s="14">
        <f t="shared" si="27"/>
        <v>0</v>
      </c>
      <c r="DV9" s="28">
        <f t="shared" si="20"/>
        <v>0</v>
      </c>
      <c r="DW9" s="22">
        <v>16960</v>
      </c>
      <c r="DX9" s="22">
        <v>16967</v>
      </c>
      <c r="DY9" s="22">
        <v>0</v>
      </c>
      <c r="DZ9" s="22">
        <v>0</v>
      </c>
      <c r="EA9" s="22">
        <v>0</v>
      </c>
      <c r="EB9" s="22">
        <v>0</v>
      </c>
      <c r="EC9" s="22">
        <v>0</v>
      </c>
      <c r="ED9" s="22">
        <v>0</v>
      </c>
      <c r="EE9" s="14">
        <f t="shared" si="28"/>
        <v>33927</v>
      </c>
      <c r="EF9" s="14">
        <f t="shared" si="29"/>
        <v>0</v>
      </c>
      <c r="EG9" s="28">
        <f t="shared" si="23"/>
        <v>0</v>
      </c>
    </row>
    <row r="10" spans="1:137" x14ac:dyDescent="0.35">
      <c r="A10" s="13" t="s">
        <v>76</v>
      </c>
      <c r="B10" s="13" t="s">
        <v>75</v>
      </c>
      <c r="C10" s="13" t="s">
        <v>32</v>
      </c>
      <c r="D10" s="13" t="s">
        <v>67</v>
      </c>
      <c r="E10" s="26">
        <v>99.93</v>
      </c>
      <c r="F10" s="26">
        <v>99.93</v>
      </c>
      <c r="G10" s="26">
        <v>99.8</v>
      </c>
      <c r="H10" s="26">
        <v>99.94</v>
      </c>
      <c r="I10" s="26">
        <v>99.95</v>
      </c>
      <c r="J10" s="26">
        <f t="shared" si="0"/>
        <v>5</v>
      </c>
      <c r="K10" s="26">
        <v>100</v>
      </c>
      <c r="L10" s="26">
        <v>99.55</v>
      </c>
      <c r="M10" s="26">
        <v>99.93</v>
      </c>
      <c r="N10" s="26">
        <v>100</v>
      </c>
      <c r="O10" s="26">
        <v>100</v>
      </c>
      <c r="P10" s="26">
        <f t="shared" si="1"/>
        <v>5</v>
      </c>
      <c r="Q10" s="26">
        <v>0</v>
      </c>
      <c r="R10" s="26">
        <v>0.08</v>
      </c>
      <c r="S10" s="26">
        <v>0.05</v>
      </c>
      <c r="T10" s="26">
        <v>0.02</v>
      </c>
      <c r="U10" s="26">
        <v>0.11</v>
      </c>
      <c r="V10" s="26">
        <f t="shared" si="2"/>
        <v>5</v>
      </c>
      <c r="W10" s="26">
        <v>8771.6</v>
      </c>
      <c r="X10" s="26">
        <v>11841.24</v>
      </c>
      <c r="Y10" s="26">
        <v>10258.75</v>
      </c>
      <c r="Z10" s="26">
        <v>8457.89</v>
      </c>
      <c r="AA10" s="26">
        <v>9233.19</v>
      </c>
      <c r="AB10" s="26">
        <f t="shared" si="3"/>
        <v>5</v>
      </c>
      <c r="AC10" s="26">
        <v>65.95</v>
      </c>
      <c r="AD10" s="26">
        <v>52.5</v>
      </c>
      <c r="AE10" s="26">
        <v>62.36</v>
      </c>
      <c r="AF10" s="26">
        <v>70.319999999999993</v>
      </c>
      <c r="AG10" s="26">
        <v>57.43</v>
      </c>
      <c r="AH10" s="26">
        <f t="shared" si="4"/>
        <v>3</v>
      </c>
      <c r="AI10" s="26">
        <v>578.30999999999995</v>
      </c>
      <c r="AJ10" s="26">
        <v>530.24</v>
      </c>
      <c r="AK10" s="26">
        <v>252.52</v>
      </c>
      <c r="AL10" s="26">
        <v>483.92</v>
      </c>
      <c r="AM10" s="26">
        <v>349.84</v>
      </c>
      <c r="AN10" s="26">
        <v>99.1</v>
      </c>
      <c r="AO10" s="26">
        <v>99.38</v>
      </c>
      <c r="AP10" s="26">
        <v>99.58</v>
      </c>
      <c r="AQ10" s="26">
        <v>99.06</v>
      </c>
      <c r="AR10" s="26">
        <v>98.95</v>
      </c>
      <c r="AS10" s="26">
        <f t="shared" si="5"/>
        <v>5</v>
      </c>
      <c r="AT10" s="26">
        <v>94.48</v>
      </c>
      <c r="AU10" s="26">
        <v>100</v>
      </c>
      <c r="AV10" s="26">
        <v>98.85</v>
      </c>
      <c r="AW10" s="26">
        <v>95.42</v>
      </c>
      <c r="AX10" s="26">
        <v>88.64</v>
      </c>
      <c r="AY10" s="26">
        <f t="shared" si="6"/>
        <v>3</v>
      </c>
      <c r="AZ10" s="26">
        <v>7.74</v>
      </c>
      <c r="BA10" s="26">
        <v>8.09</v>
      </c>
      <c r="BB10" s="26">
        <v>8.39</v>
      </c>
      <c r="BC10" s="26">
        <v>7.7</v>
      </c>
      <c r="BD10" s="26">
        <v>7.65</v>
      </c>
      <c r="BE10" s="26">
        <v>100</v>
      </c>
      <c r="BF10" s="26">
        <v>100</v>
      </c>
      <c r="BG10" s="26">
        <v>100</v>
      </c>
      <c r="BH10" s="26">
        <v>100</v>
      </c>
      <c r="BI10" s="26">
        <v>100</v>
      </c>
      <c r="BJ10" s="26">
        <f t="shared" si="7"/>
        <v>5</v>
      </c>
      <c r="BK10" s="26">
        <v>0</v>
      </c>
      <c r="BL10" s="26">
        <v>0</v>
      </c>
      <c r="BM10" s="26">
        <v>0.15</v>
      </c>
      <c r="BN10" s="26">
        <v>0</v>
      </c>
      <c r="BO10" s="26">
        <v>0.14000000000000001</v>
      </c>
      <c r="BP10" s="26">
        <f t="shared" si="8"/>
        <v>5</v>
      </c>
      <c r="BQ10" s="26">
        <v>99.12</v>
      </c>
      <c r="BR10" s="26">
        <v>98.8</v>
      </c>
      <c r="BS10" s="26">
        <v>99.54</v>
      </c>
      <c r="BT10" s="26">
        <v>99.23</v>
      </c>
      <c r="BU10" s="26">
        <v>99.01</v>
      </c>
      <c r="BV10" s="26">
        <f t="shared" si="9"/>
        <v>5</v>
      </c>
      <c r="BW10" s="26">
        <v>100</v>
      </c>
      <c r="BX10" s="26">
        <v>100</v>
      </c>
      <c r="BY10" s="26">
        <v>100</v>
      </c>
      <c r="BZ10" s="26">
        <v>100</v>
      </c>
      <c r="CA10" s="26">
        <v>100</v>
      </c>
      <c r="CB10" s="26">
        <f t="shared" si="10"/>
        <v>5</v>
      </c>
      <c r="CC10" s="5">
        <v>7.0000000000000007E-2</v>
      </c>
      <c r="CD10" s="5">
        <v>7.0000000000000007E-2</v>
      </c>
      <c r="CE10" s="5">
        <v>0.05</v>
      </c>
      <c r="CF10" s="5">
        <v>0.03</v>
      </c>
      <c r="CG10" s="5">
        <v>0.05</v>
      </c>
      <c r="CH10" s="26">
        <f t="shared" si="11"/>
        <v>5</v>
      </c>
      <c r="CI10" s="5">
        <v>0.04</v>
      </c>
      <c r="CJ10" s="5">
        <v>0.05</v>
      </c>
      <c r="CK10" s="5">
        <v>0.04</v>
      </c>
      <c r="CL10" s="5">
        <v>0.03</v>
      </c>
      <c r="CM10" s="5">
        <v>0.04</v>
      </c>
      <c r="CN10" s="26">
        <f t="shared" si="12"/>
        <v>5</v>
      </c>
      <c r="CO10" s="26">
        <v>100</v>
      </c>
      <c r="CP10" s="26">
        <v>100</v>
      </c>
      <c r="CQ10" s="26">
        <v>100</v>
      </c>
      <c r="CR10" s="26">
        <v>100</v>
      </c>
      <c r="CS10" s="26">
        <v>100</v>
      </c>
      <c r="CT10" s="26">
        <f t="shared" si="13"/>
        <v>5</v>
      </c>
      <c r="CU10" s="26">
        <v>-114.71</v>
      </c>
      <c r="CV10" s="26">
        <v>-113.44</v>
      </c>
      <c r="CW10" s="26">
        <v>-114.36</v>
      </c>
      <c r="CX10" s="26">
        <v>-114.17</v>
      </c>
      <c r="CY10" s="26">
        <v>-114.74</v>
      </c>
      <c r="CZ10" s="27">
        <f t="shared" si="14"/>
        <v>5</v>
      </c>
      <c r="DA10" s="22">
        <v>16883</v>
      </c>
      <c r="DB10" s="22">
        <v>16891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14">
        <f t="shared" si="24"/>
        <v>33774</v>
      </c>
      <c r="DJ10" s="14">
        <f t="shared" si="25"/>
        <v>0</v>
      </c>
      <c r="DK10" s="28">
        <f t="shared" si="17"/>
        <v>0</v>
      </c>
      <c r="DL10" s="22">
        <v>16883</v>
      </c>
      <c r="DM10" s="22">
        <v>16891</v>
      </c>
      <c r="DN10" s="22">
        <v>0</v>
      </c>
      <c r="DO10" s="22">
        <v>0</v>
      </c>
      <c r="DP10" s="22">
        <v>0</v>
      </c>
      <c r="DQ10" s="22">
        <v>0</v>
      </c>
      <c r="DR10" s="22">
        <v>0</v>
      </c>
      <c r="DS10" s="22">
        <v>0</v>
      </c>
      <c r="DT10" s="14">
        <f t="shared" si="26"/>
        <v>33774</v>
      </c>
      <c r="DU10" s="14">
        <f t="shared" si="27"/>
        <v>0</v>
      </c>
      <c r="DV10" s="28">
        <f t="shared" si="20"/>
        <v>0</v>
      </c>
      <c r="DW10" s="22">
        <v>16883</v>
      </c>
      <c r="DX10" s="22">
        <v>16891</v>
      </c>
      <c r="DY10" s="22">
        <v>0</v>
      </c>
      <c r="DZ10" s="22">
        <v>0</v>
      </c>
      <c r="EA10" s="22">
        <v>0</v>
      </c>
      <c r="EB10" s="22">
        <v>0</v>
      </c>
      <c r="EC10" s="22">
        <v>0</v>
      </c>
      <c r="ED10" s="22">
        <v>0</v>
      </c>
      <c r="EE10" s="14">
        <f t="shared" si="28"/>
        <v>33774</v>
      </c>
      <c r="EF10" s="14">
        <f t="shared" si="29"/>
        <v>0</v>
      </c>
      <c r="EG10" s="28">
        <f t="shared" si="23"/>
        <v>0</v>
      </c>
    </row>
    <row r="11" spans="1:137" x14ac:dyDescent="0.35">
      <c r="A11" s="13" t="s">
        <v>77</v>
      </c>
      <c r="B11" s="13" t="s">
        <v>75</v>
      </c>
      <c r="C11" s="13" t="s">
        <v>32</v>
      </c>
      <c r="D11" s="13" t="s">
        <v>67</v>
      </c>
      <c r="E11" s="26">
        <v>99.95</v>
      </c>
      <c r="F11" s="26">
        <v>99.89</v>
      </c>
      <c r="G11" s="26">
        <v>100</v>
      </c>
      <c r="H11" s="26">
        <v>100</v>
      </c>
      <c r="I11" s="26">
        <v>99.95</v>
      </c>
      <c r="J11" s="26">
        <f t="shared" si="0"/>
        <v>5</v>
      </c>
      <c r="K11" s="26">
        <v>99.83</v>
      </c>
      <c r="L11" s="26">
        <v>99.81</v>
      </c>
      <c r="M11" s="26">
        <v>99.97</v>
      </c>
      <c r="N11" s="26">
        <v>99.79</v>
      </c>
      <c r="O11" s="26">
        <v>99.87</v>
      </c>
      <c r="P11" s="26">
        <f t="shared" si="1"/>
        <v>5</v>
      </c>
      <c r="Q11" s="26">
        <v>0.08</v>
      </c>
      <c r="R11" s="26">
        <v>0.14000000000000001</v>
      </c>
      <c r="S11" s="26">
        <v>0</v>
      </c>
      <c r="T11" s="26">
        <v>0.13</v>
      </c>
      <c r="U11" s="26">
        <v>0.01</v>
      </c>
      <c r="V11" s="26">
        <f t="shared" si="2"/>
        <v>5</v>
      </c>
      <c r="W11" s="26">
        <v>2519.31</v>
      </c>
      <c r="X11" s="26">
        <v>1391.54</v>
      </c>
      <c r="Y11" s="26">
        <v>4819.01</v>
      </c>
      <c r="Z11" s="26">
        <v>2564.96</v>
      </c>
      <c r="AA11" s="26">
        <v>1668.37</v>
      </c>
      <c r="AB11" s="26">
        <f t="shared" si="3"/>
        <v>1</v>
      </c>
      <c r="AC11" s="26">
        <v>94.73</v>
      </c>
      <c r="AD11" s="26">
        <v>99.19</v>
      </c>
      <c r="AE11" s="26">
        <v>95.94</v>
      </c>
      <c r="AF11" s="26">
        <v>97.23</v>
      </c>
      <c r="AG11" s="26">
        <v>98.92</v>
      </c>
      <c r="AH11" s="26">
        <f t="shared" si="4"/>
        <v>5</v>
      </c>
      <c r="AI11" s="26">
        <v>473.49</v>
      </c>
      <c r="AJ11" s="26">
        <v>877.55</v>
      </c>
      <c r="AK11" s="26">
        <v>1705.21</v>
      </c>
      <c r="AL11" s="26">
        <v>570.16999999999996</v>
      </c>
      <c r="AM11" s="26">
        <v>552.38</v>
      </c>
      <c r="AN11" s="26">
        <v>98.37</v>
      </c>
      <c r="AO11" s="26">
        <v>97.26</v>
      </c>
      <c r="AP11" s="26">
        <v>97.55</v>
      </c>
      <c r="AQ11" s="26">
        <v>98.27</v>
      </c>
      <c r="AR11" s="26">
        <v>98.32</v>
      </c>
      <c r="AS11" s="26">
        <f t="shared" si="5"/>
        <v>5</v>
      </c>
      <c r="AT11" s="26">
        <v>99.37</v>
      </c>
      <c r="AU11" s="26">
        <v>99.38</v>
      </c>
      <c r="AV11" s="26">
        <v>99.36</v>
      </c>
      <c r="AW11" s="26">
        <v>99.31</v>
      </c>
      <c r="AX11" s="26">
        <v>99.09</v>
      </c>
      <c r="AY11" s="26">
        <f t="shared" si="6"/>
        <v>5</v>
      </c>
      <c r="AZ11" s="26">
        <v>6.64</v>
      </c>
      <c r="BA11" s="26">
        <v>6.68</v>
      </c>
      <c r="BB11" s="26">
        <v>7.25</v>
      </c>
      <c r="BC11" s="26">
        <v>6.63</v>
      </c>
      <c r="BD11" s="26">
        <v>6.8</v>
      </c>
      <c r="BE11" s="26">
        <v>100</v>
      </c>
      <c r="BF11" s="26">
        <v>100</v>
      </c>
      <c r="BG11" s="26">
        <v>100</v>
      </c>
      <c r="BH11" s="26">
        <v>100</v>
      </c>
      <c r="BI11" s="26">
        <v>100</v>
      </c>
      <c r="BJ11" s="26">
        <f t="shared" si="7"/>
        <v>5</v>
      </c>
      <c r="BK11" s="26">
        <v>0</v>
      </c>
      <c r="BL11" s="26">
        <v>0.14000000000000001</v>
      </c>
      <c r="BM11" s="26">
        <v>0</v>
      </c>
      <c r="BN11" s="26">
        <v>0.16</v>
      </c>
      <c r="BO11" s="26">
        <v>0.17</v>
      </c>
      <c r="BP11" s="26">
        <f t="shared" si="8"/>
        <v>5</v>
      </c>
      <c r="BQ11" s="26">
        <v>97.99</v>
      </c>
      <c r="BR11" s="26">
        <v>98.22</v>
      </c>
      <c r="BS11" s="26">
        <v>98.71</v>
      </c>
      <c r="BT11" s="26">
        <v>98.49</v>
      </c>
      <c r="BU11" s="26">
        <v>98.57</v>
      </c>
      <c r="BV11" s="26">
        <f t="shared" si="9"/>
        <v>5</v>
      </c>
      <c r="BW11" s="26">
        <v>99.56</v>
      </c>
      <c r="BX11" s="26">
        <v>99.22</v>
      </c>
      <c r="BY11" s="26">
        <v>98.83</v>
      </c>
      <c r="BZ11" s="26">
        <v>98.59</v>
      </c>
      <c r="CA11" s="26">
        <v>99.1</v>
      </c>
      <c r="CB11" s="26">
        <f t="shared" si="10"/>
        <v>5</v>
      </c>
      <c r="CC11" s="5">
        <v>0.19</v>
      </c>
      <c r="CD11" s="5">
        <v>0.16</v>
      </c>
      <c r="CE11" s="5">
        <v>0.13</v>
      </c>
      <c r="CF11" s="5">
        <v>0.15</v>
      </c>
      <c r="CG11" s="5">
        <v>0.15</v>
      </c>
      <c r="CH11" s="26">
        <f t="shared" si="11"/>
        <v>5</v>
      </c>
      <c r="CI11" s="5">
        <v>0.08</v>
      </c>
      <c r="CJ11" s="5">
        <v>7.0000000000000007E-2</v>
      </c>
      <c r="CK11" s="5">
        <v>0.08</v>
      </c>
      <c r="CL11" s="5">
        <v>7.0000000000000007E-2</v>
      </c>
      <c r="CM11" s="5">
        <v>0.06</v>
      </c>
      <c r="CN11" s="26">
        <f t="shared" si="12"/>
        <v>5</v>
      </c>
      <c r="CO11" s="26">
        <v>100</v>
      </c>
      <c r="CP11" s="26">
        <v>100</v>
      </c>
      <c r="CQ11" s="26">
        <v>100</v>
      </c>
      <c r="CR11" s="26">
        <v>100</v>
      </c>
      <c r="CS11" s="26">
        <v>100</v>
      </c>
      <c r="CT11" s="26">
        <f t="shared" si="13"/>
        <v>5</v>
      </c>
      <c r="CU11" s="26">
        <v>-113.77</v>
      </c>
      <c r="CV11" s="26">
        <v>-113.94</v>
      </c>
      <c r="CW11" s="26">
        <v>-117.06</v>
      </c>
      <c r="CX11" s="26">
        <v>-113.56</v>
      </c>
      <c r="CY11" s="26">
        <v>-113.6</v>
      </c>
      <c r="CZ11" s="27">
        <f t="shared" si="14"/>
        <v>5</v>
      </c>
      <c r="DA11" s="22">
        <v>18015</v>
      </c>
      <c r="DB11" s="22">
        <v>18017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14">
        <f t="shared" si="24"/>
        <v>36032</v>
      </c>
      <c r="DJ11" s="14">
        <f t="shared" si="25"/>
        <v>0</v>
      </c>
      <c r="DK11" s="28">
        <f t="shared" si="17"/>
        <v>0</v>
      </c>
      <c r="DL11" s="22">
        <v>18015</v>
      </c>
      <c r="DM11" s="22">
        <v>18017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14">
        <f t="shared" si="26"/>
        <v>36032</v>
      </c>
      <c r="DU11" s="14">
        <f t="shared" si="27"/>
        <v>0</v>
      </c>
      <c r="DV11" s="28">
        <f t="shared" si="20"/>
        <v>0</v>
      </c>
      <c r="DW11" s="22">
        <v>18015</v>
      </c>
      <c r="DX11" s="22">
        <v>18017</v>
      </c>
      <c r="DY11" s="22">
        <v>0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14">
        <f t="shared" si="28"/>
        <v>36032</v>
      </c>
      <c r="EF11" s="14">
        <f t="shared" si="29"/>
        <v>0</v>
      </c>
      <c r="EG11" s="28">
        <f t="shared" si="23"/>
        <v>0</v>
      </c>
    </row>
    <row r="12" spans="1:137" x14ac:dyDescent="0.35">
      <c r="A12" s="13" t="s">
        <v>78</v>
      </c>
      <c r="B12" s="13" t="s">
        <v>75</v>
      </c>
      <c r="C12" s="13" t="s">
        <v>32</v>
      </c>
      <c r="D12" s="13" t="s">
        <v>67</v>
      </c>
      <c r="E12" s="26">
        <v>99.96</v>
      </c>
      <c r="F12" s="26">
        <v>99.92</v>
      </c>
      <c r="G12" s="26">
        <v>99.95</v>
      </c>
      <c r="H12" s="26">
        <v>99.98</v>
      </c>
      <c r="I12" s="26">
        <v>99.96</v>
      </c>
      <c r="J12" s="26">
        <f t="shared" si="0"/>
        <v>5</v>
      </c>
      <c r="K12" s="26">
        <v>99.94</v>
      </c>
      <c r="L12" s="26">
        <v>99.91</v>
      </c>
      <c r="M12" s="26">
        <v>99.88</v>
      </c>
      <c r="N12" s="26">
        <v>99.97</v>
      </c>
      <c r="O12" s="26">
        <v>99.74</v>
      </c>
      <c r="P12" s="26">
        <f t="shared" si="1"/>
        <v>5</v>
      </c>
      <c r="Q12" s="26">
        <v>0</v>
      </c>
      <c r="R12" s="26">
        <v>0.02</v>
      </c>
      <c r="S12" s="26">
        <v>0.06</v>
      </c>
      <c r="T12" s="26">
        <v>0.03</v>
      </c>
      <c r="U12" s="26">
        <v>0.03</v>
      </c>
      <c r="V12" s="26">
        <f t="shared" si="2"/>
        <v>5</v>
      </c>
      <c r="W12" s="26">
        <v>1440.87</v>
      </c>
      <c r="X12" s="26">
        <v>1463.58</v>
      </c>
      <c r="Y12" s="26">
        <v>1005.49</v>
      </c>
      <c r="Z12" s="26">
        <v>1621.88</v>
      </c>
      <c r="AA12" s="26">
        <v>1685.12</v>
      </c>
      <c r="AB12" s="26">
        <f t="shared" si="3"/>
        <v>0</v>
      </c>
      <c r="AC12" s="26">
        <v>99.4</v>
      </c>
      <c r="AD12" s="26">
        <v>93.21</v>
      </c>
      <c r="AE12" s="26">
        <v>99.68</v>
      </c>
      <c r="AF12" s="26">
        <v>96.82</v>
      </c>
      <c r="AG12" s="26">
        <v>98.94</v>
      </c>
      <c r="AH12" s="26">
        <f t="shared" si="4"/>
        <v>5</v>
      </c>
      <c r="AI12" s="26">
        <v>290.73</v>
      </c>
      <c r="AJ12" s="26">
        <v>1425.43</v>
      </c>
      <c r="AK12" s="26">
        <v>621.38</v>
      </c>
      <c r="AL12" s="26">
        <v>1413.77</v>
      </c>
      <c r="AM12" s="26">
        <v>577.53</v>
      </c>
      <c r="AN12" s="26">
        <v>99.74</v>
      </c>
      <c r="AO12" s="26">
        <v>98.62</v>
      </c>
      <c r="AP12" s="26">
        <v>98.71</v>
      </c>
      <c r="AQ12" s="26">
        <v>99.5</v>
      </c>
      <c r="AR12" s="26">
        <v>98.91</v>
      </c>
      <c r="AS12" s="26">
        <f t="shared" si="5"/>
        <v>5</v>
      </c>
      <c r="AT12" s="26">
        <v>99.5</v>
      </c>
      <c r="AU12" s="26">
        <v>98.85</v>
      </c>
      <c r="AV12" s="26">
        <v>99</v>
      </c>
      <c r="AW12" s="26">
        <v>99.39</v>
      </c>
      <c r="AX12" s="26">
        <v>99.48</v>
      </c>
      <c r="AY12" s="26">
        <f t="shared" si="6"/>
        <v>5</v>
      </c>
      <c r="AZ12" s="26">
        <v>5.71</v>
      </c>
      <c r="BA12" s="26">
        <v>5.8</v>
      </c>
      <c r="BB12" s="26">
        <v>6.03</v>
      </c>
      <c r="BC12" s="26">
        <v>5.78</v>
      </c>
      <c r="BD12" s="26">
        <v>6.09</v>
      </c>
      <c r="BE12" s="26">
        <v>100</v>
      </c>
      <c r="BF12" s="26">
        <v>100</v>
      </c>
      <c r="BG12" s="26">
        <v>100</v>
      </c>
      <c r="BH12" s="26">
        <v>100</v>
      </c>
      <c r="BI12" s="26">
        <v>100</v>
      </c>
      <c r="BJ12" s="26">
        <f t="shared" si="7"/>
        <v>5</v>
      </c>
      <c r="BK12" s="26">
        <v>0.1</v>
      </c>
      <c r="BL12" s="26">
        <v>0</v>
      </c>
      <c r="BM12" s="26">
        <v>0</v>
      </c>
      <c r="BN12" s="26">
        <v>0.09</v>
      </c>
      <c r="BO12" s="26">
        <v>0</v>
      </c>
      <c r="BP12" s="26">
        <f t="shared" si="8"/>
        <v>5</v>
      </c>
      <c r="BQ12" s="26">
        <v>99.13</v>
      </c>
      <c r="BR12" s="26">
        <v>97.92</v>
      </c>
      <c r="BS12" s="26">
        <v>98.97</v>
      </c>
      <c r="BT12" s="26">
        <v>99.63</v>
      </c>
      <c r="BU12" s="26">
        <v>98.22</v>
      </c>
      <c r="BV12" s="26">
        <f t="shared" si="9"/>
        <v>5</v>
      </c>
      <c r="BW12" s="26">
        <v>100</v>
      </c>
      <c r="BX12" s="26">
        <v>99.62</v>
      </c>
      <c r="BY12" s="26">
        <v>100</v>
      </c>
      <c r="BZ12" s="26">
        <v>99.56</v>
      </c>
      <c r="CA12" s="26">
        <v>99.17</v>
      </c>
      <c r="CB12" s="26">
        <f t="shared" si="10"/>
        <v>5</v>
      </c>
      <c r="CC12" s="5">
        <v>7.0000000000000007E-2</v>
      </c>
      <c r="CD12" s="5">
        <v>0.09</v>
      </c>
      <c r="CE12" s="5">
        <v>0.09</v>
      </c>
      <c r="CF12" s="5">
        <v>0.11</v>
      </c>
      <c r="CG12" s="5">
        <v>0.09</v>
      </c>
      <c r="CH12" s="26">
        <f t="shared" si="11"/>
        <v>5</v>
      </c>
      <c r="CI12" s="5">
        <v>0.05</v>
      </c>
      <c r="CJ12" s="5">
        <v>0.08</v>
      </c>
      <c r="CK12" s="5">
        <v>7.0000000000000007E-2</v>
      </c>
      <c r="CL12" s="5">
        <v>7.0000000000000007E-2</v>
      </c>
      <c r="CM12" s="5">
        <v>0.05</v>
      </c>
      <c r="CN12" s="26">
        <f t="shared" si="12"/>
        <v>5</v>
      </c>
      <c r="CO12" s="26">
        <v>100</v>
      </c>
      <c r="CP12" s="26">
        <v>100</v>
      </c>
      <c r="CQ12" s="26">
        <v>100</v>
      </c>
      <c r="CR12" s="26">
        <v>100</v>
      </c>
      <c r="CS12" s="26">
        <v>100</v>
      </c>
      <c r="CT12" s="26">
        <f t="shared" si="13"/>
        <v>5</v>
      </c>
      <c r="CU12" s="26">
        <v>-117.98</v>
      </c>
      <c r="CV12" s="26">
        <v>-117.59</v>
      </c>
      <c r="CW12" s="26">
        <v>-117.16</v>
      </c>
      <c r="CX12" s="26">
        <v>-117.96</v>
      </c>
      <c r="CY12" s="26">
        <v>-116.93</v>
      </c>
      <c r="CZ12" s="27">
        <f t="shared" si="14"/>
        <v>5</v>
      </c>
      <c r="DA12" s="22">
        <v>242</v>
      </c>
      <c r="DB12" s="22">
        <v>25137</v>
      </c>
      <c r="DC12" s="22">
        <v>59439</v>
      </c>
      <c r="DD12" s="22">
        <v>1505</v>
      </c>
      <c r="DE12" s="22">
        <v>139</v>
      </c>
      <c r="DF12" s="22">
        <v>24</v>
      </c>
      <c r="DG12" s="22">
        <v>1</v>
      </c>
      <c r="DH12" s="22">
        <v>0</v>
      </c>
      <c r="DI12" s="14">
        <f t="shared" ref="DI12:DI17" si="30">SUM(DA12:DH12)</f>
        <v>86487</v>
      </c>
      <c r="DJ12" s="14">
        <f t="shared" ref="DJ12:DJ17" si="31">SUM(DD12:DH12)</f>
        <v>1669</v>
      </c>
      <c r="DK12" s="28">
        <f t="shared" si="17"/>
        <v>1.9297697919918599</v>
      </c>
      <c r="DL12" s="22">
        <v>242</v>
      </c>
      <c r="DM12" s="22">
        <v>25137</v>
      </c>
      <c r="DN12" s="22">
        <v>59439</v>
      </c>
      <c r="DO12" s="22">
        <v>1505</v>
      </c>
      <c r="DP12" s="22">
        <v>139</v>
      </c>
      <c r="DQ12" s="22">
        <v>24</v>
      </c>
      <c r="DR12" s="22">
        <v>1</v>
      </c>
      <c r="DS12" s="22">
        <v>0</v>
      </c>
      <c r="DT12" s="14">
        <f t="shared" ref="DT12:DT17" si="32">SUM(DL12:DS12)</f>
        <v>86487</v>
      </c>
      <c r="DU12" s="14">
        <f t="shared" ref="DU12:DU17" si="33">SUM(DO12:DS12)</f>
        <v>1669</v>
      </c>
      <c r="DV12" s="28">
        <f t="shared" si="20"/>
        <v>1.9297697919918599</v>
      </c>
      <c r="DW12" s="22">
        <v>242</v>
      </c>
      <c r="DX12" s="22">
        <v>25137</v>
      </c>
      <c r="DY12" s="22">
        <v>59439</v>
      </c>
      <c r="DZ12" s="22">
        <v>1505</v>
      </c>
      <c r="EA12" s="22">
        <v>139</v>
      </c>
      <c r="EB12" s="22">
        <v>24</v>
      </c>
      <c r="EC12" s="22">
        <v>1</v>
      </c>
      <c r="ED12" s="22">
        <v>0</v>
      </c>
      <c r="EE12" s="14">
        <f t="shared" ref="EE12:EE17" si="34">SUM(DW12:ED12)</f>
        <v>86487</v>
      </c>
      <c r="EF12" s="14">
        <f t="shared" ref="EF12:EF17" si="35">SUM(DZ12:ED12)</f>
        <v>1669</v>
      </c>
      <c r="EG12" s="28">
        <f t="shared" si="23"/>
        <v>1.9297697919918599</v>
      </c>
    </row>
    <row r="13" spans="1:137" x14ac:dyDescent="0.35">
      <c r="A13" s="13" t="s">
        <v>79</v>
      </c>
      <c r="B13" s="13" t="s">
        <v>75</v>
      </c>
      <c r="C13" s="13" t="s">
        <v>32</v>
      </c>
      <c r="D13" s="13" t="s">
        <v>67</v>
      </c>
      <c r="E13" s="26">
        <v>99.98</v>
      </c>
      <c r="F13" s="26">
        <v>100</v>
      </c>
      <c r="G13" s="26">
        <v>99.92</v>
      </c>
      <c r="H13" s="26">
        <v>100</v>
      </c>
      <c r="I13" s="26">
        <v>99.93</v>
      </c>
      <c r="J13" s="26">
        <f t="shared" si="0"/>
        <v>5</v>
      </c>
      <c r="K13" s="26">
        <v>99.88</v>
      </c>
      <c r="L13" s="26">
        <v>99.92</v>
      </c>
      <c r="M13" s="26">
        <v>99.89</v>
      </c>
      <c r="N13" s="26">
        <v>99.7</v>
      </c>
      <c r="O13" s="26">
        <v>99.86</v>
      </c>
      <c r="P13" s="26">
        <f t="shared" si="1"/>
        <v>5</v>
      </c>
      <c r="Q13" s="26">
        <v>0.04</v>
      </c>
      <c r="R13" s="26">
        <v>7.0000000000000007E-2</v>
      </c>
      <c r="S13" s="26">
        <v>0.05</v>
      </c>
      <c r="T13" s="26">
        <v>0.06</v>
      </c>
      <c r="U13" s="26">
        <v>7.0000000000000007E-2</v>
      </c>
      <c r="V13" s="26">
        <f t="shared" si="2"/>
        <v>5</v>
      </c>
      <c r="W13" s="26">
        <v>11994.04</v>
      </c>
      <c r="X13" s="26">
        <v>16741.55</v>
      </c>
      <c r="Y13" s="26">
        <v>16257.71</v>
      </c>
      <c r="Z13" s="26">
        <v>14860.03</v>
      </c>
      <c r="AA13" s="26">
        <v>15869.87</v>
      </c>
      <c r="AB13" s="26">
        <f t="shared" si="3"/>
        <v>5</v>
      </c>
      <c r="AC13" s="26">
        <v>75.67</v>
      </c>
      <c r="AD13" s="26">
        <v>53.68</v>
      </c>
      <c r="AE13" s="26">
        <v>52.45</v>
      </c>
      <c r="AF13" s="26">
        <v>59.59</v>
      </c>
      <c r="AG13" s="26">
        <v>55.32</v>
      </c>
      <c r="AH13" s="26">
        <f t="shared" si="4"/>
        <v>1</v>
      </c>
      <c r="AI13" s="26">
        <v>926.61</v>
      </c>
      <c r="AJ13" s="26">
        <v>2441.73</v>
      </c>
      <c r="AK13" s="26">
        <v>1934.36</v>
      </c>
      <c r="AL13" s="26">
        <v>1552.06</v>
      </c>
      <c r="AM13" s="26">
        <v>1477.42</v>
      </c>
      <c r="AN13" s="26">
        <v>99.9</v>
      </c>
      <c r="AO13" s="26">
        <v>99.75</v>
      </c>
      <c r="AP13" s="26">
        <v>99.74</v>
      </c>
      <c r="AQ13" s="26">
        <v>99.79</v>
      </c>
      <c r="AR13" s="26">
        <v>99.51</v>
      </c>
      <c r="AS13" s="26">
        <f t="shared" si="5"/>
        <v>5</v>
      </c>
      <c r="AT13" s="26">
        <v>100</v>
      </c>
      <c r="AU13" s="26">
        <v>100</v>
      </c>
      <c r="AV13" s="26">
        <v>99.64</v>
      </c>
      <c r="AW13" s="26">
        <v>99.67</v>
      </c>
      <c r="AX13" s="26">
        <v>100</v>
      </c>
      <c r="AY13" s="26">
        <f t="shared" si="6"/>
        <v>5</v>
      </c>
      <c r="AZ13" s="26">
        <v>9.44</v>
      </c>
      <c r="BA13" s="26">
        <v>9.52</v>
      </c>
      <c r="BB13" s="26">
        <v>9.5299999999999994</v>
      </c>
      <c r="BC13" s="26">
        <v>9.41</v>
      </c>
      <c r="BD13" s="26">
        <v>9.34</v>
      </c>
      <c r="BE13" s="26">
        <v>100</v>
      </c>
      <c r="BF13" s="26">
        <v>100</v>
      </c>
      <c r="BG13" s="26">
        <v>99.85</v>
      </c>
      <c r="BH13" s="26">
        <v>100</v>
      </c>
      <c r="BI13" s="26">
        <v>100</v>
      </c>
      <c r="BJ13" s="26">
        <f t="shared" si="7"/>
        <v>5</v>
      </c>
      <c r="BK13" s="26">
        <v>0.08</v>
      </c>
      <c r="BL13" s="26">
        <v>7.0000000000000007E-2</v>
      </c>
      <c r="BM13" s="26">
        <v>0</v>
      </c>
      <c r="BN13" s="26">
        <v>0</v>
      </c>
      <c r="BO13" s="26">
        <v>7.0000000000000007E-2</v>
      </c>
      <c r="BP13" s="26">
        <f t="shared" si="8"/>
        <v>5</v>
      </c>
      <c r="BQ13" s="26">
        <v>99.87</v>
      </c>
      <c r="BR13" s="26">
        <v>99.51</v>
      </c>
      <c r="BS13" s="26">
        <v>99.7</v>
      </c>
      <c r="BT13" s="26">
        <v>99.52</v>
      </c>
      <c r="BU13" s="26">
        <v>99.6</v>
      </c>
      <c r="BV13" s="26">
        <f t="shared" si="9"/>
        <v>5</v>
      </c>
      <c r="BW13" s="26">
        <v>100</v>
      </c>
      <c r="BX13" s="26">
        <v>100</v>
      </c>
      <c r="BY13" s="26">
        <v>100</v>
      </c>
      <c r="BZ13" s="26">
        <v>100</v>
      </c>
      <c r="CA13" s="26">
        <v>100</v>
      </c>
      <c r="CB13" s="26">
        <f t="shared" si="10"/>
        <v>5</v>
      </c>
      <c r="CC13" s="5">
        <v>0.03</v>
      </c>
      <c r="CD13" s="5">
        <v>0.04</v>
      </c>
      <c r="CE13" s="5">
        <v>0.03</v>
      </c>
      <c r="CF13" s="5">
        <v>0.04</v>
      </c>
      <c r="CG13" s="5">
        <v>0.03</v>
      </c>
      <c r="CH13" s="26">
        <f t="shared" si="11"/>
        <v>5</v>
      </c>
      <c r="CI13" s="5">
        <v>0.02</v>
      </c>
      <c r="CJ13" s="5">
        <v>0.03</v>
      </c>
      <c r="CK13" s="5">
        <v>0.03</v>
      </c>
      <c r="CL13" s="5">
        <v>0.03</v>
      </c>
      <c r="CM13" s="5">
        <v>0.03</v>
      </c>
      <c r="CN13" s="26">
        <f t="shared" si="12"/>
        <v>5</v>
      </c>
      <c r="CO13" s="26">
        <v>100</v>
      </c>
      <c r="CP13" s="26">
        <v>100</v>
      </c>
      <c r="CQ13" s="26">
        <v>100</v>
      </c>
      <c r="CR13" s="26">
        <v>100</v>
      </c>
      <c r="CS13" s="26">
        <v>100</v>
      </c>
      <c r="CT13" s="26">
        <f t="shared" si="13"/>
        <v>5</v>
      </c>
      <c r="CU13" s="26">
        <v>-115.75</v>
      </c>
      <c r="CV13" s="26">
        <v>-115.5</v>
      </c>
      <c r="CW13" s="26">
        <v>-115.49</v>
      </c>
      <c r="CX13" s="26">
        <v>-115.48</v>
      </c>
      <c r="CY13" s="26">
        <v>-116.05</v>
      </c>
      <c r="CZ13" s="27">
        <f t="shared" si="14"/>
        <v>5</v>
      </c>
      <c r="DA13" s="22">
        <v>1266</v>
      </c>
      <c r="DB13" s="22">
        <v>33751</v>
      </c>
      <c r="DC13" s="22">
        <v>9736</v>
      </c>
      <c r="DD13" s="22">
        <v>461</v>
      </c>
      <c r="DE13" s="22">
        <v>442</v>
      </c>
      <c r="DF13" s="22">
        <v>419</v>
      </c>
      <c r="DG13" s="22">
        <v>388</v>
      </c>
      <c r="DH13" s="22">
        <v>317</v>
      </c>
      <c r="DI13" s="14">
        <f t="shared" si="30"/>
        <v>46780</v>
      </c>
      <c r="DJ13" s="14">
        <f t="shared" si="31"/>
        <v>2027</v>
      </c>
      <c r="DK13" s="28">
        <f t="shared" si="17"/>
        <v>4.3330483112441209</v>
      </c>
      <c r="DL13" s="22">
        <v>1266</v>
      </c>
      <c r="DM13" s="22">
        <v>33751</v>
      </c>
      <c r="DN13" s="22">
        <v>9736</v>
      </c>
      <c r="DO13" s="22">
        <v>461</v>
      </c>
      <c r="DP13" s="22">
        <v>442</v>
      </c>
      <c r="DQ13" s="22">
        <v>419</v>
      </c>
      <c r="DR13" s="22">
        <v>388</v>
      </c>
      <c r="DS13" s="22">
        <v>317</v>
      </c>
      <c r="DT13" s="14">
        <f t="shared" si="32"/>
        <v>46780</v>
      </c>
      <c r="DU13" s="14">
        <f t="shared" si="33"/>
        <v>2027</v>
      </c>
      <c r="DV13" s="28">
        <f t="shared" si="20"/>
        <v>4.3330483112441209</v>
      </c>
      <c r="DW13" s="22">
        <v>1266</v>
      </c>
      <c r="DX13" s="22">
        <v>33751</v>
      </c>
      <c r="DY13" s="22">
        <v>9736</v>
      </c>
      <c r="DZ13" s="22">
        <v>461</v>
      </c>
      <c r="EA13" s="22">
        <v>442</v>
      </c>
      <c r="EB13" s="22">
        <v>419</v>
      </c>
      <c r="EC13" s="22">
        <v>388</v>
      </c>
      <c r="ED13" s="22">
        <v>317</v>
      </c>
      <c r="EE13" s="14">
        <f t="shared" si="34"/>
        <v>46780</v>
      </c>
      <c r="EF13" s="14">
        <f t="shared" si="35"/>
        <v>2027</v>
      </c>
      <c r="EG13" s="28">
        <f t="shared" si="23"/>
        <v>4.3330483112441209</v>
      </c>
    </row>
    <row r="14" spans="1:137" x14ac:dyDescent="0.35">
      <c r="A14" s="13" t="s">
        <v>80</v>
      </c>
      <c r="B14" s="13" t="s">
        <v>81</v>
      </c>
      <c r="C14" s="13" t="s">
        <v>32</v>
      </c>
      <c r="D14" s="13" t="s">
        <v>67</v>
      </c>
      <c r="E14" s="26">
        <v>99.97</v>
      </c>
      <c r="F14" s="26">
        <v>99.98</v>
      </c>
      <c r="G14" s="26">
        <v>99.93</v>
      </c>
      <c r="H14" s="26">
        <v>100</v>
      </c>
      <c r="I14" s="26">
        <v>99.95</v>
      </c>
      <c r="J14" s="26">
        <f t="shared" si="0"/>
        <v>5</v>
      </c>
      <c r="K14" s="26">
        <v>99.55</v>
      </c>
      <c r="L14" s="26">
        <v>99.74</v>
      </c>
      <c r="M14" s="26">
        <v>99.73</v>
      </c>
      <c r="N14" s="26">
        <v>99.96</v>
      </c>
      <c r="O14" s="26">
        <v>99.91</v>
      </c>
      <c r="P14" s="26">
        <f t="shared" si="1"/>
        <v>5</v>
      </c>
      <c r="Q14" s="26">
        <v>0.13</v>
      </c>
      <c r="R14" s="26">
        <v>0.18</v>
      </c>
      <c r="S14" s="26">
        <v>0.1</v>
      </c>
      <c r="T14" s="26">
        <v>0.03</v>
      </c>
      <c r="U14" s="26">
        <v>0.21</v>
      </c>
      <c r="V14" s="26">
        <f t="shared" si="2"/>
        <v>5</v>
      </c>
      <c r="W14" s="26">
        <v>8720.67</v>
      </c>
      <c r="X14" s="26">
        <v>4384.66</v>
      </c>
      <c r="Y14" s="26">
        <v>5279.29</v>
      </c>
      <c r="Z14" s="26">
        <v>8586.14</v>
      </c>
      <c r="AA14" s="26">
        <v>5098.6899999999996</v>
      </c>
      <c r="AB14" s="26">
        <f t="shared" si="3"/>
        <v>5</v>
      </c>
      <c r="AC14" s="26">
        <v>76.78</v>
      </c>
      <c r="AD14" s="26">
        <v>91.53</v>
      </c>
      <c r="AE14" s="26">
        <v>90.05</v>
      </c>
      <c r="AF14" s="26">
        <v>79.61</v>
      </c>
      <c r="AG14" s="26">
        <v>91.54</v>
      </c>
      <c r="AH14" s="26">
        <f t="shared" si="4"/>
        <v>5</v>
      </c>
      <c r="AI14" s="26">
        <v>547.22</v>
      </c>
      <c r="AJ14" s="26">
        <v>600.26</v>
      </c>
      <c r="AK14" s="26">
        <v>550.01</v>
      </c>
      <c r="AL14" s="26">
        <v>835.48</v>
      </c>
      <c r="AM14" s="26">
        <v>451.3</v>
      </c>
      <c r="AN14" s="26">
        <v>99.49</v>
      </c>
      <c r="AO14" s="26">
        <v>98.09</v>
      </c>
      <c r="AP14" s="26">
        <v>99.24</v>
      </c>
      <c r="AQ14" s="26">
        <v>100</v>
      </c>
      <c r="AR14" s="26">
        <v>98.87</v>
      </c>
      <c r="AS14" s="26">
        <f t="shared" si="5"/>
        <v>5</v>
      </c>
      <c r="AT14" s="26">
        <v>98.45</v>
      </c>
      <c r="AU14" s="26">
        <v>99.66</v>
      </c>
      <c r="AV14" s="26">
        <v>99.63</v>
      </c>
      <c r="AW14" s="26">
        <v>90.87</v>
      </c>
      <c r="AX14" s="26">
        <v>99.18</v>
      </c>
      <c r="AY14" s="26">
        <f t="shared" si="6"/>
        <v>4</v>
      </c>
      <c r="AZ14" s="26">
        <v>10.68</v>
      </c>
      <c r="BA14" s="26">
        <v>10.15</v>
      </c>
      <c r="BB14" s="26">
        <v>10.43</v>
      </c>
      <c r="BC14" s="26">
        <v>10.06</v>
      </c>
      <c r="BD14" s="26">
        <v>10</v>
      </c>
      <c r="BE14" s="26">
        <v>100</v>
      </c>
      <c r="BF14" s="26">
        <v>100</v>
      </c>
      <c r="BG14" s="26">
        <v>100</v>
      </c>
      <c r="BH14" s="26">
        <v>100</v>
      </c>
      <c r="BI14" s="26">
        <v>100</v>
      </c>
      <c r="BJ14" s="26">
        <f t="shared" si="7"/>
        <v>5</v>
      </c>
      <c r="BK14" s="26">
        <v>0.16</v>
      </c>
      <c r="BL14" s="26">
        <v>0</v>
      </c>
      <c r="BM14" s="26">
        <v>0</v>
      </c>
      <c r="BN14" s="26">
        <v>0</v>
      </c>
      <c r="BO14" s="26">
        <v>7.0000000000000007E-2</v>
      </c>
      <c r="BP14" s="26">
        <f t="shared" si="8"/>
        <v>5</v>
      </c>
      <c r="BQ14" s="26">
        <v>99.38</v>
      </c>
      <c r="BR14" s="26">
        <v>100</v>
      </c>
      <c r="BS14" s="26">
        <v>100</v>
      </c>
      <c r="BT14" s="26">
        <v>99.81</v>
      </c>
      <c r="BU14" s="26">
        <v>100</v>
      </c>
      <c r="BV14" s="26">
        <f t="shared" si="9"/>
        <v>5</v>
      </c>
      <c r="BW14" s="26">
        <v>99.79</v>
      </c>
      <c r="BX14" s="26">
        <v>100</v>
      </c>
      <c r="BY14" s="26">
        <v>100</v>
      </c>
      <c r="BZ14" s="26">
        <v>0</v>
      </c>
      <c r="CA14" s="26">
        <v>100</v>
      </c>
      <c r="CB14" s="26">
        <f t="shared" si="10"/>
        <v>4</v>
      </c>
      <c r="CC14" s="5">
        <v>0.04</v>
      </c>
      <c r="CD14" s="5">
        <v>0.04</v>
      </c>
      <c r="CE14" s="5">
        <v>0.02</v>
      </c>
      <c r="CF14" s="5">
        <v>0.03</v>
      </c>
      <c r="CG14" s="5">
        <v>0.04</v>
      </c>
      <c r="CH14" s="26">
        <f t="shared" si="11"/>
        <v>5</v>
      </c>
      <c r="CI14" s="5">
        <v>0.1</v>
      </c>
      <c r="CJ14" s="5">
        <v>0.03</v>
      </c>
      <c r="CK14" s="5">
        <v>0.01</v>
      </c>
      <c r="CL14" s="5">
        <v>0.02</v>
      </c>
      <c r="CM14" s="5">
        <v>0.01</v>
      </c>
      <c r="CN14" s="26">
        <f t="shared" si="12"/>
        <v>5</v>
      </c>
      <c r="CO14" s="26">
        <v>99.01</v>
      </c>
      <c r="CP14" s="26">
        <v>100</v>
      </c>
      <c r="CQ14" s="26">
        <v>99.81</v>
      </c>
      <c r="CR14" s="26">
        <v>100</v>
      </c>
      <c r="CS14" s="26">
        <v>99.72</v>
      </c>
      <c r="CT14" s="26">
        <f t="shared" si="13"/>
        <v>5</v>
      </c>
      <c r="CU14" s="26">
        <v>-119.46</v>
      </c>
      <c r="CV14" s="26">
        <v>-119.24</v>
      </c>
      <c r="CW14" s="26">
        <v>-119.54</v>
      </c>
      <c r="CX14" s="26">
        <v>-120.3</v>
      </c>
      <c r="CY14" s="26">
        <v>-119.33</v>
      </c>
      <c r="CZ14" s="27">
        <f t="shared" si="14"/>
        <v>5</v>
      </c>
      <c r="DA14" s="22">
        <v>4107</v>
      </c>
      <c r="DB14" s="22">
        <v>16325</v>
      </c>
      <c r="DC14" s="22">
        <v>30391</v>
      </c>
      <c r="DD14" s="22">
        <v>20495</v>
      </c>
      <c r="DE14" s="22">
        <v>15084</v>
      </c>
      <c r="DF14" s="22">
        <v>2974</v>
      </c>
      <c r="DG14" s="22">
        <v>716</v>
      </c>
      <c r="DH14" s="22">
        <v>91</v>
      </c>
      <c r="DI14" s="14">
        <f t="shared" si="30"/>
        <v>90183</v>
      </c>
      <c r="DJ14" s="14">
        <f t="shared" si="31"/>
        <v>39360</v>
      </c>
      <c r="DK14" s="28">
        <f t="shared" si="17"/>
        <v>43.644589335018793</v>
      </c>
      <c r="DL14" s="22">
        <v>4107</v>
      </c>
      <c r="DM14" s="22">
        <v>16325</v>
      </c>
      <c r="DN14" s="22">
        <v>30391</v>
      </c>
      <c r="DO14" s="22">
        <v>20495</v>
      </c>
      <c r="DP14" s="22">
        <v>15084</v>
      </c>
      <c r="DQ14" s="22">
        <v>2974</v>
      </c>
      <c r="DR14" s="22">
        <v>716</v>
      </c>
      <c r="DS14" s="22">
        <v>91</v>
      </c>
      <c r="DT14" s="14">
        <f t="shared" si="32"/>
        <v>90183</v>
      </c>
      <c r="DU14" s="14">
        <f t="shared" si="33"/>
        <v>39360</v>
      </c>
      <c r="DV14" s="28">
        <f t="shared" si="20"/>
        <v>43.644589335018793</v>
      </c>
      <c r="DW14" s="22">
        <v>4107</v>
      </c>
      <c r="DX14" s="22">
        <v>16325</v>
      </c>
      <c r="DY14" s="22">
        <v>30391</v>
      </c>
      <c r="DZ14" s="22">
        <v>20495</v>
      </c>
      <c r="EA14" s="22">
        <v>15084</v>
      </c>
      <c r="EB14" s="22">
        <v>2974</v>
      </c>
      <c r="EC14" s="22">
        <v>716</v>
      </c>
      <c r="ED14" s="22">
        <v>91</v>
      </c>
      <c r="EE14" s="14">
        <f t="shared" si="34"/>
        <v>90183</v>
      </c>
      <c r="EF14" s="14">
        <f t="shared" si="35"/>
        <v>39360</v>
      </c>
      <c r="EG14" s="28">
        <f t="shared" si="23"/>
        <v>43.644589335018793</v>
      </c>
    </row>
    <row r="15" spans="1:137" x14ac:dyDescent="0.35">
      <c r="A15" s="13" t="s">
        <v>82</v>
      </c>
      <c r="B15" s="13" t="s">
        <v>81</v>
      </c>
      <c r="C15" s="13" t="s">
        <v>32</v>
      </c>
      <c r="D15" s="13" t="s">
        <v>67</v>
      </c>
      <c r="E15" s="26">
        <v>99.71</v>
      </c>
      <c r="F15" s="26">
        <v>99.88</v>
      </c>
      <c r="G15" s="26">
        <v>99.95</v>
      </c>
      <c r="H15" s="26">
        <v>100</v>
      </c>
      <c r="I15" s="26">
        <v>99.94</v>
      </c>
      <c r="J15" s="26">
        <f t="shared" si="0"/>
        <v>5</v>
      </c>
      <c r="K15" s="26">
        <v>99.85</v>
      </c>
      <c r="L15" s="26">
        <v>99.91</v>
      </c>
      <c r="M15" s="26">
        <v>99.79</v>
      </c>
      <c r="N15" s="26">
        <v>99.76</v>
      </c>
      <c r="O15" s="26">
        <v>99.83</v>
      </c>
      <c r="P15" s="26">
        <f t="shared" si="1"/>
        <v>5</v>
      </c>
      <c r="Q15" s="26">
        <v>0.21</v>
      </c>
      <c r="R15" s="26">
        <v>0.2</v>
      </c>
      <c r="S15" s="26">
        <v>0.19</v>
      </c>
      <c r="T15" s="26">
        <v>0.25</v>
      </c>
      <c r="U15" s="26">
        <v>0.12</v>
      </c>
      <c r="V15" s="26">
        <f t="shared" si="2"/>
        <v>5</v>
      </c>
      <c r="W15" s="26">
        <v>11182</v>
      </c>
      <c r="X15" s="26">
        <v>9819.11</v>
      </c>
      <c r="Y15" s="26">
        <v>11293.64</v>
      </c>
      <c r="Z15" s="26">
        <v>6983.28</v>
      </c>
      <c r="AA15" s="26">
        <v>4776.07</v>
      </c>
      <c r="AB15" s="26">
        <f t="shared" si="3"/>
        <v>5</v>
      </c>
      <c r="AC15" s="26">
        <v>49.9</v>
      </c>
      <c r="AD15" s="26">
        <v>48.7</v>
      </c>
      <c r="AE15" s="26">
        <v>49.11</v>
      </c>
      <c r="AF15" s="26">
        <v>60.75</v>
      </c>
      <c r="AG15" s="26">
        <v>77.47</v>
      </c>
      <c r="AH15" s="26">
        <f t="shared" si="4"/>
        <v>2</v>
      </c>
      <c r="AI15" s="26">
        <v>215.77</v>
      </c>
      <c r="AJ15" s="26">
        <v>270.60000000000002</v>
      </c>
      <c r="AK15" s="26">
        <v>325.42</v>
      </c>
      <c r="AL15" s="26">
        <v>152.9</v>
      </c>
      <c r="AM15" s="26">
        <v>233.95</v>
      </c>
      <c r="AN15" s="26">
        <v>99.57</v>
      </c>
      <c r="AO15" s="26">
        <v>99.43</v>
      </c>
      <c r="AP15" s="26">
        <v>99.55</v>
      </c>
      <c r="AQ15" s="26">
        <v>97.14</v>
      </c>
      <c r="AR15" s="26">
        <v>98.63</v>
      </c>
      <c r="AS15" s="26">
        <f t="shared" si="5"/>
        <v>5</v>
      </c>
      <c r="AT15" s="26">
        <v>99.58</v>
      </c>
      <c r="AU15" s="26">
        <v>100</v>
      </c>
      <c r="AV15" s="26">
        <v>99.9</v>
      </c>
      <c r="AW15" s="26">
        <v>99.56</v>
      </c>
      <c r="AX15" s="26">
        <v>99.16</v>
      </c>
      <c r="AY15" s="26">
        <f t="shared" si="6"/>
        <v>5</v>
      </c>
      <c r="AZ15" s="26">
        <v>9.1</v>
      </c>
      <c r="BA15" s="26">
        <v>8.92</v>
      </c>
      <c r="BB15" s="26">
        <v>9.1300000000000008</v>
      </c>
      <c r="BC15" s="26">
        <v>0</v>
      </c>
      <c r="BD15" s="26">
        <v>8.07</v>
      </c>
      <c r="BE15" s="26">
        <v>100</v>
      </c>
      <c r="BF15" s="26">
        <v>100</v>
      </c>
      <c r="BG15" s="26">
        <v>100</v>
      </c>
      <c r="BH15" s="26">
        <v>100</v>
      </c>
      <c r="BI15" s="26">
        <v>100</v>
      </c>
      <c r="BJ15" s="26">
        <f t="shared" si="7"/>
        <v>5</v>
      </c>
      <c r="BK15" s="26">
        <v>0</v>
      </c>
      <c r="BL15" s="26">
        <v>0</v>
      </c>
      <c r="BM15" s="26">
        <v>0</v>
      </c>
      <c r="BN15" s="26">
        <v>0.7</v>
      </c>
      <c r="BO15" s="26">
        <v>0</v>
      </c>
      <c r="BP15" s="26">
        <f t="shared" si="8"/>
        <v>5</v>
      </c>
      <c r="BQ15" s="26">
        <v>100</v>
      </c>
      <c r="BR15" s="26">
        <v>99.16</v>
      </c>
      <c r="BS15" s="26">
        <v>100</v>
      </c>
      <c r="BT15" s="26">
        <v>99.65</v>
      </c>
      <c r="BU15" s="26">
        <v>96.81</v>
      </c>
      <c r="BV15" s="26">
        <f t="shared" si="9"/>
        <v>5</v>
      </c>
      <c r="BW15" s="26">
        <v>100</v>
      </c>
      <c r="BX15" s="26">
        <v>100</v>
      </c>
      <c r="BY15" s="26">
        <v>100</v>
      </c>
      <c r="BZ15" s="26">
        <v>0</v>
      </c>
      <c r="CA15" s="26">
        <v>99.42</v>
      </c>
      <c r="CB15" s="26">
        <f t="shared" si="10"/>
        <v>4</v>
      </c>
      <c r="CC15" s="5">
        <v>0.05</v>
      </c>
      <c r="CD15" s="5">
        <v>0.18</v>
      </c>
      <c r="CE15" s="5">
        <v>0.06</v>
      </c>
      <c r="CF15" s="5">
        <v>0.28999999999999998</v>
      </c>
      <c r="CG15" s="5">
        <v>0.12</v>
      </c>
      <c r="CH15" s="26">
        <f t="shared" si="11"/>
        <v>5</v>
      </c>
      <c r="CI15" s="5">
        <v>0.12</v>
      </c>
      <c r="CJ15" s="5">
        <v>0.14000000000000001</v>
      </c>
      <c r="CK15" s="5">
        <v>0.05</v>
      </c>
      <c r="CL15" s="5">
        <v>0.26</v>
      </c>
      <c r="CM15" s="5">
        <v>0.09</v>
      </c>
      <c r="CN15" s="26">
        <f t="shared" si="12"/>
        <v>5</v>
      </c>
      <c r="CO15" s="26">
        <v>99.02</v>
      </c>
      <c r="CP15" s="26">
        <v>100</v>
      </c>
      <c r="CQ15" s="26">
        <v>99.81</v>
      </c>
      <c r="CR15" s="26">
        <v>100</v>
      </c>
      <c r="CS15" s="26">
        <v>99.72</v>
      </c>
      <c r="CT15" s="26">
        <f t="shared" si="13"/>
        <v>5</v>
      </c>
      <c r="CU15" s="26">
        <v>-117.27</v>
      </c>
      <c r="CV15" s="26">
        <v>-116.55</v>
      </c>
      <c r="CW15" s="26">
        <v>-116.95</v>
      </c>
      <c r="CX15" s="26">
        <v>0</v>
      </c>
      <c r="CY15" s="26">
        <v>-118.46</v>
      </c>
      <c r="CZ15" s="27">
        <f t="shared" si="14"/>
        <v>4</v>
      </c>
      <c r="DA15" s="22">
        <v>5957</v>
      </c>
      <c r="DB15" s="22">
        <v>31194</v>
      </c>
      <c r="DC15" s="22">
        <v>7323</v>
      </c>
      <c r="DD15" s="22">
        <v>1523</v>
      </c>
      <c r="DE15" s="22">
        <v>413</v>
      </c>
      <c r="DF15" s="22">
        <v>256</v>
      </c>
      <c r="DG15" s="22">
        <v>113</v>
      </c>
      <c r="DH15" s="22">
        <v>39</v>
      </c>
      <c r="DI15" s="14">
        <f t="shared" si="30"/>
        <v>46818</v>
      </c>
      <c r="DJ15" s="14">
        <f t="shared" si="31"/>
        <v>2344</v>
      </c>
      <c r="DK15" s="28">
        <f t="shared" si="17"/>
        <v>5.006621384937417</v>
      </c>
      <c r="DL15" s="22">
        <v>5957</v>
      </c>
      <c r="DM15" s="22">
        <v>31194</v>
      </c>
      <c r="DN15" s="22">
        <v>7323</v>
      </c>
      <c r="DO15" s="22">
        <v>1523</v>
      </c>
      <c r="DP15" s="22">
        <v>413</v>
      </c>
      <c r="DQ15" s="22">
        <v>256</v>
      </c>
      <c r="DR15" s="22">
        <v>113</v>
      </c>
      <c r="DS15" s="22">
        <v>39</v>
      </c>
      <c r="DT15" s="14">
        <f t="shared" si="32"/>
        <v>46818</v>
      </c>
      <c r="DU15" s="14">
        <f t="shared" si="33"/>
        <v>2344</v>
      </c>
      <c r="DV15" s="28">
        <f t="shared" si="20"/>
        <v>5.006621384937417</v>
      </c>
      <c r="DW15" s="22">
        <v>5957</v>
      </c>
      <c r="DX15" s="22">
        <v>31194</v>
      </c>
      <c r="DY15" s="22">
        <v>7323</v>
      </c>
      <c r="DZ15" s="22">
        <v>1523</v>
      </c>
      <c r="EA15" s="22">
        <v>413</v>
      </c>
      <c r="EB15" s="22">
        <v>256</v>
      </c>
      <c r="EC15" s="22">
        <v>113</v>
      </c>
      <c r="ED15" s="22">
        <v>39</v>
      </c>
      <c r="EE15" s="14">
        <f t="shared" si="34"/>
        <v>46818</v>
      </c>
      <c r="EF15" s="14">
        <f t="shared" si="35"/>
        <v>2344</v>
      </c>
      <c r="EG15" s="28">
        <f t="shared" si="23"/>
        <v>5.006621384937417</v>
      </c>
    </row>
    <row r="16" spans="1:137" x14ac:dyDescent="0.35">
      <c r="A16" s="13" t="s">
        <v>83</v>
      </c>
      <c r="B16" s="13" t="s">
        <v>81</v>
      </c>
      <c r="C16" s="13" t="s">
        <v>32</v>
      </c>
      <c r="D16" s="13" t="s">
        <v>67</v>
      </c>
      <c r="E16" s="26">
        <v>99.96</v>
      </c>
      <c r="F16" s="26">
        <v>99.96</v>
      </c>
      <c r="G16" s="26">
        <v>99.95</v>
      </c>
      <c r="H16" s="26">
        <v>99.95</v>
      </c>
      <c r="I16" s="26">
        <v>99.94</v>
      </c>
      <c r="J16" s="26">
        <f t="shared" si="0"/>
        <v>5</v>
      </c>
      <c r="K16" s="26">
        <v>99.73</v>
      </c>
      <c r="L16" s="26">
        <v>99.95</v>
      </c>
      <c r="M16" s="26">
        <v>99.9</v>
      </c>
      <c r="N16" s="26">
        <v>99.85</v>
      </c>
      <c r="O16" s="26">
        <v>99.88</v>
      </c>
      <c r="P16" s="26">
        <f t="shared" si="1"/>
        <v>5</v>
      </c>
      <c r="Q16" s="26">
        <v>0.1</v>
      </c>
      <c r="R16" s="26">
        <v>0.15</v>
      </c>
      <c r="S16" s="26">
        <v>0.13</v>
      </c>
      <c r="T16" s="26">
        <v>0.03</v>
      </c>
      <c r="U16" s="26">
        <v>0.1</v>
      </c>
      <c r="V16" s="26">
        <f t="shared" si="2"/>
        <v>5</v>
      </c>
      <c r="W16" s="26">
        <v>1275.57</v>
      </c>
      <c r="X16" s="26">
        <v>2134.6999999999998</v>
      </c>
      <c r="Y16" s="26">
        <v>5688.55</v>
      </c>
      <c r="Z16" s="26">
        <v>4645.17</v>
      </c>
      <c r="AA16" s="26">
        <v>6097.25</v>
      </c>
      <c r="AB16" s="26">
        <f t="shared" si="3"/>
        <v>3</v>
      </c>
      <c r="AC16" s="26">
        <v>96.14</v>
      </c>
      <c r="AD16" s="26">
        <v>95.43</v>
      </c>
      <c r="AE16" s="26">
        <v>78</v>
      </c>
      <c r="AF16" s="26">
        <v>82.02</v>
      </c>
      <c r="AG16" s="26">
        <v>70.94</v>
      </c>
      <c r="AH16" s="26">
        <f t="shared" si="4"/>
        <v>5</v>
      </c>
      <c r="AI16" s="26">
        <v>228.7</v>
      </c>
      <c r="AJ16" s="26">
        <v>239.55</v>
      </c>
      <c r="AK16" s="26">
        <v>293.82</v>
      </c>
      <c r="AL16" s="26">
        <v>307.77999999999997</v>
      </c>
      <c r="AM16" s="26">
        <v>694.58</v>
      </c>
      <c r="AN16" s="26">
        <v>99.51</v>
      </c>
      <c r="AO16" s="26">
        <v>98.17</v>
      </c>
      <c r="AP16" s="26">
        <v>97.76</v>
      </c>
      <c r="AQ16" s="26">
        <v>98.94</v>
      </c>
      <c r="AR16" s="26">
        <v>99.32</v>
      </c>
      <c r="AS16" s="26">
        <f t="shared" si="5"/>
        <v>5</v>
      </c>
      <c r="AT16" s="26">
        <v>99.04</v>
      </c>
      <c r="AU16" s="26">
        <v>98.4</v>
      </c>
      <c r="AV16" s="26">
        <v>98</v>
      </c>
      <c r="AW16" s="26">
        <v>98.38</v>
      </c>
      <c r="AX16" s="26">
        <v>99.05</v>
      </c>
      <c r="AY16" s="26">
        <f t="shared" si="6"/>
        <v>5</v>
      </c>
      <c r="AZ16" s="26">
        <v>6.51</v>
      </c>
      <c r="BA16" s="26">
        <v>6.92</v>
      </c>
      <c r="BB16" s="26">
        <v>7.05</v>
      </c>
      <c r="BC16" s="26">
        <v>6.94</v>
      </c>
      <c r="BD16" s="26">
        <v>6.57</v>
      </c>
      <c r="BE16" s="26">
        <v>100</v>
      </c>
      <c r="BF16" s="26">
        <v>100</v>
      </c>
      <c r="BG16" s="26">
        <v>100</v>
      </c>
      <c r="BH16" s="26">
        <v>99.62</v>
      </c>
      <c r="BI16" s="26">
        <v>100</v>
      </c>
      <c r="BJ16" s="26">
        <f t="shared" si="7"/>
        <v>5</v>
      </c>
      <c r="BK16" s="26">
        <v>0</v>
      </c>
      <c r="BL16" s="26">
        <v>0</v>
      </c>
      <c r="BM16" s="26">
        <v>0.13</v>
      </c>
      <c r="BN16" s="26">
        <v>0.2</v>
      </c>
      <c r="BO16" s="26">
        <v>0</v>
      </c>
      <c r="BP16" s="26">
        <f t="shared" si="8"/>
        <v>5</v>
      </c>
      <c r="BQ16" s="26">
        <v>100</v>
      </c>
      <c r="BR16" s="26">
        <v>98.83</v>
      </c>
      <c r="BS16" s="26">
        <v>98.46</v>
      </c>
      <c r="BT16" s="26">
        <v>100</v>
      </c>
      <c r="BU16" s="26">
        <v>100</v>
      </c>
      <c r="BV16" s="26">
        <f t="shared" si="9"/>
        <v>5</v>
      </c>
      <c r="BW16" s="26">
        <v>99.72</v>
      </c>
      <c r="BX16" s="26">
        <v>100</v>
      </c>
      <c r="BY16" s="26">
        <v>99.4</v>
      </c>
      <c r="BZ16" s="26">
        <v>0</v>
      </c>
      <c r="CA16" s="26">
        <v>100</v>
      </c>
      <c r="CB16" s="26">
        <f t="shared" si="10"/>
        <v>4</v>
      </c>
      <c r="CC16" s="5">
        <v>7.0000000000000007E-2</v>
      </c>
      <c r="CD16" s="5">
        <v>0.13</v>
      </c>
      <c r="CE16" s="5">
        <v>0.11</v>
      </c>
      <c r="CF16" s="5">
        <v>0.12</v>
      </c>
      <c r="CG16" s="5">
        <v>0.02</v>
      </c>
      <c r="CH16" s="26">
        <f t="shared" si="11"/>
        <v>5</v>
      </c>
      <c r="CI16" s="5">
        <v>0.05</v>
      </c>
      <c r="CJ16" s="5">
        <v>0.1</v>
      </c>
      <c r="CK16" s="5">
        <v>0.11</v>
      </c>
      <c r="CL16" s="5">
        <v>7.0000000000000007E-2</v>
      </c>
      <c r="CM16" s="5">
        <v>0.04</v>
      </c>
      <c r="CN16" s="26">
        <f t="shared" si="12"/>
        <v>5</v>
      </c>
      <c r="CO16" s="26">
        <v>99.04</v>
      </c>
      <c r="CP16" s="26">
        <v>100</v>
      </c>
      <c r="CQ16" s="26">
        <v>99.81</v>
      </c>
      <c r="CR16" s="26">
        <v>100</v>
      </c>
      <c r="CS16" s="26">
        <v>99.72</v>
      </c>
      <c r="CT16" s="26">
        <f t="shared" si="13"/>
        <v>5</v>
      </c>
      <c r="CU16" s="26">
        <v>-116.64</v>
      </c>
      <c r="CV16" s="26">
        <v>-117.35</v>
      </c>
      <c r="CW16" s="26">
        <v>-117.76</v>
      </c>
      <c r="CX16" s="26">
        <v>-118.68</v>
      </c>
      <c r="CY16" s="26">
        <v>-117.07</v>
      </c>
      <c r="CZ16" s="27">
        <f t="shared" si="14"/>
        <v>5</v>
      </c>
      <c r="DA16" s="22">
        <v>6116</v>
      </c>
      <c r="DB16" s="22">
        <v>29201</v>
      </c>
      <c r="DC16" s="22">
        <v>63437</v>
      </c>
      <c r="DD16" s="22">
        <v>42430</v>
      </c>
      <c r="DE16" s="22">
        <v>31303</v>
      </c>
      <c r="DF16" s="22">
        <v>17705</v>
      </c>
      <c r="DG16" s="22">
        <v>15204</v>
      </c>
      <c r="DH16" s="22">
        <v>4919</v>
      </c>
      <c r="DI16" s="14">
        <f t="shared" si="30"/>
        <v>210315</v>
      </c>
      <c r="DJ16" s="14">
        <f t="shared" si="31"/>
        <v>111561</v>
      </c>
      <c r="DK16" s="28">
        <f t="shared" si="17"/>
        <v>53.044718636331218</v>
      </c>
      <c r="DL16" s="22">
        <v>6116</v>
      </c>
      <c r="DM16" s="22">
        <v>29201</v>
      </c>
      <c r="DN16" s="22">
        <v>63437</v>
      </c>
      <c r="DO16" s="22">
        <v>42430</v>
      </c>
      <c r="DP16" s="22">
        <v>31303</v>
      </c>
      <c r="DQ16" s="22">
        <v>17705</v>
      </c>
      <c r="DR16" s="22">
        <v>15204</v>
      </c>
      <c r="DS16" s="22">
        <v>4919</v>
      </c>
      <c r="DT16" s="14">
        <f t="shared" si="32"/>
        <v>210315</v>
      </c>
      <c r="DU16" s="14">
        <f t="shared" si="33"/>
        <v>111561</v>
      </c>
      <c r="DV16" s="28">
        <f t="shared" si="20"/>
        <v>53.044718636331218</v>
      </c>
      <c r="DW16" s="22">
        <v>6116</v>
      </c>
      <c r="DX16" s="22">
        <v>29201</v>
      </c>
      <c r="DY16" s="22">
        <v>63437</v>
      </c>
      <c r="DZ16" s="22">
        <v>42430</v>
      </c>
      <c r="EA16" s="22">
        <v>31303</v>
      </c>
      <c r="EB16" s="22">
        <v>17705</v>
      </c>
      <c r="EC16" s="22">
        <v>15204</v>
      </c>
      <c r="ED16" s="22">
        <v>4919</v>
      </c>
      <c r="EE16" s="14">
        <f t="shared" si="34"/>
        <v>210315</v>
      </c>
      <c r="EF16" s="14">
        <f t="shared" si="35"/>
        <v>111561</v>
      </c>
      <c r="EG16" s="28">
        <f t="shared" si="23"/>
        <v>53.044718636331218</v>
      </c>
    </row>
    <row r="17" spans="1:137" x14ac:dyDescent="0.35">
      <c r="A17" s="13" t="s">
        <v>84</v>
      </c>
      <c r="B17" s="13" t="s">
        <v>81</v>
      </c>
      <c r="C17" s="13" t="s">
        <v>32</v>
      </c>
      <c r="D17" s="13" t="s">
        <v>67</v>
      </c>
      <c r="E17" s="26">
        <v>100</v>
      </c>
      <c r="F17" s="26">
        <v>99.78</v>
      </c>
      <c r="G17" s="26">
        <v>99.6</v>
      </c>
      <c r="H17" s="26">
        <v>99.92</v>
      </c>
      <c r="I17" s="26">
        <v>99.88</v>
      </c>
      <c r="J17" s="26">
        <f t="shared" si="0"/>
        <v>5</v>
      </c>
      <c r="K17" s="26">
        <v>100</v>
      </c>
      <c r="L17" s="26">
        <v>99.77</v>
      </c>
      <c r="M17" s="26">
        <v>99.92</v>
      </c>
      <c r="N17" s="26">
        <v>99.83</v>
      </c>
      <c r="O17" s="26">
        <v>99.94</v>
      </c>
      <c r="P17" s="26">
        <f t="shared" si="1"/>
        <v>5</v>
      </c>
      <c r="Q17" s="26">
        <v>0.08</v>
      </c>
      <c r="R17" s="26">
        <v>0.1</v>
      </c>
      <c r="S17" s="26">
        <v>0.12</v>
      </c>
      <c r="T17" s="26">
        <v>0.12</v>
      </c>
      <c r="U17" s="26">
        <v>0.11</v>
      </c>
      <c r="V17" s="26">
        <f t="shared" si="2"/>
        <v>5</v>
      </c>
      <c r="W17" s="26">
        <v>6761.24</v>
      </c>
      <c r="X17" s="26">
        <v>9575.94</v>
      </c>
      <c r="Y17" s="26">
        <v>9709.25</v>
      </c>
      <c r="Z17" s="26">
        <v>9643.93</v>
      </c>
      <c r="AA17" s="26">
        <v>9720.68</v>
      </c>
      <c r="AB17" s="26">
        <f t="shared" si="3"/>
        <v>5</v>
      </c>
      <c r="AC17" s="26">
        <v>70.81</v>
      </c>
      <c r="AD17" s="26">
        <v>68.489999999999995</v>
      </c>
      <c r="AE17" s="26">
        <v>59.18</v>
      </c>
      <c r="AF17" s="26">
        <v>55.77</v>
      </c>
      <c r="AG17" s="26">
        <v>55.07</v>
      </c>
      <c r="AH17" s="26">
        <f t="shared" si="4"/>
        <v>2</v>
      </c>
      <c r="AI17" s="26">
        <v>1153.58</v>
      </c>
      <c r="AJ17" s="26">
        <v>1628.9</v>
      </c>
      <c r="AK17" s="26">
        <v>533.77</v>
      </c>
      <c r="AL17" s="26">
        <v>498.2</v>
      </c>
      <c r="AM17" s="26">
        <v>2090.7800000000002</v>
      </c>
      <c r="AN17" s="26">
        <v>100</v>
      </c>
      <c r="AO17" s="26">
        <v>99.64</v>
      </c>
      <c r="AP17" s="26">
        <v>99.71</v>
      </c>
      <c r="AQ17" s="26">
        <v>100</v>
      </c>
      <c r="AR17" s="26">
        <v>99.01</v>
      </c>
      <c r="AS17" s="26">
        <f t="shared" si="5"/>
        <v>5</v>
      </c>
      <c r="AT17" s="26">
        <v>93.65</v>
      </c>
      <c r="AU17" s="26">
        <v>99.64</v>
      </c>
      <c r="AV17" s="26">
        <v>98.03</v>
      </c>
      <c r="AW17" s="26">
        <v>96.89</v>
      </c>
      <c r="AX17" s="26">
        <v>100</v>
      </c>
      <c r="AY17" s="26">
        <f t="shared" si="6"/>
        <v>4</v>
      </c>
      <c r="AZ17" s="26">
        <v>7.45</v>
      </c>
      <c r="BA17" s="26">
        <v>8.1300000000000008</v>
      </c>
      <c r="BB17" s="26">
        <v>0</v>
      </c>
      <c r="BC17" s="26">
        <v>7.84</v>
      </c>
      <c r="BD17" s="26">
        <v>7.95</v>
      </c>
      <c r="BE17" s="26">
        <v>100</v>
      </c>
      <c r="BF17" s="26">
        <v>100</v>
      </c>
      <c r="BG17" s="26">
        <v>100</v>
      </c>
      <c r="BH17" s="26">
        <v>100</v>
      </c>
      <c r="BI17" s="26">
        <v>100</v>
      </c>
      <c r="BJ17" s="26">
        <f t="shared" si="7"/>
        <v>5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f t="shared" si="8"/>
        <v>5</v>
      </c>
      <c r="BQ17" s="26">
        <v>100</v>
      </c>
      <c r="BR17" s="26">
        <v>99.25</v>
      </c>
      <c r="BS17" s="26">
        <v>100</v>
      </c>
      <c r="BT17" s="26">
        <v>100</v>
      </c>
      <c r="BU17" s="26">
        <v>100</v>
      </c>
      <c r="BV17" s="26">
        <f t="shared" si="9"/>
        <v>5</v>
      </c>
      <c r="BW17" s="26">
        <v>100</v>
      </c>
      <c r="BX17" s="26">
        <v>100</v>
      </c>
      <c r="BY17" s="26">
        <v>100</v>
      </c>
      <c r="BZ17" s="26">
        <v>0</v>
      </c>
      <c r="CA17" s="26">
        <v>100</v>
      </c>
      <c r="CB17" s="26">
        <f t="shared" si="10"/>
        <v>4</v>
      </c>
      <c r="CC17" s="5">
        <v>0.03</v>
      </c>
      <c r="CD17" s="5">
        <v>0.02</v>
      </c>
      <c r="CE17" s="5">
        <v>0.06</v>
      </c>
      <c r="CF17" s="5">
        <v>0.02</v>
      </c>
      <c r="CG17" s="5">
        <v>0.02</v>
      </c>
      <c r="CH17" s="26">
        <f t="shared" si="11"/>
        <v>5</v>
      </c>
      <c r="CI17" s="5">
        <v>0.13</v>
      </c>
      <c r="CJ17" s="5">
        <v>0.03</v>
      </c>
      <c r="CK17" s="5">
        <v>0.03</v>
      </c>
      <c r="CL17" s="5">
        <v>0.03</v>
      </c>
      <c r="CM17" s="5">
        <v>0.03</v>
      </c>
      <c r="CN17" s="26">
        <f t="shared" si="12"/>
        <v>5</v>
      </c>
      <c r="CO17" s="26">
        <v>99.06</v>
      </c>
      <c r="CP17" s="26">
        <v>100</v>
      </c>
      <c r="CQ17" s="26">
        <v>99.81</v>
      </c>
      <c r="CR17" s="26">
        <v>100</v>
      </c>
      <c r="CS17" s="26">
        <v>99.72</v>
      </c>
      <c r="CT17" s="26">
        <f t="shared" si="13"/>
        <v>5</v>
      </c>
      <c r="CU17" s="26">
        <v>-117.88</v>
      </c>
      <c r="CV17" s="26">
        <v>-117.09</v>
      </c>
      <c r="CW17" s="26">
        <v>0</v>
      </c>
      <c r="CX17" s="26">
        <v>-117.6</v>
      </c>
      <c r="CY17" s="26">
        <v>-116.67</v>
      </c>
      <c r="CZ17" s="27">
        <f t="shared" si="14"/>
        <v>4</v>
      </c>
      <c r="DA17" s="22">
        <v>201</v>
      </c>
      <c r="DB17" s="22">
        <v>336</v>
      </c>
      <c r="DC17" s="22">
        <v>32899</v>
      </c>
      <c r="DD17" s="22">
        <v>9971</v>
      </c>
      <c r="DE17" s="22">
        <v>3414</v>
      </c>
      <c r="DF17" s="22">
        <v>915</v>
      </c>
      <c r="DG17" s="22">
        <v>415</v>
      </c>
      <c r="DH17" s="22">
        <v>246</v>
      </c>
      <c r="DI17" s="14">
        <f t="shared" si="30"/>
        <v>48397</v>
      </c>
      <c r="DJ17" s="14">
        <f t="shared" si="31"/>
        <v>14961</v>
      </c>
      <c r="DK17" s="28">
        <f t="shared" si="17"/>
        <v>30.913073124367212</v>
      </c>
      <c r="DL17" s="22">
        <v>201</v>
      </c>
      <c r="DM17" s="22">
        <v>336</v>
      </c>
      <c r="DN17" s="22">
        <v>32899</v>
      </c>
      <c r="DO17" s="22">
        <v>9971</v>
      </c>
      <c r="DP17" s="22">
        <v>3414</v>
      </c>
      <c r="DQ17" s="22">
        <v>915</v>
      </c>
      <c r="DR17" s="22">
        <v>415</v>
      </c>
      <c r="DS17" s="22">
        <v>246</v>
      </c>
      <c r="DT17" s="14">
        <f t="shared" si="32"/>
        <v>48397</v>
      </c>
      <c r="DU17" s="14">
        <f t="shared" si="33"/>
        <v>14961</v>
      </c>
      <c r="DV17" s="28">
        <f t="shared" si="20"/>
        <v>30.913073124367212</v>
      </c>
      <c r="DW17" s="22">
        <v>201</v>
      </c>
      <c r="DX17" s="22">
        <v>336</v>
      </c>
      <c r="DY17" s="22">
        <v>32899</v>
      </c>
      <c r="DZ17" s="22">
        <v>9971</v>
      </c>
      <c r="EA17" s="22">
        <v>3414</v>
      </c>
      <c r="EB17" s="22">
        <v>915</v>
      </c>
      <c r="EC17" s="22">
        <v>415</v>
      </c>
      <c r="ED17" s="22">
        <v>246</v>
      </c>
      <c r="EE17" s="14">
        <f t="shared" si="34"/>
        <v>48397</v>
      </c>
      <c r="EF17" s="14">
        <f t="shared" si="35"/>
        <v>14961</v>
      </c>
      <c r="EG17" s="28">
        <f t="shared" si="23"/>
        <v>30.913073124367212</v>
      </c>
    </row>
  </sheetData>
  <mergeCells count="17">
    <mergeCell ref="E1:I1"/>
    <mergeCell ref="K1:O1"/>
    <mergeCell ref="Q1:U1"/>
    <mergeCell ref="W1:AA1"/>
    <mergeCell ref="AC1:AG1"/>
    <mergeCell ref="AI1:AM1"/>
    <mergeCell ref="AN1:AR1"/>
    <mergeCell ref="AT1:AX1"/>
    <mergeCell ref="CC1:CG1"/>
    <mergeCell ref="CI1:CM1"/>
    <mergeCell ref="CO1:CS1"/>
    <mergeCell ref="CU1:CY1"/>
    <mergeCell ref="AZ1:BD1"/>
    <mergeCell ref="BE1:BI1"/>
    <mergeCell ref="BK1:BO1"/>
    <mergeCell ref="BQ1:BU1"/>
    <mergeCell ref="BW1:CA1"/>
  </mergeCells>
  <phoneticPr fontId="3" type="noConversion"/>
  <conditionalFormatting sqref="J3:J17 V3:V17 P3:P17 AB3:AB17 AS3:AS17 AY3:AY17 BJ3:BJ17 BP3:BP17 BV3:BV17 CB3:CB17 CH3:CH17 CT3:CT17 CN3:CN17 AH3:AH17 CZ3:CZ17">
    <cfRule type="cellIs" dxfId="0" priority="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09C9-1277-4720-82F0-D1D8582C5AF8}">
  <dimension ref="A1:E5"/>
  <sheetViews>
    <sheetView workbookViewId="0">
      <selection activeCell="F11" sqref="F11"/>
    </sheetView>
  </sheetViews>
  <sheetFormatPr defaultRowHeight="14.5" x14ac:dyDescent="0.35"/>
  <cols>
    <col min="1" max="1" width="8.1796875" bestFit="1" customWidth="1"/>
    <col min="2" max="2" width="9.54296875" bestFit="1" customWidth="1"/>
    <col min="3" max="3" width="2.7265625" bestFit="1" customWidth="1"/>
    <col min="4" max="4" width="4" bestFit="1" customWidth="1"/>
    <col min="5" max="5" width="8.81640625" bestFit="1" customWidth="1"/>
  </cols>
  <sheetData>
    <row r="1" spans="1: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spans="1:5" x14ac:dyDescent="0.35">
      <c r="A2" s="13" t="s">
        <v>66</v>
      </c>
      <c r="B2" s="5">
        <v>3</v>
      </c>
      <c r="C2" s="1"/>
      <c r="D2" s="2"/>
      <c r="E2" s="29">
        <v>44960</v>
      </c>
    </row>
    <row r="3" spans="1:5" x14ac:dyDescent="0.35">
      <c r="A3" s="13" t="s">
        <v>71</v>
      </c>
      <c r="B3" s="5">
        <v>3</v>
      </c>
      <c r="C3" s="1"/>
      <c r="D3" s="2"/>
      <c r="E3" s="29">
        <v>44963</v>
      </c>
    </row>
    <row r="4" spans="1:5" x14ac:dyDescent="0.35">
      <c r="A4" s="13" t="s">
        <v>75</v>
      </c>
      <c r="B4" s="5">
        <v>4</v>
      </c>
      <c r="C4" s="1"/>
      <c r="D4" s="2"/>
      <c r="E4" s="29">
        <v>44965</v>
      </c>
    </row>
    <row r="5" spans="1:5" x14ac:dyDescent="0.35">
      <c r="A5" s="13" t="s">
        <v>81</v>
      </c>
      <c r="B5" s="5">
        <v>3</v>
      </c>
      <c r="C5" s="1"/>
      <c r="D5" s="2"/>
      <c r="E5" s="29">
        <v>44967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BBA6-293D-4E9C-9F6D-CA048CCFF9DB}">
  <dimension ref="A1:R16"/>
  <sheetViews>
    <sheetView zoomScale="80" zoomScaleNormal="80" workbookViewId="0">
      <selection activeCell="L12" sqref="L12"/>
    </sheetView>
  </sheetViews>
  <sheetFormatPr defaultRowHeight="14.5" x14ac:dyDescent="0.35"/>
  <cols>
    <col min="1" max="1" width="6.7265625" customWidth="1"/>
    <col min="2" max="2" width="10.26953125" bestFit="1" customWidth="1"/>
    <col min="3" max="3" width="11" bestFit="1" customWidth="1"/>
    <col min="4" max="4" width="7.453125" bestFit="1" customWidth="1"/>
    <col min="5" max="5" width="9.26953125" bestFit="1" customWidth="1"/>
    <col min="6" max="6" width="7.81640625" bestFit="1" customWidth="1"/>
    <col min="7" max="7" width="25.81640625" bestFit="1" customWidth="1"/>
    <col min="8" max="8" width="7.26953125" bestFit="1" customWidth="1"/>
    <col min="9" max="9" width="25.81640625" bestFit="1" customWidth="1"/>
    <col min="10" max="10" width="6.26953125" bestFit="1" customWidth="1"/>
    <col min="11" max="12" width="8.453125" bestFit="1" customWidth="1"/>
    <col min="14" max="14" width="16.26953125" bestFit="1" customWidth="1"/>
    <col min="15" max="15" width="8.81640625" bestFit="1" customWidth="1"/>
    <col min="16" max="16" width="13.54296875" bestFit="1" customWidth="1"/>
    <col min="17" max="17" width="10.81640625" bestFit="1" customWidth="1"/>
    <col min="18" max="18" width="15.26953125" bestFit="1" customWidth="1"/>
  </cols>
  <sheetData>
    <row r="1" spans="1:18" ht="39" x14ac:dyDescent="0.35">
      <c r="A1" s="3" t="s">
        <v>5</v>
      </c>
      <c r="B1" s="3" t="s">
        <v>6</v>
      </c>
      <c r="C1" s="4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</row>
    <row r="2" spans="1:18" x14ac:dyDescent="0.35">
      <c r="A2" s="5" t="s">
        <v>23</v>
      </c>
      <c r="B2" s="5" t="s">
        <v>24</v>
      </c>
      <c r="C2" s="6" t="str">
        <f t="shared" ref="C2:C4" si="0">RIGHT(E2,6)&amp;"TU"</f>
        <v>KRPM02TU</v>
      </c>
      <c r="D2" s="1" t="s">
        <v>32</v>
      </c>
      <c r="E2" s="19" t="s">
        <v>81</v>
      </c>
      <c r="F2" s="6"/>
      <c r="G2" s="6" t="s">
        <v>85</v>
      </c>
      <c r="H2" s="6" t="s">
        <v>25</v>
      </c>
      <c r="I2" s="6" t="s">
        <v>85</v>
      </c>
      <c r="J2" s="1" t="s">
        <v>32</v>
      </c>
      <c r="K2" s="7" t="s">
        <v>31</v>
      </c>
      <c r="L2" s="7" t="s">
        <v>31</v>
      </c>
      <c r="M2" s="6"/>
      <c r="N2" s="29">
        <v>44969</v>
      </c>
      <c r="O2" s="8">
        <v>44986</v>
      </c>
      <c r="P2" s="5"/>
      <c r="Q2" s="5" t="s">
        <v>26</v>
      </c>
      <c r="R2" s="5" t="s">
        <v>27</v>
      </c>
    </row>
    <row r="3" spans="1:18" x14ac:dyDescent="0.35">
      <c r="A3" s="5" t="s">
        <v>23</v>
      </c>
      <c r="B3" s="5" t="s">
        <v>24</v>
      </c>
      <c r="C3" s="6" t="str">
        <f t="shared" si="0"/>
        <v>KRPM02TU</v>
      </c>
      <c r="D3" s="1" t="s">
        <v>32</v>
      </c>
      <c r="E3" s="19" t="s">
        <v>81</v>
      </c>
      <c r="F3" s="6"/>
      <c r="G3" s="6" t="s">
        <v>86</v>
      </c>
      <c r="H3" s="6" t="s">
        <v>28</v>
      </c>
      <c r="I3" s="6" t="s">
        <v>86</v>
      </c>
      <c r="J3" s="1" t="s">
        <v>32</v>
      </c>
      <c r="K3" s="7" t="s">
        <v>31</v>
      </c>
      <c r="L3" s="7" t="s">
        <v>31</v>
      </c>
      <c r="M3" s="6"/>
      <c r="N3" s="29">
        <v>44969</v>
      </c>
      <c r="O3" s="8">
        <v>44986</v>
      </c>
      <c r="P3" s="5"/>
      <c r="Q3" s="5" t="s">
        <v>26</v>
      </c>
      <c r="R3" s="5" t="s">
        <v>27</v>
      </c>
    </row>
    <row r="4" spans="1:18" x14ac:dyDescent="0.35">
      <c r="A4" s="5" t="s">
        <v>23</v>
      </c>
      <c r="B4" s="5" t="s">
        <v>24</v>
      </c>
      <c r="C4" s="6" t="str">
        <f t="shared" si="0"/>
        <v>KRPM02TU</v>
      </c>
      <c r="D4" s="1" t="s">
        <v>32</v>
      </c>
      <c r="E4" s="19" t="s">
        <v>81</v>
      </c>
      <c r="F4" s="6"/>
      <c r="G4" s="6" t="s">
        <v>87</v>
      </c>
      <c r="H4" s="6" t="s">
        <v>29</v>
      </c>
      <c r="I4" s="6" t="s">
        <v>87</v>
      </c>
      <c r="J4" s="1" t="s">
        <v>32</v>
      </c>
      <c r="K4" s="7" t="s">
        <v>31</v>
      </c>
      <c r="L4" s="7" t="s">
        <v>31</v>
      </c>
      <c r="M4" s="6"/>
      <c r="N4" s="29">
        <v>44969</v>
      </c>
      <c r="O4" s="8">
        <v>44986</v>
      </c>
      <c r="P4" s="5"/>
      <c r="Q4" s="5" t="s">
        <v>26</v>
      </c>
      <c r="R4" s="5" t="s">
        <v>27</v>
      </c>
    </row>
    <row r="5" spans="1:18" x14ac:dyDescent="0.35">
      <c r="A5" s="5" t="s">
        <v>23</v>
      </c>
      <c r="B5" s="5" t="s">
        <v>24</v>
      </c>
      <c r="C5" s="6" t="str">
        <f t="shared" ref="C5:C10" si="1">RIGHT(E5,6)&amp;"TU"</f>
        <v>KRPM02TU</v>
      </c>
      <c r="D5" s="1" t="s">
        <v>32</v>
      </c>
      <c r="E5" s="19" t="s">
        <v>81</v>
      </c>
      <c r="F5" s="6"/>
      <c r="G5" s="6" t="s">
        <v>88</v>
      </c>
      <c r="H5" s="6" t="s">
        <v>97</v>
      </c>
      <c r="I5" s="6" t="s">
        <v>88</v>
      </c>
      <c r="J5" s="1" t="s">
        <v>32</v>
      </c>
      <c r="K5" s="7" t="s">
        <v>31</v>
      </c>
      <c r="L5" s="7" t="s">
        <v>31</v>
      </c>
      <c r="M5" s="6"/>
      <c r="N5" s="29">
        <v>44969</v>
      </c>
      <c r="O5" s="8">
        <v>44986</v>
      </c>
      <c r="P5" s="5"/>
      <c r="Q5" s="5" t="s">
        <v>26</v>
      </c>
      <c r="R5" s="5" t="s">
        <v>27</v>
      </c>
    </row>
    <row r="6" spans="1:18" x14ac:dyDescent="0.35">
      <c r="A6" s="5" t="s">
        <v>23</v>
      </c>
      <c r="B6" s="5" t="s">
        <v>24</v>
      </c>
      <c r="C6" s="6" t="str">
        <f t="shared" si="1"/>
        <v>LKVS12TU</v>
      </c>
      <c r="D6" s="1" t="s">
        <v>32</v>
      </c>
      <c r="E6" s="19" t="s">
        <v>66</v>
      </c>
      <c r="F6" s="6"/>
      <c r="G6" s="6" t="s">
        <v>89</v>
      </c>
      <c r="H6" s="6" t="s">
        <v>25</v>
      </c>
      <c r="I6" s="6" t="s">
        <v>89</v>
      </c>
      <c r="J6" s="1" t="s">
        <v>32</v>
      </c>
      <c r="K6" s="7" t="s">
        <v>31</v>
      </c>
      <c r="L6" s="7" t="s">
        <v>31</v>
      </c>
      <c r="M6" s="6"/>
      <c r="N6" s="29">
        <v>44962</v>
      </c>
      <c r="O6" s="8">
        <v>44986</v>
      </c>
      <c r="P6" s="5"/>
      <c r="Q6" s="5" t="s">
        <v>26</v>
      </c>
      <c r="R6" s="5" t="s">
        <v>27</v>
      </c>
    </row>
    <row r="7" spans="1:18" x14ac:dyDescent="0.35">
      <c r="A7" s="5" t="s">
        <v>23</v>
      </c>
      <c r="B7" s="5" t="s">
        <v>24</v>
      </c>
      <c r="C7" s="6" t="str">
        <f t="shared" si="1"/>
        <v>LKVS12TU</v>
      </c>
      <c r="D7" s="1" t="s">
        <v>32</v>
      </c>
      <c r="E7" s="19" t="s">
        <v>66</v>
      </c>
      <c r="F7" s="6"/>
      <c r="G7" s="6" t="s">
        <v>90</v>
      </c>
      <c r="H7" s="6" t="s">
        <v>28</v>
      </c>
      <c r="I7" s="6" t="s">
        <v>90</v>
      </c>
      <c r="J7" s="1" t="s">
        <v>32</v>
      </c>
      <c r="K7" s="7" t="s">
        <v>31</v>
      </c>
      <c r="L7" s="7" t="s">
        <v>31</v>
      </c>
      <c r="M7" s="6"/>
      <c r="N7" s="29">
        <v>44962</v>
      </c>
      <c r="O7" s="8">
        <v>44986</v>
      </c>
      <c r="P7" s="5"/>
      <c r="Q7" s="5" t="s">
        <v>26</v>
      </c>
      <c r="R7" s="5" t="s">
        <v>27</v>
      </c>
    </row>
    <row r="8" spans="1:18" x14ac:dyDescent="0.35">
      <c r="A8" s="5" t="s">
        <v>23</v>
      </c>
      <c r="B8" s="5" t="s">
        <v>24</v>
      </c>
      <c r="C8" s="6" t="str">
        <f t="shared" si="1"/>
        <v>LKVS12TU</v>
      </c>
      <c r="D8" s="1" t="s">
        <v>32</v>
      </c>
      <c r="E8" s="19" t="s">
        <v>66</v>
      </c>
      <c r="F8" s="6"/>
      <c r="G8" s="6" t="s">
        <v>91</v>
      </c>
      <c r="H8" s="6" t="s">
        <v>29</v>
      </c>
      <c r="I8" s="6" t="s">
        <v>91</v>
      </c>
      <c r="J8" s="1" t="s">
        <v>32</v>
      </c>
      <c r="K8" s="7" t="s">
        <v>31</v>
      </c>
      <c r="L8" s="7" t="s">
        <v>31</v>
      </c>
      <c r="M8" s="6"/>
      <c r="N8" s="29">
        <v>44962</v>
      </c>
      <c r="O8" s="8">
        <v>44986</v>
      </c>
      <c r="P8" s="5"/>
      <c r="Q8" s="5" t="s">
        <v>26</v>
      </c>
      <c r="R8" s="5" t="s">
        <v>27</v>
      </c>
    </row>
    <row r="9" spans="1:18" x14ac:dyDescent="0.35">
      <c r="A9" s="5" t="s">
        <v>23</v>
      </c>
      <c r="B9" s="5" t="s">
        <v>24</v>
      </c>
      <c r="C9" s="6" t="str">
        <f t="shared" si="1"/>
        <v>MYD008TU</v>
      </c>
      <c r="D9" s="1" t="s">
        <v>32</v>
      </c>
      <c r="E9" s="19" t="s">
        <v>75</v>
      </c>
      <c r="F9" s="6"/>
      <c r="G9" s="6" t="s">
        <v>92</v>
      </c>
      <c r="H9" s="6" t="s">
        <v>25</v>
      </c>
      <c r="I9" s="6" t="s">
        <v>92</v>
      </c>
      <c r="J9" s="1" t="s">
        <v>32</v>
      </c>
      <c r="K9" s="7" t="s">
        <v>31</v>
      </c>
      <c r="L9" s="7" t="s">
        <v>31</v>
      </c>
      <c r="M9" s="6"/>
      <c r="N9" s="29">
        <v>44972</v>
      </c>
      <c r="O9" s="8">
        <v>44986</v>
      </c>
      <c r="P9" s="5"/>
      <c r="Q9" s="5" t="s">
        <v>26</v>
      </c>
      <c r="R9" s="5" t="s">
        <v>27</v>
      </c>
    </row>
    <row r="10" spans="1:18" x14ac:dyDescent="0.35">
      <c r="A10" s="5" t="s">
        <v>23</v>
      </c>
      <c r="B10" s="5" t="s">
        <v>24</v>
      </c>
      <c r="C10" s="6" t="str">
        <f t="shared" si="1"/>
        <v>MYD008TU</v>
      </c>
      <c r="D10" s="1" t="s">
        <v>32</v>
      </c>
      <c r="E10" s="19" t="s">
        <v>75</v>
      </c>
      <c r="F10" s="6"/>
      <c r="G10" s="6" t="s">
        <v>93</v>
      </c>
      <c r="H10" s="6" t="s">
        <v>28</v>
      </c>
      <c r="I10" s="6" t="s">
        <v>93</v>
      </c>
      <c r="J10" s="1" t="s">
        <v>32</v>
      </c>
      <c r="K10" s="7" t="s">
        <v>31</v>
      </c>
      <c r="L10" s="7" t="s">
        <v>31</v>
      </c>
      <c r="M10" s="6"/>
      <c r="N10" s="29">
        <v>44972</v>
      </c>
      <c r="O10" s="8">
        <v>44986</v>
      </c>
      <c r="P10" s="5"/>
      <c r="Q10" s="5" t="s">
        <v>26</v>
      </c>
      <c r="R10" s="5" t="s">
        <v>27</v>
      </c>
    </row>
    <row r="11" spans="1:18" x14ac:dyDescent="0.35">
      <c r="A11" s="5" t="s">
        <v>23</v>
      </c>
      <c r="B11" s="5" t="s">
        <v>24</v>
      </c>
      <c r="C11" s="6" t="str">
        <f t="shared" ref="C11" si="2">RIGHT(E11,6)&amp;"TU"</f>
        <v>MYD008TU</v>
      </c>
      <c r="D11" s="1" t="s">
        <v>32</v>
      </c>
      <c r="E11" s="19" t="s">
        <v>75</v>
      </c>
      <c r="F11" s="6"/>
      <c r="G11" s="6" t="s">
        <v>94</v>
      </c>
      <c r="H11" s="6" t="s">
        <v>29</v>
      </c>
      <c r="I11" s="6" t="s">
        <v>94</v>
      </c>
      <c r="J11" s="1" t="s">
        <v>32</v>
      </c>
      <c r="K11" s="7" t="s">
        <v>31</v>
      </c>
      <c r="L11" s="7" t="s">
        <v>31</v>
      </c>
      <c r="M11" s="6"/>
      <c r="N11" s="29">
        <v>44972</v>
      </c>
      <c r="O11" s="8">
        <v>44986</v>
      </c>
      <c r="P11" s="5"/>
      <c r="Q11" s="5" t="s">
        <v>26</v>
      </c>
      <c r="R11" s="5" t="s">
        <v>27</v>
      </c>
    </row>
    <row r="12" spans="1:18" x14ac:dyDescent="0.35">
      <c r="A12" s="5" t="s">
        <v>23</v>
      </c>
      <c r="B12" s="5" t="s">
        <v>24</v>
      </c>
      <c r="C12" s="6" t="str">
        <f t="shared" ref="C12:C13" si="3">RIGHT(E12,6)&amp;"TU"</f>
        <v>MYD008TU</v>
      </c>
      <c r="D12" s="1" t="s">
        <v>32</v>
      </c>
      <c r="E12" s="19" t="s">
        <v>75</v>
      </c>
      <c r="F12" s="6"/>
      <c r="G12" s="6" t="s">
        <v>95</v>
      </c>
      <c r="H12" s="6" t="s">
        <v>97</v>
      </c>
      <c r="I12" s="6" t="s">
        <v>95</v>
      </c>
      <c r="J12" s="1" t="s">
        <v>32</v>
      </c>
      <c r="K12" s="7" t="s">
        <v>31</v>
      </c>
      <c r="L12" s="7" t="s">
        <v>31</v>
      </c>
      <c r="M12" s="6"/>
      <c r="N12" s="29">
        <v>44972</v>
      </c>
      <c r="O12" s="8">
        <v>44986</v>
      </c>
      <c r="P12" s="5"/>
      <c r="Q12" s="5" t="s">
        <v>26</v>
      </c>
      <c r="R12" s="5" t="s">
        <v>27</v>
      </c>
    </row>
    <row r="13" spans="1:18" x14ac:dyDescent="0.35">
      <c r="A13" s="5" t="s">
        <v>23</v>
      </c>
      <c r="B13" s="5" t="s">
        <v>24</v>
      </c>
      <c r="C13" s="6" t="str">
        <f t="shared" si="3"/>
        <v>MYD008TU</v>
      </c>
      <c r="D13" s="1" t="s">
        <v>32</v>
      </c>
      <c r="E13" s="19" t="s">
        <v>75</v>
      </c>
      <c r="F13" s="6"/>
      <c r="G13" s="6" t="s">
        <v>96</v>
      </c>
      <c r="H13" s="6" t="s">
        <v>98</v>
      </c>
      <c r="I13" s="6" t="s">
        <v>96</v>
      </c>
      <c r="J13" s="1" t="s">
        <v>32</v>
      </c>
      <c r="K13" s="7" t="s">
        <v>31</v>
      </c>
      <c r="L13" s="7" t="s">
        <v>31</v>
      </c>
      <c r="M13" s="6"/>
      <c r="N13" s="29">
        <v>44972</v>
      </c>
      <c r="O13" s="8">
        <v>44986</v>
      </c>
      <c r="P13" s="5"/>
      <c r="Q13" s="5" t="s">
        <v>26</v>
      </c>
      <c r="R13" s="5" t="s">
        <v>27</v>
      </c>
    </row>
    <row r="14" spans="1:18" x14ac:dyDescent="0.35">
      <c r="A14" s="5" t="s">
        <v>23</v>
      </c>
      <c r="B14" s="5" t="s">
        <v>24</v>
      </c>
      <c r="C14" s="6" t="str">
        <f t="shared" ref="C14:C16" si="4">RIGHT(E14,6)&amp;"TU"</f>
        <v>VASA13TU</v>
      </c>
      <c r="D14" s="1" t="s">
        <v>32</v>
      </c>
      <c r="E14" s="19" t="s">
        <v>71</v>
      </c>
      <c r="F14" s="6"/>
      <c r="G14" s="6" t="s">
        <v>70</v>
      </c>
      <c r="H14" s="6" t="s">
        <v>25</v>
      </c>
      <c r="I14" s="6" t="s">
        <v>70</v>
      </c>
      <c r="J14" s="1" t="s">
        <v>32</v>
      </c>
      <c r="K14" s="7" t="s">
        <v>31</v>
      </c>
      <c r="L14" s="7" t="s">
        <v>31</v>
      </c>
      <c r="M14" s="6"/>
      <c r="N14" s="29">
        <v>44967</v>
      </c>
      <c r="O14" s="8">
        <v>44986</v>
      </c>
      <c r="P14" s="5"/>
      <c r="Q14" s="5" t="s">
        <v>26</v>
      </c>
      <c r="R14" s="5" t="s">
        <v>27</v>
      </c>
    </row>
    <row r="15" spans="1:18" x14ac:dyDescent="0.35">
      <c r="A15" s="5" t="s">
        <v>23</v>
      </c>
      <c r="B15" s="5" t="s">
        <v>24</v>
      </c>
      <c r="C15" s="6" t="str">
        <f t="shared" si="4"/>
        <v>VASA13TU</v>
      </c>
      <c r="D15" s="1" t="s">
        <v>32</v>
      </c>
      <c r="E15" s="19" t="s">
        <v>71</v>
      </c>
      <c r="F15" s="6"/>
      <c r="G15" s="6" t="s">
        <v>72</v>
      </c>
      <c r="H15" s="6" t="s">
        <v>28</v>
      </c>
      <c r="I15" s="6" t="s">
        <v>72</v>
      </c>
      <c r="J15" s="1" t="s">
        <v>32</v>
      </c>
      <c r="K15" s="7" t="s">
        <v>31</v>
      </c>
      <c r="L15" s="7" t="s">
        <v>31</v>
      </c>
      <c r="M15" s="6"/>
      <c r="N15" s="29">
        <v>44967</v>
      </c>
      <c r="O15" s="8">
        <v>44986</v>
      </c>
      <c r="P15" s="5"/>
      <c r="Q15" s="5" t="s">
        <v>26</v>
      </c>
      <c r="R15" s="5" t="s">
        <v>27</v>
      </c>
    </row>
    <row r="16" spans="1:18" x14ac:dyDescent="0.35">
      <c r="A16" s="5" t="s">
        <v>23</v>
      </c>
      <c r="B16" s="5" t="s">
        <v>24</v>
      </c>
      <c r="C16" s="6" t="str">
        <f t="shared" si="4"/>
        <v>VASA13TU</v>
      </c>
      <c r="D16" s="1" t="s">
        <v>32</v>
      </c>
      <c r="E16" s="19" t="s">
        <v>71</v>
      </c>
      <c r="F16" s="6"/>
      <c r="G16" s="6" t="s">
        <v>73</v>
      </c>
      <c r="H16" s="6" t="s">
        <v>29</v>
      </c>
      <c r="I16" s="6" t="s">
        <v>73</v>
      </c>
      <c r="J16" s="1" t="s">
        <v>32</v>
      </c>
      <c r="K16" s="7" t="s">
        <v>31</v>
      </c>
      <c r="L16" s="7" t="s">
        <v>31</v>
      </c>
      <c r="M16" s="6"/>
      <c r="N16" s="29">
        <v>44967</v>
      </c>
      <c r="O16" s="8">
        <v>44986</v>
      </c>
      <c r="P16" s="5"/>
      <c r="Q16" s="5" t="s">
        <v>26</v>
      </c>
      <c r="R16" s="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LTE-VOLTE KPI</vt:lpstr>
      <vt:lpstr>ERBS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Kumar Singh K</dc:creator>
  <cp:lastModifiedBy>dell7390</cp:lastModifiedBy>
  <cp:lastPrinted>2022-06-28T08:46:32Z</cp:lastPrinted>
  <dcterms:created xsi:type="dcterms:W3CDTF">2015-06-05T18:17:20Z</dcterms:created>
  <dcterms:modified xsi:type="dcterms:W3CDTF">2023-03-29T06:21:39Z</dcterms:modified>
</cp:coreProperties>
</file>