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ApTool\project_folder\"/>
    </mc:Choice>
  </mc:AlternateContent>
  <xr:revisionPtr revIDLastSave="0" documentId="13_ncr:1_{5EF753CC-AA79-489B-8CB8-4F3EB6402B93}" xr6:coauthVersionLast="47" xr6:coauthVersionMax="47" xr10:uidLastSave="{00000000-0000-0000-0000-000000000000}"/>
  <bookViews>
    <workbookView xWindow="-110" yWindow="-110" windowWidth="19420" windowHeight="10300" tabRatio="628" xr2:uid="{00000000-000D-0000-FFFF-FFFF00000000}"/>
  </bookViews>
  <sheets>
    <sheet name="LTE-VOLTE KPI" sheetId="1" r:id="rId1"/>
    <sheet name="ERBS" sheetId="4" r:id="rId2"/>
    <sheet name="Summary" sheetId="3" r:id="rId3"/>
  </sheets>
  <definedNames>
    <definedName name="_xlnm._FilterDatabase" localSheetId="0" hidden="1">'LTE-VOLTE KPI'!$A$2:$DK$8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G8" i="1" l="1"/>
  <c r="EF8" i="1"/>
  <c r="EE8" i="1"/>
  <c r="DU8" i="1"/>
  <c r="DV8" i="1" s="1"/>
  <c r="DT8" i="1"/>
  <c r="DJ8" i="1"/>
  <c r="DK8" i="1" s="1"/>
  <c r="DI8" i="1"/>
  <c r="EF7" i="1"/>
  <c r="EG7" i="1" s="1"/>
  <c r="EE7" i="1"/>
  <c r="DV7" i="1"/>
  <c r="DU7" i="1"/>
  <c r="DT7" i="1"/>
  <c r="DJ7" i="1"/>
  <c r="DK7" i="1" s="1"/>
  <c r="DI7" i="1"/>
  <c r="EF6" i="1"/>
  <c r="EG6" i="1" s="1"/>
  <c r="EE6" i="1"/>
  <c r="DU6" i="1"/>
  <c r="DV6" i="1" s="1"/>
  <c r="DT6" i="1"/>
  <c r="DK6" i="1"/>
  <c r="DJ6" i="1"/>
  <c r="DI6" i="1"/>
  <c r="EF5" i="1"/>
  <c r="EG5" i="1" s="1"/>
  <c r="EE5" i="1"/>
  <c r="DU5" i="1"/>
  <c r="DV5" i="1" s="1"/>
  <c r="DT5" i="1"/>
  <c r="DJ5" i="1"/>
  <c r="DK5" i="1" s="1"/>
  <c r="DI5" i="1"/>
  <c r="EF4" i="1"/>
  <c r="EE4" i="1"/>
  <c r="EG4" i="1" s="1"/>
  <c r="DU4" i="1"/>
  <c r="DV4" i="1" s="1"/>
  <c r="DT4" i="1"/>
  <c r="DJ4" i="1"/>
  <c r="DK4" i="1" s="1"/>
  <c r="DI4" i="1"/>
  <c r="EF3" i="1"/>
  <c r="EG3" i="1" s="1"/>
  <c r="EE3" i="1"/>
  <c r="DV3" i="1"/>
  <c r="DU3" i="1"/>
  <c r="DT3" i="1"/>
  <c r="DJ3" i="1"/>
  <c r="DK3" i="1" s="1"/>
  <c r="DI3" i="1"/>
  <c r="CB5" i="1"/>
  <c r="CB6" i="1"/>
  <c r="CB7" i="1"/>
  <c r="CB8" i="1"/>
  <c r="CB3" i="1"/>
  <c r="C5" i="3"/>
  <c r="C6" i="3"/>
  <c r="C7" i="3"/>
  <c r="CZ8" i="1"/>
  <c r="CT8" i="1"/>
  <c r="CN8" i="1"/>
  <c r="CH8" i="1"/>
  <c r="BV8" i="1"/>
  <c r="BP8" i="1"/>
  <c r="BJ8" i="1"/>
  <c r="AY8" i="1"/>
  <c r="AS8" i="1"/>
  <c r="AH8" i="1"/>
  <c r="AB8" i="1"/>
  <c r="V8" i="1"/>
  <c r="P8" i="1"/>
  <c r="J8" i="1"/>
  <c r="CZ7" i="1"/>
  <c r="CT7" i="1"/>
  <c r="CN7" i="1"/>
  <c r="CH7" i="1"/>
  <c r="BV7" i="1"/>
  <c r="BP7" i="1"/>
  <c r="BJ7" i="1"/>
  <c r="AY7" i="1"/>
  <c r="AS7" i="1"/>
  <c r="AH7" i="1"/>
  <c r="AB7" i="1"/>
  <c r="V7" i="1"/>
  <c r="P7" i="1"/>
  <c r="J7" i="1"/>
  <c r="CZ6" i="1"/>
  <c r="CT6" i="1"/>
  <c r="CN6" i="1"/>
  <c r="CH6" i="1"/>
  <c r="BV6" i="1"/>
  <c r="BP6" i="1"/>
  <c r="BJ6" i="1"/>
  <c r="AY6" i="1"/>
  <c r="AS6" i="1"/>
  <c r="AH6" i="1"/>
  <c r="AB6" i="1"/>
  <c r="V6" i="1"/>
  <c r="P6" i="1"/>
  <c r="J6" i="1"/>
  <c r="CZ5" i="1"/>
  <c r="CT5" i="1"/>
  <c r="CN5" i="1"/>
  <c r="CH5" i="1"/>
  <c r="BV5" i="1"/>
  <c r="BP5" i="1"/>
  <c r="BJ5" i="1"/>
  <c r="AY5" i="1"/>
  <c r="AS5" i="1"/>
  <c r="AH5" i="1"/>
  <c r="AB5" i="1"/>
  <c r="V5" i="1"/>
  <c r="P5" i="1"/>
  <c r="J5" i="1"/>
  <c r="CZ4" i="1"/>
  <c r="CT4" i="1"/>
  <c r="CN4" i="1"/>
  <c r="CH4" i="1"/>
  <c r="CB4" i="1"/>
  <c r="BV4" i="1"/>
  <c r="BP4" i="1"/>
  <c r="BJ4" i="1"/>
  <c r="AY4" i="1"/>
  <c r="AS4" i="1"/>
  <c r="AH4" i="1"/>
  <c r="AB4" i="1"/>
  <c r="V4" i="1"/>
  <c r="P4" i="1"/>
  <c r="J4" i="1"/>
  <c r="CZ3" i="1"/>
  <c r="CT3" i="1"/>
  <c r="CN3" i="1"/>
  <c r="CH3" i="1"/>
  <c r="BV3" i="1"/>
  <c r="BP3" i="1"/>
  <c r="BJ3" i="1"/>
  <c r="AY3" i="1"/>
  <c r="AS3" i="1"/>
  <c r="AH3" i="1"/>
  <c r="AB3" i="1"/>
  <c r="V3" i="1"/>
  <c r="P3" i="1"/>
  <c r="J3" i="1"/>
  <c r="C4" i="3"/>
  <c r="C3" i="3"/>
  <c r="C2" i="3"/>
</calcChain>
</file>

<file path=xl/sharedStrings.xml><?xml version="1.0" encoding="utf-8"?>
<sst xmlns="http://schemas.openxmlformats.org/spreadsheetml/2006/main" count="192" uniqueCount="73">
  <si>
    <t>ERBS</t>
  </si>
  <si>
    <t>No of Sectors</t>
  </si>
  <si>
    <t>I.P</t>
  </si>
  <si>
    <t>CTEL</t>
  </si>
  <si>
    <t>SCFT date</t>
  </si>
  <si>
    <t>CIRCLE</t>
  </si>
  <si>
    <t>OEM</t>
  </si>
  <si>
    <t>SR / UNIQUE Project ID</t>
  </si>
  <si>
    <t>TECH ID</t>
  </si>
  <si>
    <t>2G SITE ID</t>
  </si>
  <si>
    <t>ENODEB ID</t>
  </si>
  <si>
    <t>CELL ID</t>
  </si>
  <si>
    <t>SECTOR</t>
  </si>
  <si>
    <t>CELL NAME</t>
  </si>
  <si>
    <t>BAND</t>
  </si>
  <si>
    <t>PROJECT</t>
  </si>
  <si>
    <t>Activity</t>
  </si>
  <si>
    <t>SCFT_ACCEPTANCE_DATE</t>
  </si>
  <si>
    <t>OA_(COMMERCIAL_TRAFFIC_PUT_ON_AIR)_(MS1)_DATE</t>
  </si>
  <si>
    <t>AT offered Date</t>
  </si>
  <si>
    <t>Offer Type ( First time offer / Re-offer)</t>
  </si>
  <si>
    <t>iGIS update confirmation</t>
  </si>
  <si>
    <t>Deviation Approval attached ( if any)</t>
  </si>
  <si>
    <t>AP</t>
  </si>
  <si>
    <t>ERICSSON</t>
  </si>
  <si>
    <t>A</t>
  </si>
  <si>
    <t>L2300</t>
  </si>
  <si>
    <t>Shared</t>
  </si>
  <si>
    <t>NA</t>
  </si>
  <si>
    <t>B</t>
  </si>
  <si>
    <t>C</t>
  </si>
  <si>
    <t>Count</t>
  </si>
  <si>
    <t>New Site</t>
  </si>
  <si>
    <t>RRC Setup Success Rate [CDBH]</t>
  </si>
  <si>
    <t>ERAB Setup Success Rate [CDBH]</t>
  </si>
  <si>
    <t>PS Drop Call Rate % [CDBH]</t>
  </si>
  <si>
    <t>DL User Throughput_Kbps [CDBH]</t>
  </si>
  <si>
    <t>Average number of used DL PRBs [CDBH]</t>
  </si>
  <si>
    <t>UL User Throughput_Kbps [CDBH]</t>
  </si>
  <si>
    <t>PS handover success rate [LTE Intra System] [CDBH]</t>
  </si>
  <si>
    <t>PS handover success rate [LTE Inter System] [CDBH]</t>
  </si>
  <si>
    <t>E-UTRAN Average CQI [CDBH]</t>
  </si>
  <si>
    <t xml:space="preserve"> VoLTE CSSR [CBBH]</t>
  </si>
  <si>
    <t xml:space="preserve"> VoLTE DCR [CBBH]</t>
  </si>
  <si>
    <t xml:space="preserve"> VoLTE Intra HOSR [CBBH]</t>
  </si>
  <si>
    <t xml:space="preserve"> VoLTE Inter HOSR [CBBH]</t>
  </si>
  <si>
    <t xml:space="preserve"> VoLTE Packet Loss DL [CBBH]</t>
  </si>
  <si>
    <t xml:space="preserve"> VoLTE Packet Loss UL [CBBH]</t>
  </si>
  <si>
    <t>RNA</t>
  </si>
  <si>
    <t>cell</t>
  </si>
  <si>
    <t>Site id</t>
  </si>
  <si>
    <t>Technology</t>
  </si>
  <si>
    <t>Average of UL RSSI</t>
  </si>
  <si>
    <t>AP_E_T1_OM_HY6874A_A</t>
  </si>
  <si>
    <t>AP_E_T1_OM_HY6874B_B</t>
  </si>
  <si>
    <t>AP_E_T1_OM_HY6874C_C</t>
  </si>
  <si>
    <t>AP_E_T2_OM_HY6874A_A</t>
  </si>
  <si>
    <t>AP_E_T2_OM_HY6874B_B</t>
  </si>
  <si>
    <t>AP_E_T2_OM_HY6874C_C</t>
  </si>
  <si>
    <t>Total Sum of TA Sample&lt;500 M_Nom</t>
  </si>
  <si>
    <t>Total Sum of TA Sample&lt;1 KM_Nom</t>
  </si>
  <si>
    <t>Total Sum of TA Sample &gt;1.5 KM_Nom_Ericsson_1</t>
  </si>
  <si>
    <t>Total Sum of TA Sample &gt;3.4 KM_Nom</t>
  </si>
  <si>
    <t>Total Sum of TA Sample &gt;4.45 KM_Nom</t>
  </si>
  <si>
    <t>Total Sum of TA Sample &gt;5.7 KM_Nom</t>
  </si>
  <si>
    <t>Total Sum of TA Sample &gt;7.2 KM_Nom</t>
  </si>
  <si>
    <t>Total Sum of TA Sample &gt;8.4 KM_Nom</t>
  </si>
  <si>
    <t>Total Samples</t>
  </si>
  <si>
    <t>&gt;3 KM Samples</t>
  </si>
  <si>
    <t>Overshooting Samples%&gt;3KM</t>
  </si>
  <si>
    <t>Justification Remarks</t>
  </si>
  <si>
    <t>HY6874</t>
  </si>
  <si>
    <t>TDD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</si>
</sst>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;@"/>
  </numFmts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theme="1"/>
      <name val="Calibri"/>
      <family val="2"/>
    </font>
    <font>
      <sz val="9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7" fillId="0" borderId="0"/>
    <xf numFmtId="0" fontId="7" fillId="0" borderId="0"/>
    <xf numFmtId="0" fontId="12" fillId="0" borderId="0" applyNumberFormat="0" applyFill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6" applyNumberFormat="0" applyAlignment="0" applyProtection="0"/>
    <xf numFmtId="0" fontId="20" fillId="9" borderId="7" applyNumberFormat="0" applyAlignment="0" applyProtection="0"/>
    <xf numFmtId="0" fontId="21" fillId="9" borderId="6" applyNumberFormat="0" applyAlignment="0" applyProtection="0"/>
    <xf numFmtId="0" fontId="22" fillId="0" borderId="8" applyNumberFormat="0" applyFill="0" applyAlignment="0" applyProtection="0"/>
    <xf numFmtId="0" fontId="1" fillId="10" borderId="9" applyNumberFormat="0" applyAlignment="0" applyProtection="0"/>
    <xf numFmtId="0" fontId="23" fillId="0" borderId="0" applyNumberFormat="0" applyFill="0" applyBorder="0" applyAlignment="0" applyProtection="0"/>
    <xf numFmtId="0" fontId="11" fillId="11" borderId="10" applyNumberFormat="0" applyFont="0" applyAlignment="0" applyProtection="0"/>
    <xf numFmtId="0" fontId="24" fillId="0" borderId="0" applyNumberFormat="0" applyFill="0" applyBorder="0" applyAlignment="0" applyProtection="0"/>
    <xf numFmtId="0" fontId="4" fillId="0" borderId="11" applyNumberFormat="0" applyFill="0" applyAlignment="0" applyProtection="0"/>
    <xf numFmtId="0" fontId="25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5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5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5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5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5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</cellStyleXfs>
  <cellXfs count="33">
    <xf numFmtId="0" fontId="0" fillId="0" borderId="0" xfId="0"/>
    <xf numFmtId="15" fontId="2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8" fillId="0" borderId="1" xfId="1" applyNumberFormat="1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 readingOrder="1"/>
    </xf>
    <xf numFmtId="0" fontId="9" fillId="4" borderId="2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5" fontId="10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6" fillId="36" borderId="1" xfId="0" applyFont="1" applyFill="1" applyBorder="1" applyAlignment="1">
      <alignment horizontal="center" vertical="center" wrapText="1"/>
    </xf>
    <xf numFmtId="0" fontId="26" fillId="36" borderId="1" xfId="0" applyFont="1" applyFill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6" fillId="37" borderId="1" xfId="0" applyNumberFormat="1" applyFont="1" applyFill="1" applyBorder="1" applyAlignment="1">
      <alignment horizontal="center" vertical="center"/>
    </xf>
    <xf numFmtId="15" fontId="4" fillId="36" borderId="1" xfId="0" applyNumberFormat="1" applyFont="1" applyFill="1" applyBorder="1" applyAlignment="1">
      <alignment horizontal="center" vertical="center"/>
    </xf>
    <xf numFmtId="0" fontId="0" fillId="38" borderId="15" xfId="0" applyFill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5" fontId="27" fillId="0" borderId="1" xfId="0" applyNumberFormat="1" applyFont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39" borderId="1" xfId="0" applyFill="1" applyBorder="1" applyAlignment="1">
      <alignment horizontal="center" vertical="center"/>
    </xf>
    <xf numFmtId="16" fontId="28" fillId="0" borderId="1" xfId="0" applyNumberFormat="1" applyFont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26" fillId="36" borderId="1" xfId="0" applyFont="1" applyFill="1" applyBorder="1" applyAlignment="1">
      <alignment horizontal="center" vertical="center" wrapText="1"/>
    </xf>
    <xf numFmtId="0" fontId="26" fillId="36" borderId="1" xfId="0" applyFont="1" applyFill="1" applyBorder="1" applyAlignment="1">
      <alignment horizontal="center" vertical="center"/>
    </xf>
  </cellXfs>
  <cellStyles count="44">
    <cellStyle name="=C:\WINNT\SYSTEM32\COMMAND.COM" xfId="1" xr:uid="{7CBDE311-C927-4DE5-8A9D-FC695EF6936F}"/>
    <cellStyle name="=C:\WINNT\SYSTEM32\COMMAND.COM 10 2" xfId="2" xr:uid="{01835BDF-D4B9-48DE-9A77-35C591E6F528}"/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G8"/>
  <sheetViews>
    <sheetView tabSelected="1" zoomScale="90" zoomScaleNormal="90" workbookViewId="0">
      <selection activeCell="C1" sqref="C1"/>
    </sheetView>
  </sheetViews>
  <sheetFormatPr defaultColWidth="22" defaultRowHeight="14.5" x14ac:dyDescent="0.35"/>
  <cols>
    <col min="1" max="1" width="23.1796875" style="16" bestFit="1" customWidth="1"/>
    <col min="2" max="2" width="7.1796875" style="16" bestFit="1" customWidth="1"/>
    <col min="3" max="3" width="9.81640625" style="16" bestFit="1" customWidth="1"/>
    <col min="4" max="4" width="17.1796875" style="16" bestFit="1" customWidth="1"/>
    <col min="5" max="9" width="9.1796875" style="16" bestFit="1" customWidth="1"/>
    <col min="10" max="10" width="6.08984375" style="16" bestFit="1" customWidth="1"/>
    <col min="11" max="15" width="9.1796875" style="16" bestFit="1" customWidth="1"/>
    <col min="16" max="16" width="6.08984375" style="16" bestFit="1" customWidth="1"/>
    <col min="17" max="21" width="9.1796875" style="16" bestFit="1" customWidth="1"/>
    <col min="22" max="22" width="6.08984375" style="16" bestFit="1" customWidth="1"/>
    <col min="23" max="27" width="9.1796875" style="16" bestFit="1" customWidth="1"/>
    <col min="28" max="28" width="6.08984375" style="16" bestFit="1" customWidth="1"/>
    <col min="29" max="33" width="9.1796875" style="16" bestFit="1" customWidth="1"/>
    <col min="34" max="34" width="6.08984375" style="16" bestFit="1" customWidth="1"/>
    <col min="35" max="44" width="9.1796875" style="16" bestFit="1" customWidth="1"/>
    <col min="45" max="45" width="6.08984375" style="16" bestFit="1" customWidth="1"/>
    <col min="46" max="50" width="9.1796875" style="16" bestFit="1" customWidth="1"/>
    <col min="51" max="51" width="6.08984375" style="16" bestFit="1" customWidth="1"/>
    <col min="52" max="61" width="9.1796875" style="16" bestFit="1" customWidth="1"/>
    <col min="62" max="62" width="6.08984375" style="16" bestFit="1" customWidth="1"/>
    <col min="63" max="67" width="9.1796875" style="16" bestFit="1" customWidth="1"/>
    <col min="68" max="68" width="6.08984375" style="16" bestFit="1" customWidth="1"/>
    <col min="69" max="73" width="9.1796875" style="16" bestFit="1" customWidth="1"/>
    <col min="74" max="74" width="6.08984375" style="16" bestFit="1" customWidth="1"/>
    <col min="75" max="79" width="9.1796875" style="16" bestFit="1" customWidth="1"/>
    <col min="80" max="80" width="6.08984375" style="16" bestFit="1" customWidth="1"/>
    <col min="81" max="85" width="9.1796875" style="16" bestFit="1" customWidth="1"/>
    <col min="86" max="86" width="6.08984375" style="16" bestFit="1" customWidth="1"/>
    <col min="87" max="91" width="9.1796875" style="16" bestFit="1" customWidth="1"/>
    <col min="92" max="92" width="6.08984375" style="16" bestFit="1" customWidth="1"/>
    <col min="93" max="97" width="9.1796875" style="16" bestFit="1" customWidth="1"/>
    <col min="98" max="98" width="6.08984375" style="16" bestFit="1" customWidth="1"/>
    <col min="99" max="103" width="9.1796875" style="16" bestFit="1" customWidth="1"/>
    <col min="104" max="104" width="6.08984375" style="16" bestFit="1" customWidth="1"/>
    <col min="105" max="105" width="32.81640625" style="16" bestFit="1" customWidth="1"/>
    <col min="106" max="106" width="31.81640625" style="16" bestFit="1" customWidth="1"/>
    <col min="107" max="107" width="44" style="16" bestFit="1" customWidth="1"/>
    <col min="108" max="108" width="33.90625" style="16" bestFit="1" customWidth="1"/>
    <col min="109" max="109" width="34.90625" style="16" bestFit="1" customWidth="1"/>
    <col min="110" max="112" width="33.90625" style="16" bestFit="1" customWidth="1"/>
    <col min="113" max="113" width="12.7265625" style="16" bestFit="1" customWidth="1"/>
    <col min="114" max="114" width="13.7265625" style="16" bestFit="1" customWidth="1"/>
    <col min="115" max="115" width="26.26953125" style="16" bestFit="1" customWidth="1"/>
    <col min="116" max="116" width="32.81640625" style="16" bestFit="1" customWidth="1"/>
    <col min="117" max="117" width="31.81640625" style="16" bestFit="1" customWidth="1"/>
    <col min="118" max="118" width="44" style="16" bestFit="1" customWidth="1"/>
    <col min="119" max="119" width="33.90625" style="16" bestFit="1" customWidth="1"/>
    <col min="120" max="120" width="34.90625" style="16" bestFit="1" customWidth="1"/>
    <col min="121" max="123" width="33.90625" style="16" bestFit="1" customWidth="1"/>
    <col min="124" max="124" width="12.7265625" style="16" bestFit="1" customWidth="1"/>
    <col min="125" max="125" width="13.7265625" style="16" bestFit="1" customWidth="1"/>
    <col min="126" max="126" width="26.26953125" style="16" bestFit="1" customWidth="1"/>
    <col min="127" max="127" width="32.81640625" style="16" bestFit="1" customWidth="1"/>
    <col min="128" max="128" width="31.81640625" style="16" bestFit="1" customWidth="1"/>
    <col min="129" max="129" width="44" style="16" bestFit="1" customWidth="1"/>
    <col min="130" max="130" width="33.90625" style="16" bestFit="1" customWidth="1"/>
    <col min="131" max="131" width="34.90625" style="16" bestFit="1" customWidth="1"/>
    <col min="132" max="134" width="33.90625" style="16" bestFit="1" customWidth="1"/>
    <col min="135" max="135" width="12.7265625" style="16" bestFit="1" customWidth="1"/>
    <col min="136" max="136" width="13.7265625" style="16" bestFit="1" customWidth="1"/>
    <col min="137" max="137" width="26.26953125" style="16" bestFit="1" customWidth="1"/>
    <col min="138" max="16384" width="22" style="16"/>
  </cols>
  <sheetData>
    <row r="1" spans="1:137" x14ac:dyDescent="0.35">
      <c r="A1" s="28"/>
      <c r="B1" s="15"/>
      <c r="C1" s="15"/>
      <c r="D1" s="15"/>
      <c r="E1" s="31" t="s">
        <v>33</v>
      </c>
      <c r="F1" s="31"/>
      <c r="G1" s="31"/>
      <c r="H1" s="31"/>
      <c r="I1" s="31"/>
      <c r="J1" s="17"/>
      <c r="K1" s="31" t="s">
        <v>34</v>
      </c>
      <c r="L1" s="31"/>
      <c r="M1" s="31"/>
      <c r="N1" s="31"/>
      <c r="O1" s="31"/>
      <c r="P1" s="17"/>
      <c r="Q1" s="31" t="s">
        <v>35</v>
      </c>
      <c r="R1" s="31"/>
      <c r="S1" s="31"/>
      <c r="T1" s="31"/>
      <c r="U1" s="31"/>
      <c r="V1" s="17"/>
      <c r="W1" s="31" t="s">
        <v>36</v>
      </c>
      <c r="X1" s="31"/>
      <c r="Y1" s="31"/>
      <c r="Z1" s="31"/>
      <c r="AA1" s="31"/>
      <c r="AB1" s="17"/>
      <c r="AC1" s="31" t="s">
        <v>37</v>
      </c>
      <c r="AD1" s="31"/>
      <c r="AE1" s="31"/>
      <c r="AF1" s="31"/>
      <c r="AG1" s="31"/>
      <c r="AH1" s="17"/>
      <c r="AI1" s="31" t="s">
        <v>38</v>
      </c>
      <c r="AJ1" s="31"/>
      <c r="AK1" s="31"/>
      <c r="AL1" s="31"/>
      <c r="AM1" s="31"/>
      <c r="AN1" s="31" t="s">
        <v>39</v>
      </c>
      <c r="AO1" s="31"/>
      <c r="AP1" s="31"/>
      <c r="AQ1" s="31"/>
      <c r="AR1" s="31"/>
      <c r="AS1" s="17"/>
      <c r="AT1" s="31" t="s">
        <v>40</v>
      </c>
      <c r="AU1" s="31"/>
      <c r="AV1" s="31"/>
      <c r="AW1" s="31"/>
      <c r="AX1" s="31"/>
      <c r="AY1" s="17"/>
      <c r="AZ1" s="31" t="s">
        <v>41</v>
      </c>
      <c r="BA1" s="31"/>
      <c r="BB1" s="31"/>
      <c r="BC1" s="31"/>
      <c r="BD1" s="31"/>
      <c r="BE1" s="31" t="s">
        <v>42</v>
      </c>
      <c r="BF1" s="32"/>
      <c r="BG1" s="32"/>
      <c r="BH1" s="32"/>
      <c r="BI1" s="32"/>
      <c r="BJ1" s="18"/>
      <c r="BK1" s="31" t="s">
        <v>43</v>
      </c>
      <c r="BL1" s="32"/>
      <c r="BM1" s="32"/>
      <c r="BN1" s="32"/>
      <c r="BO1" s="32"/>
      <c r="BP1" s="18"/>
      <c r="BQ1" s="31" t="s">
        <v>44</v>
      </c>
      <c r="BR1" s="32"/>
      <c r="BS1" s="32"/>
      <c r="BT1" s="32"/>
      <c r="BU1" s="32"/>
      <c r="BV1" s="18"/>
      <c r="BW1" s="31" t="s">
        <v>45</v>
      </c>
      <c r="BX1" s="32"/>
      <c r="BY1" s="32"/>
      <c r="BZ1" s="32"/>
      <c r="CA1" s="32"/>
      <c r="CB1" s="18"/>
      <c r="CC1" s="31" t="s">
        <v>46</v>
      </c>
      <c r="CD1" s="32"/>
      <c r="CE1" s="32"/>
      <c r="CF1" s="32"/>
      <c r="CG1" s="32"/>
      <c r="CH1" s="18"/>
      <c r="CI1" s="31" t="s">
        <v>47</v>
      </c>
      <c r="CJ1" s="32"/>
      <c r="CK1" s="32"/>
      <c r="CL1" s="32"/>
      <c r="CM1" s="32"/>
      <c r="CN1" s="14"/>
      <c r="CO1" s="31" t="s">
        <v>48</v>
      </c>
      <c r="CP1" s="32"/>
      <c r="CQ1" s="32"/>
      <c r="CR1" s="32"/>
      <c r="CS1" s="32"/>
      <c r="CT1" s="14"/>
      <c r="CU1" s="31" t="s">
        <v>52</v>
      </c>
      <c r="CV1" s="32"/>
      <c r="CW1" s="32"/>
      <c r="CX1" s="32"/>
      <c r="CY1" s="32"/>
      <c r="CZ1" s="23"/>
      <c r="DA1" s="26" t="s">
        <v>59</v>
      </c>
      <c r="DB1" s="26" t="s">
        <v>60</v>
      </c>
      <c r="DC1" s="26" t="s">
        <v>61</v>
      </c>
      <c r="DD1" s="26" t="s">
        <v>62</v>
      </c>
      <c r="DE1" s="26" t="s">
        <v>63</v>
      </c>
      <c r="DF1" s="26" t="s">
        <v>64</v>
      </c>
      <c r="DG1" s="26" t="s">
        <v>65</v>
      </c>
      <c r="DH1" s="26" t="s">
        <v>66</v>
      </c>
      <c r="DI1" s="26" t="s">
        <v>67</v>
      </c>
      <c r="DJ1" s="26" t="s">
        <v>68</v>
      </c>
      <c r="DK1" s="26" t="s">
        <v>69</v>
      </c>
      <c r="DL1" s="26" t="s">
        <v>59</v>
      </c>
      <c r="DM1" s="26" t="s">
        <v>60</v>
      </c>
      <c r="DN1" s="26" t="s">
        <v>61</v>
      </c>
      <c r="DO1" s="26" t="s">
        <v>62</v>
      </c>
      <c r="DP1" s="26" t="s">
        <v>63</v>
      </c>
      <c r="DQ1" s="26" t="s">
        <v>64</v>
      </c>
      <c r="DR1" s="26" t="s">
        <v>65</v>
      </c>
      <c r="DS1" s="26" t="s">
        <v>66</v>
      </c>
      <c r="DT1" s="26" t="s">
        <v>67</v>
      </c>
      <c r="DU1" s="26" t="s">
        <v>68</v>
      </c>
      <c r="DV1" s="26" t="s">
        <v>69</v>
      </c>
      <c r="DW1" s="26" t="s">
        <v>59</v>
      </c>
      <c r="DX1" s="26" t="s">
        <v>60</v>
      </c>
      <c r="DY1" s="26" t="s">
        <v>61</v>
      </c>
      <c r="DZ1" s="26" t="s">
        <v>62</v>
      </c>
      <c r="EA1" s="26" t="s">
        <v>63</v>
      </c>
      <c r="EB1" s="26" t="s">
        <v>64</v>
      </c>
      <c r="EC1" s="26" t="s">
        <v>65</v>
      </c>
      <c r="ED1" s="26" t="s">
        <v>66</v>
      </c>
      <c r="EE1" s="26" t="s">
        <v>67</v>
      </c>
      <c r="EF1" s="26" t="s">
        <v>68</v>
      </c>
      <c r="EG1" s="26" t="s">
        <v>69</v>
      </c>
    </row>
    <row r="2" spans="1:137" ht="26" x14ac:dyDescent="0.35">
      <c r="A2" s="17" t="s">
        <v>49</v>
      </c>
      <c r="B2" s="17" t="s">
        <v>50</v>
      </c>
      <c r="C2" s="17" t="s">
        <v>51</v>
      </c>
      <c r="D2" s="17" t="s">
        <v>70</v>
      </c>
      <c r="E2" s="22">
        <v>44979</v>
      </c>
      <c r="F2" s="22">
        <v>44980</v>
      </c>
      <c r="G2" s="22">
        <v>44981</v>
      </c>
      <c r="H2" s="22">
        <v>44982</v>
      </c>
      <c r="I2" s="22">
        <v>44984</v>
      </c>
      <c r="J2" s="19" t="s">
        <v>31</v>
      </c>
      <c r="K2" s="22">
        <v>44979</v>
      </c>
      <c r="L2" s="22">
        <v>44980</v>
      </c>
      <c r="M2" s="22">
        <v>44981</v>
      </c>
      <c r="N2" s="22">
        <v>44982</v>
      </c>
      <c r="O2" s="22">
        <v>44984</v>
      </c>
      <c r="P2" s="20" t="s">
        <v>31</v>
      </c>
      <c r="Q2" s="22">
        <v>44979</v>
      </c>
      <c r="R2" s="22">
        <v>44980</v>
      </c>
      <c r="S2" s="22">
        <v>44981</v>
      </c>
      <c r="T2" s="22">
        <v>44982</v>
      </c>
      <c r="U2" s="22">
        <v>44984</v>
      </c>
      <c r="V2" s="20" t="s">
        <v>31</v>
      </c>
      <c r="W2" s="22">
        <v>44979</v>
      </c>
      <c r="X2" s="22">
        <v>44980</v>
      </c>
      <c r="Y2" s="22">
        <v>44981</v>
      </c>
      <c r="Z2" s="22">
        <v>44982</v>
      </c>
      <c r="AA2" s="22">
        <v>44984</v>
      </c>
      <c r="AB2" s="20" t="s">
        <v>31</v>
      </c>
      <c r="AC2" s="22">
        <v>44979</v>
      </c>
      <c r="AD2" s="22">
        <v>44980</v>
      </c>
      <c r="AE2" s="22">
        <v>44981</v>
      </c>
      <c r="AF2" s="22">
        <v>44982</v>
      </c>
      <c r="AG2" s="22">
        <v>44984</v>
      </c>
      <c r="AH2" s="20" t="s">
        <v>31</v>
      </c>
      <c r="AI2" s="22">
        <v>44979</v>
      </c>
      <c r="AJ2" s="22">
        <v>44980</v>
      </c>
      <c r="AK2" s="22">
        <v>44981</v>
      </c>
      <c r="AL2" s="22">
        <v>44982</v>
      </c>
      <c r="AM2" s="22">
        <v>44984</v>
      </c>
      <c r="AN2" s="22">
        <v>44979</v>
      </c>
      <c r="AO2" s="22">
        <v>44980</v>
      </c>
      <c r="AP2" s="22">
        <v>44981</v>
      </c>
      <c r="AQ2" s="22">
        <v>44982</v>
      </c>
      <c r="AR2" s="22">
        <v>44984</v>
      </c>
      <c r="AS2" s="20" t="s">
        <v>31</v>
      </c>
      <c r="AT2" s="22">
        <v>44979</v>
      </c>
      <c r="AU2" s="22">
        <v>44980</v>
      </c>
      <c r="AV2" s="22">
        <v>44981</v>
      </c>
      <c r="AW2" s="22">
        <v>44982</v>
      </c>
      <c r="AX2" s="22">
        <v>44984</v>
      </c>
      <c r="AY2" s="20" t="s">
        <v>31</v>
      </c>
      <c r="AZ2" s="22">
        <v>44979</v>
      </c>
      <c r="BA2" s="22">
        <v>44980</v>
      </c>
      <c r="BB2" s="22">
        <v>44981</v>
      </c>
      <c r="BC2" s="22">
        <v>44982</v>
      </c>
      <c r="BD2" s="22">
        <v>44984</v>
      </c>
      <c r="BE2" s="22">
        <v>44979</v>
      </c>
      <c r="BF2" s="22">
        <v>44980</v>
      </c>
      <c r="BG2" s="22">
        <v>44981</v>
      </c>
      <c r="BH2" s="22">
        <v>44982</v>
      </c>
      <c r="BI2" s="22">
        <v>44984</v>
      </c>
      <c r="BJ2" s="20" t="s">
        <v>31</v>
      </c>
      <c r="BK2" s="22">
        <v>44979</v>
      </c>
      <c r="BL2" s="22">
        <v>44980</v>
      </c>
      <c r="BM2" s="22">
        <v>44981</v>
      </c>
      <c r="BN2" s="22">
        <v>44982</v>
      </c>
      <c r="BO2" s="22">
        <v>44984</v>
      </c>
      <c r="BP2" s="20" t="s">
        <v>31</v>
      </c>
      <c r="BQ2" s="22">
        <v>44979</v>
      </c>
      <c r="BR2" s="22">
        <v>44980</v>
      </c>
      <c r="BS2" s="22">
        <v>44981</v>
      </c>
      <c r="BT2" s="22">
        <v>44982</v>
      </c>
      <c r="BU2" s="22">
        <v>44984</v>
      </c>
      <c r="BV2" s="20" t="s">
        <v>31</v>
      </c>
      <c r="BW2" s="22">
        <v>44979</v>
      </c>
      <c r="BX2" s="22">
        <v>44980</v>
      </c>
      <c r="BY2" s="22">
        <v>44981</v>
      </c>
      <c r="BZ2" s="22">
        <v>44982</v>
      </c>
      <c r="CA2" s="22">
        <v>44984</v>
      </c>
      <c r="CB2" s="20" t="s">
        <v>31</v>
      </c>
      <c r="CC2" s="22">
        <v>44979</v>
      </c>
      <c r="CD2" s="22">
        <v>44980</v>
      </c>
      <c r="CE2" s="22">
        <v>44981</v>
      </c>
      <c r="CF2" s="22">
        <v>44982</v>
      </c>
      <c r="CG2" s="22">
        <v>44984</v>
      </c>
      <c r="CH2" s="20" t="s">
        <v>31</v>
      </c>
      <c r="CI2" s="22">
        <v>44979</v>
      </c>
      <c r="CJ2" s="22">
        <v>44980</v>
      </c>
      <c r="CK2" s="22">
        <v>44981</v>
      </c>
      <c r="CL2" s="22">
        <v>44982</v>
      </c>
      <c r="CM2" s="22">
        <v>44984</v>
      </c>
      <c r="CN2" s="20" t="s">
        <v>31</v>
      </c>
      <c r="CO2" s="22">
        <v>44979</v>
      </c>
      <c r="CP2" s="22">
        <v>44980</v>
      </c>
      <c r="CQ2" s="22">
        <v>44981</v>
      </c>
      <c r="CR2" s="22">
        <v>44982</v>
      </c>
      <c r="CS2" s="22">
        <v>44984</v>
      </c>
      <c r="CT2" s="20" t="s">
        <v>31</v>
      </c>
      <c r="CU2" s="22">
        <v>44979</v>
      </c>
      <c r="CV2" s="22">
        <v>44980</v>
      </c>
      <c r="CW2" s="22">
        <v>44981</v>
      </c>
      <c r="CX2" s="22">
        <v>44982</v>
      </c>
      <c r="CY2" s="22">
        <v>44984</v>
      </c>
      <c r="CZ2" s="20" t="s">
        <v>31</v>
      </c>
      <c r="DA2" s="22">
        <v>44979</v>
      </c>
      <c r="DB2" s="22">
        <v>44979</v>
      </c>
      <c r="DC2" s="22">
        <v>44979</v>
      </c>
      <c r="DD2" s="22">
        <v>44979</v>
      </c>
      <c r="DE2" s="22">
        <v>44979</v>
      </c>
      <c r="DF2" s="22">
        <v>44979</v>
      </c>
      <c r="DG2" s="22">
        <v>44979</v>
      </c>
      <c r="DH2" s="22">
        <v>44979</v>
      </c>
      <c r="DI2" s="20" t="s">
        <v>31</v>
      </c>
      <c r="DJ2" s="20" t="s">
        <v>31</v>
      </c>
      <c r="DK2" s="20" t="s">
        <v>31</v>
      </c>
      <c r="DL2" s="22">
        <v>44980</v>
      </c>
      <c r="DM2" s="22">
        <v>44980</v>
      </c>
      <c r="DN2" s="22">
        <v>44980</v>
      </c>
      <c r="DO2" s="22">
        <v>44980</v>
      </c>
      <c r="DP2" s="22">
        <v>44980</v>
      </c>
      <c r="DQ2" s="22">
        <v>44980</v>
      </c>
      <c r="DR2" s="22">
        <v>44980</v>
      </c>
      <c r="DS2" s="22">
        <v>44980</v>
      </c>
      <c r="DT2" s="20" t="s">
        <v>31</v>
      </c>
      <c r="DU2" s="20" t="s">
        <v>31</v>
      </c>
      <c r="DV2" s="20" t="s">
        <v>31</v>
      </c>
      <c r="DW2" s="22">
        <v>44981</v>
      </c>
      <c r="DX2" s="22">
        <v>44981</v>
      </c>
      <c r="DY2" s="22">
        <v>44981</v>
      </c>
      <c r="DZ2" s="22">
        <v>44981</v>
      </c>
      <c r="EA2" s="22">
        <v>44981</v>
      </c>
      <c r="EB2" s="22">
        <v>44981</v>
      </c>
      <c r="EC2" s="22">
        <v>44981</v>
      </c>
      <c r="ED2" s="22">
        <v>44981</v>
      </c>
      <c r="EE2" s="20" t="s">
        <v>31</v>
      </c>
      <c r="EF2" s="20" t="s">
        <v>31</v>
      </c>
      <c r="EG2" s="20" t="s">
        <v>31</v>
      </c>
    </row>
    <row r="3" spans="1:137" x14ac:dyDescent="0.35">
      <c r="A3" s="14" t="s">
        <v>53</v>
      </c>
      <c r="B3" s="14" t="s">
        <v>71</v>
      </c>
      <c r="C3" s="14" t="s">
        <v>72</v>
      </c>
      <c r="D3" s="14"/>
      <c r="E3" s="13">
        <v>100</v>
      </c>
      <c r="F3" s="13">
        <v>99.96</v>
      </c>
      <c r="G3" s="13">
        <v>99.98</v>
      </c>
      <c r="H3" s="13">
        <v>99.98</v>
      </c>
      <c r="I3" s="13">
        <v>100</v>
      </c>
      <c r="J3" s="13">
        <f t="shared" ref="J3:J8" si="0">COUNTIF(E3:I3, "&gt;98.5")</f>
        <v>5</v>
      </c>
      <c r="K3" s="13">
        <v>100</v>
      </c>
      <c r="L3" s="13">
        <v>99.89</v>
      </c>
      <c r="M3" s="13">
        <v>99.92</v>
      </c>
      <c r="N3" s="13">
        <v>99.97</v>
      </c>
      <c r="O3" s="13">
        <v>99.98</v>
      </c>
      <c r="P3" s="13">
        <f t="shared" ref="P3:P8" si="1">COUNTIF(K3:O3, "&gt;98.5")</f>
        <v>5</v>
      </c>
      <c r="Q3" s="13">
        <v>0.01</v>
      </c>
      <c r="R3" s="13">
        <v>0.02</v>
      </c>
      <c r="S3" s="13">
        <v>0.01</v>
      </c>
      <c r="T3" s="13">
        <v>0</v>
      </c>
      <c r="U3" s="13">
        <v>0</v>
      </c>
      <c r="V3" s="13">
        <f t="shared" ref="V3:V8" si="2">COUNTIF(Q3:U3, "&lt;0.9")</f>
        <v>5</v>
      </c>
      <c r="W3" s="13">
        <v>16228.18</v>
      </c>
      <c r="X3" s="13">
        <v>6783.96</v>
      </c>
      <c r="Y3" s="13">
        <v>20981.25</v>
      </c>
      <c r="Z3" s="13">
        <v>14366.55</v>
      </c>
      <c r="AA3" s="13">
        <v>17644.28</v>
      </c>
      <c r="AB3" s="13">
        <f t="shared" ref="AB3:AB8" si="3">COUNTIF(W3:AA3, "&gt;4000")</f>
        <v>5</v>
      </c>
      <c r="AC3" s="13">
        <v>60.14</v>
      </c>
      <c r="AD3" s="13">
        <v>65.59</v>
      </c>
      <c r="AE3" s="13">
        <v>53.02</v>
      </c>
      <c r="AF3" s="13">
        <v>63.08</v>
      </c>
      <c r="AG3" s="13">
        <v>51.58</v>
      </c>
      <c r="AH3" s="13">
        <f t="shared" ref="AH3:AH8" si="4">COUNTIF(AC3:AG3, "&gt;60")</f>
        <v>3</v>
      </c>
      <c r="AI3" s="13">
        <v>898.97</v>
      </c>
      <c r="AJ3" s="13">
        <v>867.97</v>
      </c>
      <c r="AK3" s="13">
        <v>1422.66</v>
      </c>
      <c r="AL3" s="13">
        <v>1193.82</v>
      </c>
      <c r="AM3" s="13">
        <v>1307.3399999999999</v>
      </c>
      <c r="AN3" s="13">
        <v>98.91</v>
      </c>
      <c r="AO3" s="13">
        <v>99.37</v>
      </c>
      <c r="AP3" s="13">
        <v>98.49</v>
      </c>
      <c r="AQ3" s="13">
        <v>98.88</v>
      </c>
      <c r="AR3" s="13">
        <v>99.41</v>
      </c>
      <c r="AS3" s="13">
        <f t="shared" ref="AS3:AS8" si="5">COUNTIF(AN3:AR3, "&gt;96")</f>
        <v>5</v>
      </c>
      <c r="AT3" s="13">
        <v>100</v>
      </c>
      <c r="AU3" s="13">
        <v>99.35</v>
      </c>
      <c r="AV3" s="13">
        <v>100</v>
      </c>
      <c r="AW3" s="13">
        <v>99.92</v>
      </c>
      <c r="AX3" s="13">
        <v>100</v>
      </c>
      <c r="AY3" s="13">
        <f t="shared" ref="AY3:AY8" si="6">COUNTIF(AT3:AX3, "&gt;95")</f>
        <v>5</v>
      </c>
      <c r="AZ3" s="13">
        <v>9.48</v>
      </c>
      <c r="BA3" s="13">
        <v>9.07</v>
      </c>
      <c r="BB3" s="13">
        <v>9.9499999999999993</v>
      </c>
      <c r="BC3" s="13">
        <v>9.65</v>
      </c>
      <c r="BD3" s="13">
        <v>9.92</v>
      </c>
      <c r="BE3" s="13">
        <v>100</v>
      </c>
      <c r="BF3" s="13">
        <v>99.69</v>
      </c>
      <c r="BG3" s="13">
        <v>100</v>
      </c>
      <c r="BH3" s="13">
        <v>100</v>
      </c>
      <c r="BI3" s="13">
        <v>100</v>
      </c>
      <c r="BJ3" s="13">
        <f t="shared" ref="BJ3:BJ8" si="7">COUNTIF(BE3:BI3, "&gt;99.5")</f>
        <v>5</v>
      </c>
      <c r="BK3" s="13">
        <v>0</v>
      </c>
      <c r="BL3" s="13">
        <v>0</v>
      </c>
      <c r="BM3" s="13">
        <v>0</v>
      </c>
      <c r="BN3" s="13">
        <v>0</v>
      </c>
      <c r="BO3" s="13">
        <v>0</v>
      </c>
      <c r="BP3" s="13">
        <f t="shared" ref="BP3:BP8" si="8">COUNTIF(BK3:BO3, "&lt;0.9")</f>
        <v>5</v>
      </c>
      <c r="BQ3" s="13">
        <v>87.5</v>
      </c>
      <c r="BR3" s="13">
        <v>100</v>
      </c>
      <c r="BS3" s="13">
        <v>100</v>
      </c>
      <c r="BT3" s="13">
        <v>100</v>
      </c>
      <c r="BU3" s="13">
        <v>100</v>
      </c>
      <c r="BV3" s="13">
        <f t="shared" ref="BV3:BV8" si="9">COUNTIF(BQ3:BU3, "&gt;96")</f>
        <v>4</v>
      </c>
      <c r="BW3" s="13">
        <v>100</v>
      </c>
      <c r="BX3" s="13">
        <v>99.68</v>
      </c>
      <c r="BY3" s="13">
        <v>100</v>
      </c>
      <c r="BZ3" s="13">
        <v>100</v>
      </c>
      <c r="CA3" s="13">
        <v>100</v>
      </c>
      <c r="CB3" s="13">
        <f t="shared" ref="CB3:CB8" si="10">COUNTIF(BW3:CA3, "&gt;96")</f>
        <v>5</v>
      </c>
      <c r="CC3" s="6">
        <v>0.99</v>
      </c>
      <c r="CD3" s="6">
        <v>1.38</v>
      </c>
      <c r="CE3" s="6">
        <v>0.94</v>
      </c>
      <c r="CF3" s="6">
        <v>1.1000000000000001</v>
      </c>
      <c r="CG3" s="6">
        <v>0.89</v>
      </c>
      <c r="CH3" s="13">
        <f t="shared" ref="CH3:CH8" si="11">COUNTIF(CC3:CG3, "&lt;1")</f>
        <v>3</v>
      </c>
      <c r="CI3" s="6">
        <v>1.69</v>
      </c>
      <c r="CJ3" s="6">
        <v>0.12</v>
      </c>
      <c r="CK3" s="6">
        <v>0.04</v>
      </c>
      <c r="CL3" s="6">
        <v>0.56000000000000005</v>
      </c>
      <c r="CM3" s="6">
        <v>0.02</v>
      </c>
      <c r="CN3" s="13">
        <f t="shared" ref="CN3:CN8" si="12">COUNTIF(CI3:CM3, "&lt;1")</f>
        <v>4</v>
      </c>
      <c r="CO3" s="13">
        <v>100</v>
      </c>
      <c r="CP3" s="13">
        <v>100</v>
      </c>
      <c r="CQ3" s="13">
        <v>99.93</v>
      </c>
      <c r="CR3" s="13">
        <v>100</v>
      </c>
      <c r="CS3" s="13">
        <v>100</v>
      </c>
      <c r="CT3" s="13">
        <f t="shared" ref="CT3:CT8" si="13">COUNTIF(CO3:CS3, "&gt;99")</f>
        <v>5</v>
      </c>
      <c r="CU3" s="13">
        <v>-115.39</v>
      </c>
      <c r="CV3" s="13">
        <v>-113.14</v>
      </c>
      <c r="CW3" s="13">
        <v>-114.71</v>
      </c>
      <c r="CX3" s="13">
        <v>-115.14</v>
      </c>
      <c r="CY3" s="13">
        <v>-114.53</v>
      </c>
      <c r="CZ3" s="24">
        <f t="shared" ref="CZ3:CZ8" si="14">COUNTIF(CU3:CY3,"&lt;-105")</f>
        <v>5</v>
      </c>
      <c r="DA3" s="27">
        <v>984</v>
      </c>
      <c r="DB3" s="27">
        <v>1271</v>
      </c>
      <c r="DC3" s="27">
        <v>31845</v>
      </c>
      <c r="DD3" s="27">
        <v>11221</v>
      </c>
      <c r="DE3" s="27">
        <v>5337</v>
      </c>
      <c r="DF3" s="27">
        <v>1724</v>
      </c>
      <c r="DG3" s="27">
        <v>1410</v>
      </c>
      <c r="DH3" s="27">
        <v>297</v>
      </c>
      <c r="DI3" s="16">
        <f t="shared" ref="DI3" si="15">SUM(DA3:DH3)</f>
        <v>54089</v>
      </c>
      <c r="DJ3" s="16">
        <f t="shared" ref="DJ3" si="16">SUM(DD3:DH3)</f>
        <v>19989</v>
      </c>
      <c r="DK3" s="29">
        <f t="shared" ref="DK3:DK8" si="17">DJ3/DI3%</f>
        <v>36.95575810238681</v>
      </c>
      <c r="DL3" s="27">
        <v>984</v>
      </c>
      <c r="DM3" s="27">
        <v>1271</v>
      </c>
      <c r="DN3" s="27">
        <v>31845</v>
      </c>
      <c r="DO3" s="27">
        <v>11221</v>
      </c>
      <c r="DP3" s="27">
        <v>5337</v>
      </c>
      <c r="DQ3" s="27">
        <v>1724</v>
      </c>
      <c r="DR3" s="27">
        <v>1410</v>
      </c>
      <c r="DS3" s="27">
        <v>297</v>
      </c>
      <c r="DT3" s="16">
        <f t="shared" ref="DT3" si="18">SUM(DL3:DS3)</f>
        <v>54089</v>
      </c>
      <c r="DU3" s="16">
        <f t="shared" ref="DU3" si="19">SUM(DO3:DS3)</f>
        <v>19989</v>
      </c>
      <c r="DV3" s="29">
        <f t="shared" ref="DV3:DV8" si="20">DU3/DT3%</f>
        <v>36.95575810238681</v>
      </c>
      <c r="DW3" s="27">
        <v>984</v>
      </c>
      <c r="DX3" s="27">
        <v>1271</v>
      </c>
      <c r="DY3" s="27">
        <v>31845</v>
      </c>
      <c r="DZ3" s="27">
        <v>11221</v>
      </c>
      <c r="EA3" s="27">
        <v>5337</v>
      </c>
      <c r="EB3" s="27">
        <v>1724</v>
      </c>
      <c r="EC3" s="27">
        <v>1410</v>
      </c>
      <c r="ED3" s="27">
        <v>297</v>
      </c>
      <c r="EE3" s="16">
        <f t="shared" ref="EE3" si="21">SUM(DW3:ED3)</f>
        <v>54089</v>
      </c>
      <c r="EF3" s="16">
        <f t="shared" ref="EF3" si="22">SUM(DZ3:ED3)</f>
        <v>19989</v>
      </c>
      <c r="EG3" s="29">
        <f t="shared" ref="EG3:EG8" si="23">EF3/EE3%</f>
        <v>36.95575810238681</v>
      </c>
    </row>
    <row r="4" spans="1:137" x14ac:dyDescent="0.35">
      <c r="A4" s="14" t="s">
        <v>54</v>
      </c>
      <c r="B4" s="14" t="s">
        <v>71</v>
      </c>
      <c r="C4" s="14" t="s">
        <v>72</v>
      </c>
      <c r="D4" s="14"/>
      <c r="E4" s="13">
        <v>99.96</v>
      </c>
      <c r="F4" s="13">
        <v>100</v>
      </c>
      <c r="G4" s="13">
        <v>99.96</v>
      </c>
      <c r="H4" s="13">
        <v>100</v>
      </c>
      <c r="I4" s="13">
        <v>100</v>
      </c>
      <c r="J4" s="13">
        <f t="shared" si="0"/>
        <v>5</v>
      </c>
      <c r="K4" s="13">
        <v>99.94</v>
      </c>
      <c r="L4" s="13">
        <v>100</v>
      </c>
      <c r="M4" s="13">
        <v>100</v>
      </c>
      <c r="N4" s="13">
        <v>99.91</v>
      </c>
      <c r="O4" s="13">
        <v>99.93</v>
      </c>
      <c r="P4" s="13">
        <f t="shared" si="1"/>
        <v>5</v>
      </c>
      <c r="Q4" s="13">
        <v>0.04</v>
      </c>
      <c r="R4" s="13">
        <v>0</v>
      </c>
      <c r="S4" s="13">
        <v>0.02</v>
      </c>
      <c r="T4" s="13">
        <v>0</v>
      </c>
      <c r="U4" s="13">
        <v>0.02</v>
      </c>
      <c r="V4" s="13">
        <f t="shared" si="2"/>
        <v>5</v>
      </c>
      <c r="W4" s="13">
        <v>30189.599999999999</v>
      </c>
      <c r="X4" s="13">
        <v>20576.330000000002</v>
      </c>
      <c r="Y4" s="13">
        <v>22802.19</v>
      </c>
      <c r="Z4" s="13">
        <v>31978.639999999999</v>
      </c>
      <c r="AA4" s="13">
        <v>29611.22</v>
      </c>
      <c r="AB4" s="13">
        <f t="shared" si="3"/>
        <v>5</v>
      </c>
      <c r="AC4" s="13">
        <v>29.31</v>
      </c>
      <c r="AD4" s="13">
        <v>35.42</v>
      </c>
      <c r="AE4" s="13">
        <v>31.9</v>
      </c>
      <c r="AF4" s="13">
        <v>29.25</v>
      </c>
      <c r="AG4" s="13">
        <v>35.78</v>
      </c>
      <c r="AH4" s="13">
        <f t="shared" si="4"/>
        <v>0</v>
      </c>
      <c r="AI4" s="13">
        <v>1590.78</v>
      </c>
      <c r="AJ4" s="13">
        <v>807.41</v>
      </c>
      <c r="AK4" s="13">
        <v>1047.23</v>
      </c>
      <c r="AL4" s="13">
        <v>2358.2199999999998</v>
      </c>
      <c r="AM4" s="13">
        <v>1911.2</v>
      </c>
      <c r="AN4" s="13">
        <v>99.6</v>
      </c>
      <c r="AO4" s="13">
        <v>99.77</v>
      </c>
      <c r="AP4" s="13">
        <v>99.1</v>
      </c>
      <c r="AQ4" s="13">
        <v>99.48</v>
      </c>
      <c r="AR4" s="13">
        <v>99.27</v>
      </c>
      <c r="AS4" s="13">
        <f t="shared" si="5"/>
        <v>5</v>
      </c>
      <c r="AT4" s="13">
        <v>99.31</v>
      </c>
      <c r="AU4" s="13">
        <v>100</v>
      </c>
      <c r="AV4" s="13">
        <v>100</v>
      </c>
      <c r="AW4" s="13">
        <v>100</v>
      </c>
      <c r="AX4" s="13">
        <v>100</v>
      </c>
      <c r="AY4" s="13">
        <f t="shared" si="6"/>
        <v>5</v>
      </c>
      <c r="AZ4" s="13">
        <v>10.52</v>
      </c>
      <c r="BA4" s="13">
        <v>9.9</v>
      </c>
      <c r="BB4" s="13">
        <v>10.31</v>
      </c>
      <c r="BC4" s="13">
        <v>10.220000000000001</v>
      </c>
      <c r="BD4" s="13">
        <v>10.130000000000001</v>
      </c>
      <c r="BE4" s="13">
        <v>100</v>
      </c>
      <c r="BF4" s="13">
        <v>100</v>
      </c>
      <c r="BG4" s="13">
        <v>100</v>
      </c>
      <c r="BH4" s="13">
        <v>100</v>
      </c>
      <c r="BI4" s="13">
        <v>100</v>
      </c>
      <c r="BJ4" s="13">
        <f t="shared" si="7"/>
        <v>5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  <c r="BP4" s="13">
        <f t="shared" si="8"/>
        <v>5</v>
      </c>
      <c r="BQ4" s="13">
        <v>100</v>
      </c>
      <c r="BR4" s="13">
        <v>100</v>
      </c>
      <c r="BS4" s="13">
        <v>100</v>
      </c>
      <c r="BT4" s="13">
        <v>100</v>
      </c>
      <c r="BU4" s="13">
        <v>100</v>
      </c>
      <c r="BV4" s="13">
        <f t="shared" si="9"/>
        <v>5</v>
      </c>
      <c r="BW4" s="13">
        <v>100</v>
      </c>
      <c r="BX4" s="13">
        <v>99.52</v>
      </c>
      <c r="BY4" s="13">
        <v>100</v>
      </c>
      <c r="BZ4" s="13">
        <v>100</v>
      </c>
      <c r="CA4" s="13">
        <v>100</v>
      </c>
      <c r="CB4" s="13">
        <f t="shared" si="10"/>
        <v>5</v>
      </c>
      <c r="CC4" s="6">
        <v>1.05</v>
      </c>
      <c r="CD4" s="6">
        <v>1.28</v>
      </c>
      <c r="CE4" s="6">
        <v>0.99</v>
      </c>
      <c r="CF4" s="6">
        <v>0.75</v>
      </c>
      <c r="CG4" s="6">
        <v>0.91</v>
      </c>
      <c r="CH4" s="13">
        <f t="shared" si="11"/>
        <v>3</v>
      </c>
      <c r="CI4" s="6">
        <v>0.2</v>
      </c>
      <c r="CJ4" s="6">
        <v>0.06</v>
      </c>
      <c r="CK4" s="6">
        <v>0.22</v>
      </c>
      <c r="CL4" s="6">
        <v>7.0000000000000007E-2</v>
      </c>
      <c r="CM4" s="6">
        <v>0.22</v>
      </c>
      <c r="CN4" s="13">
        <f t="shared" si="12"/>
        <v>5</v>
      </c>
      <c r="CO4" s="13">
        <v>100</v>
      </c>
      <c r="CP4" s="13">
        <v>100</v>
      </c>
      <c r="CQ4" s="13">
        <v>99.94</v>
      </c>
      <c r="CR4" s="13">
        <v>100</v>
      </c>
      <c r="CS4" s="13">
        <v>100</v>
      </c>
      <c r="CT4" s="13">
        <f t="shared" si="13"/>
        <v>5</v>
      </c>
      <c r="CU4" s="13">
        <v>-111.19</v>
      </c>
      <c r="CV4" s="13">
        <v>-110.09</v>
      </c>
      <c r="CW4" s="13">
        <v>-112.45</v>
      </c>
      <c r="CX4" s="13">
        <v>-113.11</v>
      </c>
      <c r="CY4" s="13">
        <v>-112.34</v>
      </c>
      <c r="CZ4" s="24">
        <f t="shared" si="14"/>
        <v>5</v>
      </c>
      <c r="DA4" s="27">
        <v>8679</v>
      </c>
      <c r="DB4" s="27">
        <v>13312</v>
      </c>
      <c r="DC4" s="27">
        <v>10622</v>
      </c>
      <c r="DD4" s="27">
        <v>7061</v>
      </c>
      <c r="DE4" s="27">
        <v>4599</v>
      </c>
      <c r="DF4" s="27">
        <v>994</v>
      </c>
      <c r="DG4" s="27">
        <v>27</v>
      </c>
      <c r="DH4" s="27">
        <v>26</v>
      </c>
      <c r="DI4" s="16">
        <f t="shared" ref="DI4:DI8" si="24">SUM(DA4:DH4)</f>
        <v>45320</v>
      </c>
      <c r="DJ4" s="16">
        <f t="shared" ref="DJ4:DJ8" si="25">SUM(DD4:DH4)</f>
        <v>12707</v>
      </c>
      <c r="DK4" s="29">
        <f t="shared" si="17"/>
        <v>28.038393645189764</v>
      </c>
      <c r="DL4" s="27">
        <v>8679</v>
      </c>
      <c r="DM4" s="27">
        <v>13312</v>
      </c>
      <c r="DN4" s="27">
        <v>10622</v>
      </c>
      <c r="DO4" s="27">
        <v>7061</v>
      </c>
      <c r="DP4" s="27">
        <v>4599</v>
      </c>
      <c r="DQ4" s="27">
        <v>994</v>
      </c>
      <c r="DR4" s="27">
        <v>27</v>
      </c>
      <c r="DS4" s="27">
        <v>26</v>
      </c>
      <c r="DT4" s="16">
        <f t="shared" ref="DT4:DT8" si="26">SUM(DL4:DS4)</f>
        <v>45320</v>
      </c>
      <c r="DU4" s="16">
        <f t="shared" ref="DU4:DU8" si="27">SUM(DO4:DS4)</f>
        <v>12707</v>
      </c>
      <c r="DV4" s="29">
        <f t="shared" si="20"/>
        <v>28.038393645189764</v>
      </c>
      <c r="DW4" s="27">
        <v>8679</v>
      </c>
      <c r="DX4" s="27">
        <v>13312</v>
      </c>
      <c r="DY4" s="27">
        <v>10622</v>
      </c>
      <c r="DZ4" s="27">
        <v>7061</v>
      </c>
      <c r="EA4" s="27">
        <v>4599</v>
      </c>
      <c r="EB4" s="27">
        <v>994</v>
      </c>
      <c r="EC4" s="27">
        <v>27</v>
      </c>
      <c r="ED4" s="27">
        <v>26</v>
      </c>
      <c r="EE4" s="16">
        <f t="shared" ref="EE4:EE8" si="28">SUM(DW4:ED4)</f>
        <v>45320</v>
      </c>
      <c r="EF4" s="16">
        <f t="shared" ref="EF4:EF8" si="29">SUM(DZ4:ED4)</f>
        <v>12707</v>
      </c>
      <c r="EG4" s="29">
        <f t="shared" si="23"/>
        <v>28.038393645189764</v>
      </c>
    </row>
    <row r="5" spans="1:137" x14ac:dyDescent="0.35">
      <c r="A5" s="14" t="s">
        <v>55</v>
      </c>
      <c r="B5" s="14" t="s">
        <v>71</v>
      </c>
      <c r="C5" s="14" t="s">
        <v>72</v>
      </c>
      <c r="D5" s="14"/>
      <c r="E5" s="13">
        <v>99.99</v>
      </c>
      <c r="F5" s="13">
        <v>99.97</v>
      </c>
      <c r="G5" s="13">
        <v>100</v>
      </c>
      <c r="H5" s="13">
        <v>99.99</v>
      </c>
      <c r="I5" s="13">
        <v>99.97</v>
      </c>
      <c r="J5" s="13">
        <f t="shared" si="0"/>
        <v>5</v>
      </c>
      <c r="K5" s="13">
        <v>99.98</v>
      </c>
      <c r="L5" s="13">
        <v>99.92</v>
      </c>
      <c r="M5" s="13">
        <v>99.93</v>
      </c>
      <c r="N5" s="13">
        <v>99.98</v>
      </c>
      <c r="O5" s="13">
        <v>99.82</v>
      </c>
      <c r="P5" s="13">
        <f t="shared" si="1"/>
        <v>5</v>
      </c>
      <c r="Q5" s="13">
        <v>0.04</v>
      </c>
      <c r="R5" s="13">
        <v>0.03</v>
      </c>
      <c r="S5" s="13">
        <v>0.05</v>
      </c>
      <c r="T5" s="13">
        <v>0.01</v>
      </c>
      <c r="U5" s="13">
        <v>0.03</v>
      </c>
      <c r="V5" s="13">
        <f t="shared" si="2"/>
        <v>5</v>
      </c>
      <c r="W5" s="13">
        <v>19947</v>
      </c>
      <c r="X5" s="13">
        <v>10444.790000000001</v>
      </c>
      <c r="Y5" s="13">
        <v>22804.76</v>
      </c>
      <c r="Z5" s="13">
        <v>29806.03</v>
      </c>
      <c r="AA5" s="13">
        <v>21368.04</v>
      </c>
      <c r="AB5" s="13">
        <f t="shared" si="3"/>
        <v>5</v>
      </c>
      <c r="AC5" s="13">
        <v>42.46</v>
      </c>
      <c r="AD5" s="13">
        <v>83.96</v>
      </c>
      <c r="AE5" s="13">
        <v>49.2</v>
      </c>
      <c r="AF5" s="13">
        <v>47.07</v>
      </c>
      <c r="AG5" s="13">
        <v>42.39</v>
      </c>
      <c r="AH5" s="13">
        <f t="shared" si="4"/>
        <v>1</v>
      </c>
      <c r="AI5" s="13">
        <v>1688.45</v>
      </c>
      <c r="AJ5" s="13">
        <v>1062.0899999999999</v>
      </c>
      <c r="AK5" s="13">
        <v>1511.99</v>
      </c>
      <c r="AL5" s="13">
        <v>1166.74</v>
      </c>
      <c r="AM5" s="13">
        <v>1717.34</v>
      </c>
      <c r="AN5" s="13">
        <v>99.51</v>
      </c>
      <c r="AO5" s="13">
        <v>99.23</v>
      </c>
      <c r="AP5" s="13">
        <v>99.63</v>
      </c>
      <c r="AQ5" s="13">
        <v>99.44</v>
      </c>
      <c r="AR5" s="13">
        <v>99.41</v>
      </c>
      <c r="AS5" s="13">
        <f t="shared" si="5"/>
        <v>5</v>
      </c>
      <c r="AT5" s="13">
        <v>99.7</v>
      </c>
      <c r="AU5" s="13">
        <v>100</v>
      </c>
      <c r="AV5" s="13">
        <v>100</v>
      </c>
      <c r="AW5" s="13">
        <v>99.86</v>
      </c>
      <c r="AX5" s="13">
        <v>100</v>
      </c>
      <c r="AY5" s="13">
        <f t="shared" si="6"/>
        <v>5</v>
      </c>
      <c r="AZ5" s="13">
        <v>9.6199999999999992</v>
      </c>
      <c r="BA5" s="13">
        <v>9.58</v>
      </c>
      <c r="BB5" s="13">
        <v>9.89</v>
      </c>
      <c r="BC5" s="13">
        <v>10.65</v>
      </c>
      <c r="BD5" s="13">
        <v>10.31</v>
      </c>
      <c r="BE5" s="13">
        <v>100</v>
      </c>
      <c r="BF5" s="13">
        <v>100</v>
      </c>
      <c r="BG5" s="13">
        <v>100</v>
      </c>
      <c r="BH5" s="13">
        <v>100</v>
      </c>
      <c r="BI5" s="13">
        <v>100</v>
      </c>
      <c r="BJ5" s="13">
        <f t="shared" si="7"/>
        <v>5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  <c r="BP5" s="13">
        <f t="shared" si="8"/>
        <v>5</v>
      </c>
      <c r="BQ5" s="13">
        <v>100</v>
      </c>
      <c r="BR5" s="13">
        <v>100</v>
      </c>
      <c r="BS5" s="13">
        <v>0</v>
      </c>
      <c r="BT5" s="13">
        <v>100</v>
      </c>
      <c r="BU5" s="13">
        <v>100</v>
      </c>
      <c r="BV5" s="13">
        <f t="shared" si="9"/>
        <v>4</v>
      </c>
      <c r="BW5" s="13">
        <v>100</v>
      </c>
      <c r="BX5" s="13">
        <v>100</v>
      </c>
      <c r="BY5" s="13">
        <v>100</v>
      </c>
      <c r="BZ5" s="13">
        <v>99.69</v>
      </c>
      <c r="CA5" s="13">
        <v>100</v>
      </c>
      <c r="CB5" s="13">
        <f t="shared" si="10"/>
        <v>5</v>
      </c>
      <c r="CC5" s="6">
        <v>0.16</v>
      </c>
      <c r="CD5" s="6">
        <v>1.02</v>
      </c>
      <c r="CE5" s="6">
        <v>0.16</v>
      </c>
      <c r="CF5" s="6">
        <v>0.85</v>
      </c>
      <c r="CG5" s="6">
        <v>0.14000000000000001</v>
      </c>
      <c r="CH5" s="13">
        <f t="shared" si="11"/>
        <v>4</v>
      </c>
      <c r="CI5" s="6">
        <v>0.08</v>
      </c>
      <c r="CJ5" s="6">
        <v>0.96</v>
      </c>
      <c r="CK5" s="6">
        <v>0.57999999999999996</v>
      </c>
      <c r="CL5" s="6">
        <v>0.09</v>
      </c>
      <c r="CM5" s="6">
        <v>0.01</v>
      </c>
      <c r="CN5" s="13">
        <f t="shared" si="12"/>
        <v>5</v>
      </c>
      <c r="CO5" s="13">
        <v>100</v>
      </c>
      <c r="CP5" s="13">
        <v>100</v>
      </c>
      <c r="CQ5" s="13">
        <v>99.95</v>
      </c>
      <c r="CR5" s="13">
        <v>100</v>
      </c>
      <c r="CS5" s="13">
        <v>100</v>
      </c>
      <c r="CT5" s="13">
        <f t="shared" si="13"/>
        <v>5</v>
      </c>
      <c r="CU5" s="13">
        <v>-115.77</v>
      </c>
      <c r="CV5" s="13">
        <v>-115.89</v>
      </c>
      <c r="CW5" s="13">
        <v>-116.12</v>
      </c>
      <c r="CX5" s="13">
        <v>-113.94</v>
      </c>
      <c r="CY5" s="13">
        <v>-115.88</v>
      </c>
      <c r="CZ5" s="24">
        <f t="shared" si="14"/>
        <v>5</v>
      </c>
      <c r="DA5" s="27">
        <v>51</v>
      </c>
      <c r="DB5" s="27">
        <v>281</v>
      </c>
      <c r="DC5" s="27">
        <v>80731</v>
      </c>
      <c r="DD5" s="27">
        <v>18478</v>
      </c>
      <c r="DE5" s="27">
        <v>1533</v>
      </c>
      <c r="DF5" s="27">
        <v>1047</v>
      </c>
      <c r="DG5" s="27">
        <v>196</v>
      </c>
      <c r="DH5" s="27">
        <v>151</v>
      </c>
      <c r="DI5" s="16">
        <f t="shared" si="24"/>
        <v>102468</v>
      </c>
      <c r="DJ5" s="16">
        <f t="shared" si="25"/>
        <v>21405</v>
      </c>
      <c r="DK5" s="29">
        <f t="shared" si="17"/>
        <v>20.889448413163134</v>
      </c>
      <c r="DL5" s="27">
        <v>51</v>
      </c>
      <c r="DM5" s="27">
        <v>281</v>
      </c>
      <c r="DN5" s="27">
        <v>80731</v>
      </c>
      <c r="DO5" s="27">
        <v>18478</v>
      </c>
      <c r="DP5" s="27">
        <v>1533</v>
      </c>
      <c r="DQ5" s="27">
        <v>1047</v>
      </c>
      <c r="DR5" s="27">
        <v>196</v>
      </c>
      <c r="DS5" s="27">
        <v>151</v>
      </c>
      <c r="DT5" s="16">
        <f t="shared" si="26"/>
        <v>102468</v>
      </c>
      <c r="DU5" s="16">
        <f t="shared" si="27"/>
        <v>21405</v>
      </c>
      <c r="DV5" s="29">
        <f t="shared" si="20"/>
        <v>20.889448413163134</v>
      </c>
      <c r="DW5" s="27">
        <v>51</v>
      </c>
      <c r="DX5" s="27">
        <v>281</v>
      </c>
      <c r="DY5" s="27">
        <v>80731</v>
      </c>
      <c r="DZ5" s="27">
        <v>18478</v>
      </c>
      <c r="EA5" s="27">
        <v>1533</v>
      </c>
      <c r="EB5" s="27">
        <v>1047</v>
      </c>
      <c r="EC5" s="27">
        <v>196</v>
      </c>
      <c r="ED5" s="27">
        <v>151</v>
      </c>
      <c r="EE5" s="16">
        <f t="shared" si="28"/>
        <v>102468</v>
      </c>
      <c r="EF5" s="16">
        <f t="shared" si="29"/>
        <v>21405</v>
      </c>
      <c r="EG5" s="29">
        <f t="shared" si="23"/>
        <v>20.889448413163134</v>
      </c>
    </row>
    <row r="6" spans="1:137" x14ac:dyDescent="0.35">
      <c r="A6" s="14" t="s">
        <v>56</v>
      </c>
      <c r="B6" s="14" t="s">
        <v>71</v>
      </c>
      <c r="C6" s="14" t="s">
        <v>72</v>
      </c>
      <c r="D6" s="14"/>
      <c r="E6" s="13">
        <v>100</v>
      </c>
      <c r="F6" s="13">
        <v>99.93</v>
      </c>
      <c r="G6" s="13">
        <v>100</v>
      </c>
      <c r="H6" s="13">
        <v>100</v>
      </c>
      <c r="I6" s="13">
        <v>100</v>
      </c>
      <c r="J6" s="13">
        <f t="shared" si="0"/>
        <v>5</v>
      </c>
      <c r="K6" s="13">
        <v>100</v>
      </c>
      <c r="L6" s="13">
        <v>99.93</v>
      </c>
      <c r="M6" s="13">
        <v>99.9</v>
      </c>
      <c r="N6" s="13">
        <v>99.9</v>
      </c>
      <c r="O6" s="13">
        <v>100</v>
      </c>
      <c r="P6" s="13">
        <f t="shared" si="1"/>
        <v>5</v>
      </c>
      <c r="Q6" s="13">
        <v>0.06</v>
      </c>
      <c r="R6" s="13">
        <v>0.1</v>
      </c>
      <c r="S6" s="13">
        <v>0</v>
      </c>
      <c r="T6" s="13">
        <v>0.04</v>
      </c>
      <c r="U6" s="13">
        <v>0.06</v>
      </c>
      <c r="V6" s="13">
        <f t="shared" si="2"/>
        <v>5</v>
      </c>
      <c r="W6" s="13">
        <v>16248.59</v>
      </c>
      <c r="X6" s="13">
        <v>4150.74</v>
      </c>
      <c r="Y6" s="13">
        <v>12360.37</v>
      </c>
      <c r="Z6" s="13">
        <v>10049.540000000001</v>
      </c>
      <c r="AA6" s="13">
        <v>13426.56</v>
      </c>
      <c r="AB6" s="13">
        <f t="shared" si="3"/>
        <v>5</v>
      </c>
      <c r="AC6" s="13">
        <v>23.85</v>
      </c>
      <c r="AD6" s="13">
        <v>68.75</v>
      </c>
      <c r="AE6" s="13">
        <v>37.799999999999997</v>
      </c>
      <c r="AF6" s="13">
        <v>64.94</v>
      </c>
      <c r="AG6" s="13">
        <v>36.99</v>
      </c>
      <c r="AH6" s="13">
        <f t="shared" si="4"/>
        <v>2</v>
      </c>
      <c r="AI6" s="13">
        <v>559.87</v>
      </c>
      <c r="AJ6" s="13">
        <v>1666.96</v>
      </c>
      <c r="AK6" s="13">
        <v>459.94</v>
      </c>
      <c r="AL6" s="13">
        <v>904.97</v>
      </c>
      <c r="AM6" s="13">
        <v>1613.17</v>
      </c>
      <c r="AN6" s="13">
        <v>99.43</v>
      </c>
      <c r="AO6" s="13">
        <v>99.15</v>
      </c>
      <c r="AP6" s="13">
        <v>99.04</v>
      </c>
      <c r="AQ6" s="13">
        <v>99.03</v>
      </c>
      <c r="AR6" s="13">
        <v>99.42</v>
      </c>
      <c r="AS6" s="13">
        <f t="shared" si="5"/>
        <v>5</v>
      </c>
      <c r="AT6" s="13">
        <v>100</v>
      </c>
      <c r="AU6" s="13">
        <v>99.28</v>
      </c>
      <c r="AV6" s="13">
        <v>100</v>
      </c>
      <c r="AW6" s="13">
        <v>100</v>
      </c>
      <c r="AX6" s="13">
        <v>100</v>
      </c>
      <c r="AY6" s="13">
        <f t="shared" si="6"/>
        <v>5</v>
      </c>
      <c r="AZ6" s="13">
        <v>9.8699999999999992</v>
      </c>
      <c r="BA6" s="13">
        <v>9.0399999999999991</v>
      </c>
      <c r="BB6" s="13">
        <v>9.33</v>
      </c>
      <c r="BC6" s="13">
        <v>8.77</v>
      </c>
      <c r="BD6" s="13">
        <v>9.11</v>
      </c>
      <c r="BE6" s="13">
        <v>100</v>
      </c>
      <c r="BF6" s="13">
        <v>100</v>
      </c>
      <c r="BG6" s="13">
        <v>100</v>
      </c>
      <c r="BH6" s="13">
        <v>100</v>
      </c>
      <c r="BI6" s="13">
        <v>100</v>
      </c>
      <c r="BJ6" s="13">
        <f t="shared" si="7"/>
        <v>5</v>
      </c>
      <c r="BK6" s="13">
        <v>0</v>
      </c>
      <c r="BL6" s="13">
        <v>0</v>
      </c>
      <c r="BM6" s="13">
        <v>0</v>
      </c>
      <c r="BN6" s="13">
        <v>100</v>
      </c>
      <c r="BO6" s="13">
        <v>0</v>
      </c>
      <c r="BP6" s="13">
        <f t="shared" si="8"/>
        <v>4</v>
      </c>
      <c r="BQ6" s="13">
        <v>0</v>
      </c>
      <c r="BR6" s="13">
        <v>100</v>
      </c>
      <c r="BS6" s="13">
        <v>100</v>
      </c>
      <c r="BT6" s="13">
        <v>100</v>
      </c>
      <c r="BU6" s="13">
        <v>100</v>
      </c>
      <c r="BV6" s="13">
        <f t="shared" si="9"/>
        <v>4</v>
      </c>
      <c r="BW6" s="13">
        <v>100</v>
      </c>
      <c r="BX6" s="13">
        <v>100</v>
      </c>
      <c r="BY6" s="13">
        <v>100</v>
      </c>
      <c r="BZ6" s="13">
        <v>100</v>
      </c>
      <c r="CA6" s="13">
        <v>100</v>
      </c>
      <c r="CB6" s="13">
        <f t="shared" si="10"/>
        <v>5</v>
      </c>
      <c r="CC6" s="6">
        <v>0.46</v>
      </c>
      <c r="CD6" s="6">
        <v>0.7</v>
      </c>
      <c r="CE6" s="6">
        <v>0.49</v>
      </c>
      <c r="CF6" s="6">
        <v>0.42</v>
      </c>
      <c r="CG6" s="6">
        <v>0.7</v>
      </c>
      <c r="CH6" s="13">
        <f t="shared" si="11"/>
        <v>5</v>
      </c>
      <c r="CI6" s="6">
        <v>0</v>
      </c>
      <c r="CJ6" s="6">
        <v>0.37</v>
      </c>
      <c r="CK6" s="6">
        <v>0</v>
      </c>
      <c r="CL6" s="6">
        <v>36.229999999999997</v>
      </c>
      <c r="CM6" s="6">
        <v>0.05</v>
      </c>
      <c r="CN6" s="13">
        <f t="shared" si="12"/>
        <v>4</v>
      </c>
      <c r="CO6" s="13">
        <v>100</v>
      </c>
      <c r="CP6" s="13">
        <v>100</v>
      </c>
      <c r="CQ6" s="13">
        <v>99.97</v>
      </c>
      <c r="CR6" s="13">
        <v>100</v>
      </c>
      <c r="CS6" s="13">
        <v>100</v>
      </c>
      <c r="CT6" s="13">
        <f t="shared" si="13"/>
        <v>5</v>
      </c>
      <c r="CU6" s="13">
        <v>-115.2</v>
      </c>
      <c r="CV6" s="13">
        <v>-113.06</v>
      </c>
      <c r="CW6" s="13">
        <v>-114.86</v>
      </c>
      <c r="CX6" s="13">
        <v>-114.32</v>
      </c>
      <c r="CY6" s="13">
        <v>-114.18</v>
      </c>
      <c r="CZ6" s="24">
        <f t="shared" si="14"/>
        <v>5</v>
      </c>
      <c r="DA6" s="27">
        <v>911</v>
      </c>
      <c r="DB6" s="27">
        <v>1507</v>
      </c>
      <c r="DC6" s="27">
        <v>4852</v>
      </c>
      <c r="DD6" s="27">
        <v>665</v>
      </c>
      <c r="DE6" s="27">
        <v>466</v>
      </c>
      <c r="DF6" s="27">
        <v>109</v>
      </c>
      <c r="DG6" s="27">
        <v>48</v>
      </c>
      <c r="DH6" s="27">
        <v>0</v>
      </c>
      <c r="DI6" s="16">
        <f t="shared" si="24"/>
        <v>8558</v>
      </c>
      <c r="DJ6" s="16">
        <f t="shared" si="25"/>
        <v>1288</v>
      </c>
      <c r="DK6" s="29">
        <f t="shared" si="17"/>
        <v>15.050245384435616</v>
      </c>
      <c r="DL6" s="27">
        <v>911</v>
      </c>
      <c r="DM6" s="27">
        <v>1507</v>
      </c>
      <c r="DN6" s="27">
        <v>4852</v>
      </c>
      <c r="DO6" s="27">
        <v>665</v>
      </c>
      <c r="DP6" s="27">
        <v>466</v>
      </c>
      <c r="DQ6" s="27">
        <v>109</v>
      </c>
      <c r="DR6" s="27">
        <v>48</v>
      </c>
      <c r="DS6" s="27">
        <v>0</v>
      </c>
      <c r="DT6" s="16">
        <f t="shared" si="26"/>
        <v>8558</v>
      </c>
      <c r="DU6" s="16">
        <f t="shared" si="27"/>
        <v>1288</v>
      </c>
      <c r="DV6" s="29">
        <f t="shared" si="20"/>
        <v>15.050245384435616</v>
      </c>
      <c r="DW6" s="27">
        <v>911</v>
      </c>
      <c r="DX6" s="27">
        <v>1507</v>
      </c>
      <c r="DY6" s="27">
        <v>4852</v>
      </c>
      <c r="DZ6" s="27">
        <v>665</v>
      </c>
      <c r="EA6" s="27">
        <v>466</v>
      </c>
      <c r="EB6" s="27">
        <v>109</v>
      </c>
      <c r="EC6" s="27">
        <v>48</v>
      </c>
      <c r="ED6" s="27">
        <v>0</v>
      </c>
      <c r="EE6" s="16">
        <f t="shared" si="28"/>
        <v>8558</v>
      </c>
      <c r="EF6" s="16">
        <f t="shared" si="29"/>
        <v>1288</v>
      </c>
      <c r="EG6" s="29">
        <f t="shared" si="23"/>
        <v>15.050245384435616</v>
      </c>
    </row>
    <row r="7" spans="1:137" x14ac:dyDescent="0.35">
      <c r="A7" s="14" t="s">
        <v>57</v>
      </c>
      <c r="B7" s="14" t="s">
        <v>71</v>
      </c>
      <c r="C7" s="14" t="s">
        <v>72</v>
      </c>
      <c r="D7" s="14"/>
      <c r="E7" s="13">
        <v>99.61</v>
      </c>
      <c r="F7" s="13">
        <v>100</v>
      </c>
      <c r="G7" s="13">
        <v>100</v>
      </c>
      <c r="H7" s="13">
        <v>99.71</v>
      </c>
      <c r="I7" s="13">
        <v>100</v>
      </c>
      <c r="J7" s="13">
        <f t="shared" si="0"/>
        <v>5</v>
      </c>
      <c r="K7" s="13">
        <v>100</v>
      </c>
      <c r="L7" s="13">
        <v>99.81</v>
      </c>
      <c r="M7" s="13">
        <v>100</v>
      </c>
      <c r="N7" s="13">
        <v>99.85</v>
      </c>
      <c r="O7" s="13">
        <v>100</v>
      </c>
      <c r="P7" s="13">
        <f t="shared" si="1"/>
        <v>5</v>
      </c>
      <c r="Q7" s="13">
        <v>0.62</v>
      </c>
      <c r="R7" s="13">
        <v>0.09</v>
      </c>
      <c r="S7" s="13">
        <v>0.03</v>
      </c>
      <c r="T7" s="13">
        <v>0</v>
      </c>
      <c r="U7" s="13">
        <v>0.32</v>
      </c>
      <c r="V7" s="13">
        <f t="shared" si="2"/>
        <v>5</v>
      </c>
      <c r="W7" s="13">
        <v>19515.61</v>
      </c>
      <c r="X7" s="13">
        <v>14145.92</v>
      </c>
      <c r="Y7" s="13">
        <v>31364.59</v>
      </c>
      <c r="Z7" s="13">
        <v>10892.28</v>
      </c>
      <c r="AA7" s="13">
        <v>15411.66</v>
      </c>
      <c r="AB7" s="13">
        <f t="shared" si="3"/>
        <v>5</v>
      </c>
      <c r="AC7" s="13">
        <v>10.6</v>
      </c>
      <c r="AD7" s="13">
        <v>18.920000000000002</v>
      </c>
      <c r="AE7" s="13">
        <v>10.48</v>
      </c>
      <c r="AF7" s="13">
        <v>33.07</v>
      </c>
      <c r="AG7" s="13">
        <v>20.03</v>
      </c>
      <c r="AH7" s="13">
        <f t="shared" si="4"/>
        <v>0</v>
      </c>
      <c r="AI7" s="13">
        <v>353.97</v>
      </c>
      <c r="AJ7" s="13">
        <v>464.49</v>
      </c>
      <c r="AK7" s="13">
        <v>500.38</v>
      </c>
      <c r="AL7" s="13">
        <v>581.02</v>
      </c>
      <c r="AM7" s="13">
        <v>634.76</v>
      </c>
      <c r="AN7" s="13">
        <v>100</v>
      </c>
      <c r="AO7" s="13">
        <v>99.49</v>
      </c>
      <c r="AP7" s="13">
        <v>100</v>
      </c>
      <c r="AQ7" s="13">
        <v>99.42</v>
      </c>
      <c r="AR7" s="13">
        <v>99.39</v>
      </c>
      <c r="AS7" s="13">
        <f t="shared" si="5"/>
        <v>5</v>
      </c>
      <c r="AT7" s="13">
        <v>100</v>
      </c>
      <c r="AU7" s="13">
        <v>100</v>
      </c>
      <c r="AV7" s="13">
        <v>100</v>
      </c>
      <c r="AW7" s="13">
        <v>100</v>
      </c>
      <c r="AX7" s="13">
        <v>100</v>
      </c>
      <c r="AY7" s="13">
        <f t="shared" si="6"/>
        <v>5</v>
      </c>
      <c r="AZ7" s="13">
        <v>10.52</v>
      </c>
      <c r="BA7" s="13">
        <v>9.89</v>
      </c>
      <c r="BB7" s="13">
        <v>12.04</v>
      </c>
      <c r="BC7" s="13">
        <v>9.18</v>
      </c>
      <c r="BD7" s="13">
        <v>10</v>
      </c>
      <c r="BE7" s="13">
        <v>100</v>
      </c>
      <c r="BF7" s="13">
        <v>100</v>
      </c>
      <c r="BG7" s="13">
        <v>100</v>
      </c>
      <c r="BH7" s="13">
        <v>100</v>
      </c>
      <c r="BI7" s="13">
        <v>100</v>
      </c>
      <c r="BJ7" s="13">
        <f t="shared" si="7"/>
        <v>5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  <c r="BP7" s="13">
        <f t="shared" si="8"/>
        <v>5</v>
      </c>
      <c r="BQ7" s="13">
        <v>100</v>
      </c>
      <c r="BR7" s="13">
        <v>100</v>
      </c>
      <c r="BS7" s="13">
        <v>100</v>
      </c>
      <c r="BT7" s="13">
        <v>0</v>
      </c>
      <c r="BU7" s="13">
        <v>100</v>
      </c>
      <c r="BV7" s="13">
        <f t="shared" si="9"/>
        <v>4</v>
      </c>
      <c r="BW7" s="13">
        <v>100</v>
      </c>
      <c r="BX7" s="13">
        <v>100</v>
      </c>
      <c r="BY7" s="13">
        <v>100</v>
      </c>
      <c r="BZ7" s="13">
        <v>100</v>
      </c>
      <c r="CA7" s="13">
        <v>100</v>
      </c>
      <c r="CB7" s="13">
        <f t="shared" si="10"/>
        <v>5</v>
      </c>
      <c r="CC7" s="6">
        <v>1.31</v>
      </c>
      <c r="CD7" s="6">
        <v>0.64</v>
      </c>
      <c r="CE7" s="6">
        <v>0.81</v>
      </c>
      <c r="CF7" s="6">
        <v>0.04</v>
      </c>
      <c r="CG7" s="6">
        <v>2.5299999999999998</v>
      </c>
      <c r="CH7" s="13">
        <f t="shared" si="11"/>
        <v>3</v>
      </c>
      <c r="CI7" s="6">
        <v>0</v>
      </c>
      <c r="CJ7" s="6">
        <v>0.5</v>
      </c>
      <c r="CK7" s="6">
        <v>4.8</v>
      </c>
      <c r="CL7" s="6">
        <v>0.12</v>
      </c>
      <c r="CM7" s="6">
        <v>0.21</v>
      </c>
      <c r="CN7" s="13">
        <f t="shared" si="12"/>
        <v>4</v>
      </c>
      <c r="CO7" s="13">
        <v>100</v>
      </c>
      <c r="CP7" s="13">
        <v>100</v>
      </c>
      <c r="CQ7" s="13">
        <v>99.97</v>
      </c>
      <c r="CR7" s="13">
        <v>100</v>
      </c>
      <c r="CS7" s="13">
        <v>100</v>
      </c>
      <c r="CT7" s="13">
        <f t="shared" si="13"/>
        <v>5</v>
      </c>
      <c r="CU7" s="13">
        <v>-112.66</v>
      </c>
      <c r="CV7" s="13">
        <v>-112.46</v>
      </c>
      <c r="CW7" s="13">
        <v>-116.67</v>
      </c>
      <c r="CX7" s="13">
        <v>-112.86</v>
      </c>
      <c r="CY7" s="13">
        <v>-112.87</v>
      </c>
      <c r="CZ7" s="24">
        <f t="shared" si="14"/>
        <v>5</v>
      </c>
      <c r="DA7" s="27">
        <v>46</v>
      </c>
      <c r="DB7" s="27">
        <v>243</v>
      </c>
      <c r="DC7" s="27">
        <v>148264</v>
      </c>
      <c r="DD7" s="27">
        <v>29485</v>
      </c>
      <c r="DE7" s="27">
        <v>10583</v>
      </c>
      <c r="DF7" s="27">
        <v>271</v>
      </c>
      <c r="DG7" s="27">
        <v>202</v>
      </c>
      <c r="DH7" s="27">
        <v>194</v>
      </c>
      <c r="DI7" s="16">
        <f t="shared" si="24"/>
        <v>189288</v>
      </c>
      <c r="DJ7" s="16">
        <f t="shared" si="25"/>
        <v>40735</v>
      </c>
      <c r="DK7" s="29">
        <f t="shared" si="17"/>
        <v>21.520117492920839</v>
      </c>
      <c r="DL7" s="27">
        <v>46</v>
      </c>
      <c r="DM7" s="27">
        <v>243</v>
      </c>
      <c r="DN7" s="27">
        <v>148264</v>
      </c>
      <c r="DO7" s="27">
        <v>29485</v>
      </c>
      <c r="DP7" s="27">
        <v>10583</v>
      </c>
      <c r="DQ7" s="27">
        <v>271</v>
      </c>
      <c r="DR7" s="27">
        <v>202</v>
      </c>
      <c r="DS7" s="27">
        <v>194</v>
      </c>
      <c r="DT7" s="16">
        <f t="shared" si="26"/>
        <v>189288</v>
      </c>
      <c r="DU7" s="16">
        <f t="shared" si="27"/>
        <v>40735</v>
      </c>
      <c r="DV7" s="29">
        <f t="shared" si="20"/>
        <v>21.520117492920839</v>
      </c>
      <c r="DW7" s="27">
        <v>46</v>
      </c>
      <c r="DX7" s="27">
        <v>243</v>
      </c>
      <c r="DY7" s="27">
        <v>148264</v>
      </c>
      <c r="DZ7" s="27">
        <v>29485</v>
      </c>
      <c r="EA7" s="27">
        <v>10583</v>
      </c>
      <c r="EB7" s="27">
        <v>271</v>
      </c>
      <c r="EC7" s="27">
        <v>202</v>
      </c>
      <c r="ED7" s="27">
        <v>194</v>
      </c>
      <c r="EE7" s="16">
        <f t="shared" si="28"/>
        <v>189288</v>
      </c>
      <c r="EF7" s="16">
        <f t="shared" si="29"/>
        <v>40735</v>
      </c>
      <c r="EG7" s="29">
        <f t="shared" si="23"/>
        <v>21.520117492920839</v>
      </c>
    </row>
    <row r="8" spans="1:137" x14ac:dyDescent="0.35">
      <c r="A8" s="14" t="s">
        <v>58</v>
      </c>
      <c r="B8" s="14" t="s">
        <v>71</v>
      </c>
      <c r="C8" s="14" t="s">
        <v>72</v>
      </c>
      <c r="D8" s="14"/>
      <c r="E8" s="13">
        <v>100</v>
      </c>
      <c r="F8" s="13">
        <v>100</v>
      </c>
      <c r="G8" s="13">
        <v>100</v>
      </c>
      <c r="H8" s="13">
        <v>100</v>
      </c>
      <c r="I8" s="13">
        <v>100</v>
      </c>
      <c r="J8" s="13">
        <f t="shared" si="0"/>
        <v>5</v>
      </c>
      <c r="K8" s="13">
        <v>100</v>
      </c>
      <c r="L8" s="13">
        <v>100</v>
      </c>
      <c r="M8" s="13">
        <v>99.97</v>
      </c>
      <c r="N8" s="13">
        <v>100</v>
      </c>
      <c r="O8" s="13">
        <v>99.97</v>
      </c>
      <c r="P8" s="13">
        <f t="shared" si="1"/>
        <v>5</v>
      </c>
      <c r="Q8" s="13">
        <v>0.09</v>
      </c>
      <c r="R8" s="13">
        <v>0.02</v>
      </c>
      <c r="S8" s="13">
        <v>0.1</v>
      </c>
      <c r="T8" s="13">
        <v>0.04</v>
      </c>
      <c r="U8" s="13">
        <v>0</v>
      </c>
      <c r="V8" s="13">
        <f t="shared" si="2"/>
        <v>5</v>
      </c>
      <c r="W8" s="13">
        <v>14051.2</v>
      </c>
      <c r="X8" s="13">
        <v>8157.52</v>
      </c>
      <c r="Y8" s="13">
        <v>19103.78</v>
      </c>
      <c r="Z8" s="13">
        <v>12109.03</v>
      </c>
      <c r="AA8" s="13">
        <v>21134.21</v>
      </c>
      <c r="AB8" s="13">
        <f t="shared" si="3"/>
        <v>5</v>
      </c>
      <c r="AC8" s="13">
        <v>34.1</v>
      </c>
      <c r="AD8" s="13">
        <v>77.33</v>
      </c>
      <c r="AE8" s="13">
        <v>34.78</v>
      </c>
      <c r="AF8" s="13">
        <v>45.43</v>
      </c>
      <c r="AG8" s="13">
        <v>24.22</v>
      </c>
      <c r="AH8" s="13">
        <f t="shared" si="4"/>
        <v>1</v>
      </c>
      <c r="AI8" s="13">
        <v>704.35</v>
      </c>
      <c r="AJ8" s="13">
        <v>301.69</v>
      </c>
      <c r="AK8" s="13">
        <v>613.39</v>
      </c>
      <c r="AL8" s="13">
        <v>399.26</v>
      </c>
      <c r="AM8" s="13">
        <v>489.23</v>
      </c>
      <c r="AN8" s="13">
        <v>100</v>
      </c>
      <c r="AO8" s="13">
        <v>98.99</v>
      </c>
      <c r="AP8" s="13">
        <v>100</v>
      </c>
      <c r="AQ8" s="13">
        <v>99.55</v>
      </c>
      <c r="AR8" s="13">
        <v>100</v>
      </c>
      <c r="AS8" s="13">
        <f t="shared" si="5"/>
        <v>5</v>
      </c>
      <c r="AT8" s="13">
        <v>99.71</v>
      </c>
      <c r="AU8" s="13">
        <v>99.8</v>
      </c>
      <c r="AV8" s="13">
        <v>100</v>
      </c>
      <c r="AW8" s="13">
        <v>99.78</v>
      </c>
      <c r="AX8" s="13">
        <v>100</v>
      </c>
      <c r="AY8" s="13">
        <f t="shared" si="6"/>
        <v>5</v>
      </c>
      <c r="AZ8" s="13">
        <v>10.49</v>
      </c>
      <c r="BA8" s="13">
        <v>9.6999999999999993</v>
      </c>
      <c r="BB8" s="13">
        <v>10.130000000000001</v>
      </c>
      <c r="BC8" s="13">
        <v>10</v>
      </c>
      <c r="BD8" s="13">
        <v>11.64</v>
      </c>
      <c r="BE8" s="13">
        <v>100</v>
      </c>
      <c r="BF8" s="13">
        <v>100</v>
      </c>
      <c r="BG8" s="13">
        <v>100</v>
      </c>
      <c r="BH8" s="13">
        <v>100</v>
      </c>
      <c r="BI8" s="13">
        <v>100</v>
      </c>
      <c r="BJ8" s="13">
        <f t="shared" si="7"/>
        <v>5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  <c r="BP8" s="13">
        <f t="shared" si="8"/>
        <v>5</v>
      </c>
      <c r="BQ8" s="13">
        <v>100</v>
      </c>
      <c r="BR8" s="13">
        <v>0</v>
      </c>
      <c r="BS8" s="13">
        <v>0</v>
      </c>
      <c r="BT8" s="13">
        <v>100</v>
      </c>
      <c r="BU8" s="13">
        <v>100</v>
      </c>
      <c r="BV8" s="13">
        <f t="shared" si="9"/>
        <v>3</v>
      </c>
      <c r="BW8" s="13">
        <v>100</v>
      </c>
      <c r="BX8" s="13">
        <v>100</v>
      </c>
      <c r="BY8" s="13">
        <v>100</v>
      </c>
      <c r="BZ8" s="13">
        <v>100</v>
      </c>
      <c r="CA8" s="13">
        <v>100</v>
      </c>
      <c r="CB8" s="13">
        <f t="shared" si="10"/>
        <v>5</v>
      </c>
      <c r="CC8" s="6">
        <v>0.28000000000000003</v>
      </c>
      <c r="CD8" s="6">
        <v>0.55000000000000004</v>
      </c>
      <c r="CE8" s="6">
        <v>0.41</v>
      </c>
      <c r="CF8" s="6">
        <v>0.04</v>
      </c>
      <c r="CG8" s="6">
        <v>0.21</v>
      </c>
      <c r="CH8" s="13">
        <f t="shared" si="11"/>
        <v>5</v>
      </c>
      <c r="CI8" s="6">
        <v>0.87</v>
      </c>
      <c r="CJ8" s="6">
        <v>21.64</v>
      </c>
      <c r="CK8" s="6">
        <v>0</v>
      </c>
      <c r="CL8" s="6">
        <v>0.02</v>
      </c>
      <c r="CM8" s="6">
        <v>0.15</v>
      </c>
      <c r="CN8" s="13">
        <f t="shared" si="12"/>
        <v>4</v>
      </c>
      <c r="CO8" s="13">
        <v>100</v>
      </c>
      <c r="CP8" s="13">
        <v>100</v>
      </c>
      <c r="CQ8" s="13">
        <v>99.98</v>
      </c>
      <c r="CR8" s="13">
        <v>100</v>
      </c>
      <c r="CS8" s="13">
        <v>100</v>
      </c>
      <c r="CT8" s="13">
        <f t="shared" si="13"/>
        <v>5</v>
      </c>
      <c r="CU8" s="13">
        <v>-116.1</v>
      </c>
      <c r="CV8" s="13">
        <v>-116.66</v>
      </c>
      <c r="CW8" s="13">
        <v>-116.4</v>
      </c>
      <c r="CX8" s="13">
        <v>-116.64</v>
      </c>
      <c r="CY8" s="13">
        <v>-118.27</v>
      </c>
      <c r="CZ8" s="24">
        <f t="shared" si="14"/>
        <v>5</v>
      </c>
      <c r="DA8" s="27">
        <v>59</v>
      </c>
      <c r="DB8" s="27">
        <v>71</v>
      </c>
      <c r="DC8" s="27">
        <v>8318</v>
      </c>
      <c r="DD8" s="27">
        <v>1805</v>
      </c>
      <c r="DE8" s="27">
        <v>715</v>
      </c>
      <c r="DF8" s="27">
        <v>43</v>
      </c>
      <c r="DG8" s="27">
        <v>8</v>
      </c>
      <c r="DH8" s="27">
        <v>0</v>
      </c>
      <c r="DI8" s="16">
        <f t="shared" si="24"/>
        <v>11019</v>
      </c>
      <c r="DJ8" s="16">
        <f t="shared" si="25"/>
        <v>2571</v>
      </c>
      <c r="DK8" s="29">
        <f t="shared" si="17"/>
        <v>23.332425809964608</v>
      </c>
      <c r="DL8" s="27">
        <v>59</v>
      </c>
      <c r="DM8" s="27">
        <v>71</v>
      </c>
      <c r="DN8" s="27">
        <v>8318</v>
      </c>
      <c r="DO8" s="27">
        <v>1805</v>
      </c>
      <c r="DP8" s="27">
        <v>715</v>
      </c>
      <c r="DQ8" s="27">
        <v>43</v>
      </c>
      <c r="DR8" s="27">
        <v>8</v>
      </c>
      <c r="DS8" s="27">
        <v>0</v>
      </c>
      <c r="DT8" s="16">
        <f t="shared" si="26"/>
        <v>11019</v>
      </c>
      <c r="DU8" s="16">
        <f t="shared" si="27"/>
        <v>2571</v>
      </c>
      <c r="DV8" s="29">
        <f t="shared" si="20"/>
        <v>23.332425809964608</v>
      </c>
      <c r="DW8" s="27">
        <v>59</v>
      </c>
      <c r="DX8" s="27">
        <v>71</v>
      </c>
      <c r="DY8" s="27">
        <v>8318</v>
      </c>
      <c r="DZ8" s="27">
        <v>1805</v>
      </c>
      <c r="EA8" s="27">
        <v>715</v>
      </c>
      <c r="EB8" s="27">
        <v>43</v>
      </c>
      <c r="EC8" s="27">
        <v>8</v>
      </c>
      <c r="ED8" s="27">
        <v>0</v>
      </c>
      <c r="EE8" s="16">
        <f t="shared" si="28"/>
        <v>11019</v>
      </c>
      <c r="EF8" s="16">
        <f t="shared" si="29"/>
        <v>2571</v>
      </c>
      <c r="EG8" s="29">
        <f t="shared" si="23"/>
        <v>23.332425809964608</v>
      </c>
    </row>
  </sheetData>
  <mergeCells count="17">
    <mergeCell ref="E1:I1"/>
    <mergeCell ref="K1:O1"/>
    <mergeCell ref="Q1:U1"/>
    <mergeCell ref="W1:AA1"/>
    <mergeCell ref="AC1:AG1"/>
    <mergeCell ref="AI1:AM1"/>
    <mergeCell ref="AN1:AR1"/>
    <mergeCell ref="AT1:AX1"/>
    <mergeCell ref="AZ1:BD1"/>
    <mergeCell ref="BE1:BI1"/>
    <mergeCell ref="CO1:CS1"/>
    <mergeCell ref="CU1:CY1"/>
    <mergeCell ref="BK1:BO1"/>
    <mergeCell ref="BQ1:BU1"/>
    <mergeCell ref="BW1:CA1"/>
    <mergeCell ref="CC1:CG1"/>
    <mergeCell ref="CI1:CM1"/>
  </mergeCells>
  <phoneticPr fontId="3" type="noConversion"/>
  <conditionalFormatting sqref="J3:J8 V3:V8 P3:P8 AB3:AB8 AS3:AS8 AY3:AY8 BJ3:BJ8 BP3:BP8 BV3:BV8 CB3:CB8 CH3:CH8 CT3:CT8 CN3:CN8 AH3:AH8 CZ3:CZ8">
    <cfRule type="cellIs" dxfId="0" priority="1" operator="lessThan">
      <formula>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F09C9-1277-4720-82F0-D1D8582C5AF8}">
  <dimension ref="A1:E2"/>
  <sheetViews>
    <sheetView workbookViewId="0">
      <selection activeCell="E8" sqref="E8"/>
    </sheetView>
  </sheetViews>
  <sheetFormatPr defaultRowHeight="14.5" x14ac:dyDescent="0.35"/>
  <cols>
    <col min="1" max="1" width="7.26953125" bestFit="1" customWidth="1"/>
    <col min="2" max="2" width="9.54296875" bestFit="1" customWidth="1"/>
    <col min="3" max="3" width="2.7265625" bestFit="1" customWidth="1"/>
    <col min="4" max="4" width="4" bestFit="1" customWidth="1"/>
    <col min="5" max="5" width="9" bestFit="1" customWidth="1"/>
  </cols>
  <sheetData>
    <row r="1" spans="1:5" x14ac:dyDescent="0.35">
      <c r="A1" s="10" t="s">
        <v>0</v>
      </c>
      <c r="B1" s="11" t="s">
        <v>1</v>
      </c>
      <c r="C1" s="11" t="s">
        <v>2</v>
      </c>
      <c r="D1" s="11" t="s">
        <v>3</v>
      </c>
      <c r="E1" s="12" t="s">
        <v>4</v>
      </c>
    </row>
    <row r="2" spans="1:5" x14ac:dyDescent="0.35">
      <c r="A2" s="14" t="s">
        <v>71</v>
      </c>
      <c r="B2" s="2">
        <v>3</v>
      </c>
      <c r="C2" s="1"/>
      <c r="D2" s="3"/>
      <c r="E2" s="25">
        <v>44910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CBBA6-293D-4E9C-9F6D-CA048CCFF9DB}">
  <dimension ref="A1:R7"/>
  <sheetViews>
    <sheetView zoomScale="80" zoomScaleNormal="80" workbookViewId="0">
      <selection activeCell="G10" sqref="G10"/>
    </sheetView>
  </sheetViews>
  <sheetFormatPr defaultRowHeight="14.5" x14ac:dyDescent="0.35"/>
  <cols>
    <col min="1" max="1" width="6.7265625" customWidth="1"/>
    <col min="2" max="2" width="10.26953125" bestFit="1" customWidth="1"/>
    <col min="3" max="3" width="11" bestFit="1" customWidth="1"/>
    <col min="4" max="4" width="7.453125" bestFit="1" customWidth="1"/>
    <col min="5" max="5" width="9.26953125" bestFit="1" customWidth="1"/>
    <col min="6" max="6" width="7.81640625" bestFit="1" customWidth="1"/>
    <col min="7" max="7" width="25.1796875" bestFit="1" customWidth="1"/>
    <col min="8" max="8" width="7.26953125" bestFit="1" customWidth="1"/>
    <col min="9" max="9" width="25.1796875" bestFit="1" customWidth="1"/>
    <col min="10" max="10" width="6.54296875" bestFit="1" customWidth="1"/>
    <col min="11" max="12" width="8.453125" bestFit="1" customWidth="1"/>
    <col min="14" max="14" width="16.26953125" bestFit="1" customWidth="1"/>
    <col min="15" max="15" width="8.81640625" bestFit="1" customWidth="1"/>
    <col min="16" max="16" width="13.54296875" bestFit="1" customWidth="1"/>
    <col min="17" max="17" width="10.81640625" bestFit="1" customWidth="1"/>
    <col min="18" max="18" width="15.26953125" bestFit="1" customWidth="1"/>
  </cols>
  <sheetData>
    <row r="1" spans="1:18" ht="39" x14ac:dyDescent="0.35">
      <c r="A1" s="4" t="s">
        <v>5</v>
      </c>
      <c r="B1" s="4" t="s">
        <v>6</v>
      </c>
      <c r="C1" s="5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</row>
    <row r="2" spans="1:18" x14ac:dyDescent="0.35">
      <c r="A2" s="6" t="s">
        <v>23</v>
      </c>
      <c r="B2" s="6" t="s">
        <v>24</v>
      </c>
      <c r="C2" s="7" t="str">
        <f t="shared" ref="C2:C4" si="0">RIGHT(E2,6)&amp;"TU"</f>
        <v>HY6874TU</v>
      </c>
      <c r="D2" s="6" t="s">
        <v>26</v>
      </c>
      <c r="E2" s="21" t="s">
        <v>71</v>
      </c>
      <c r="F2" s="7"/>
      <c r="G2" s="30" t="s">
        <v>53</v>
      </c>
      <c r="H2" s="7" t="s">
        <v>25</v>
      </c>
      <c r="I2" s="30" t="s">
        <v>53</v>
      </c>
      <c r="J2" s="6" t="s">
        <v>26</v>
      </c>
      <c r="K2" s="8" t="s">
        <v>32</v>
      </c>
      <c r="L2" s="8" t="s">
        <v>32</v>
      </c>
      <c r="M2" s="7"/>
      <c r="N2" s="25">
        <v>44953</v>
      </c>
      <c r="O2" s="9">
        <v>44986</v>
      </c>
      <c r="P2" s="6"/>
      <c r="Q2" s="6" t="s">
        <v>27</v>
      </c>
      <c r="R2" s="6" t="s">
        <v>28</v>
      </c>
    </row>
    <row r="3" spans="1:18" x14ac:dyDescent="0.35">
      <c r="A3" s="6" t="s">
        <v>23</v>
      </c>
      <c r="B3" s="6" t="s">
        <v>24</v>
      </c>
      <c r="C3" s="7" t="str">
        <f t="shared" si="0"/>
        <v>HY6874TU</v>
      </c>
      <c r="D3" s="6" t="s">
        <v>26</v>
      </c>
      <c r="E3" s="21" t="s">
        <v>71</v>
      </c>
      <c r="F3" s="7"/>
      <c r="G3" s="30" t="s">
        <v>54</v>
      </c>
      <c r="H3" s="7" t="s">
        <v>29</v>
      </c>
      <c r="I3" s="30" t="s">
        <v>54</v>
      </c>
      <c r="J3" s="6" t="s">
        <v>26</v>
      </c>
      <c r="K3" s="8" t="s">
        <v>32</v>
      </c>
      <c r="L3" s="8" t="s">
        <v>32</v>
      </c>
      <c r="M3" s="7"/>
      <c r="N3" s="25">
        <v>44953</v>
      </c>
      <c r="O3" s="9">
        <v>44986</v>
      </c>
      <c r="P3" s="6"/>
      <c r="Q3" s="6" t="s">
        <v>27</v>
      </c>
      <c r="R3" s="6" t="s">
        <v>28</v>
      </c>
    </row>
    <row r="4" spans="1:18" x14ac:dyDescent="0.35">
      <c r="A4" s="6" t="s">
        <v>23</v>
      </c>
      <c r="B4" s="6" t="s">
        <v>24</v>
      </c>
      <c r="C4" s="7" t="str">
        <f t="shared" si="0"/>
        <v>HY6874TU</v>
      </c>
      <c r="D4" s="6" t="s">
        <v>26</v>
      </c>
      <c r="E4" s="21" t="s">
        <v>71</v>
      </c>
      <c r="F4" s="7"/>
      <c r="G4" s="30" t="s">
        <v>55</v>
      </c>
      <c r="H4" s="7" t="s">
        <v>30</v>
      </c>
      <c r="I4" s="30" t="s">
        <v>55</v>
      </c>
      <c r="J4" s="6" t="s">
        <v>26</v>
      </c>
      <c r="K4" s="8" t="s">
        <v>32</v>
      </c>
      <c r="L4" s="8" t="s">
        <v>32</v>
      </c>
      <c r="M4" s="7"/>
      <c r="N4" s="25">
        <v>44953</v>
      </c>
      <c r="O4" s="9">
        <v>44986</v>
      </c>
      <c r="P4" s="6"/>
      <c r="Q4" s="6" t="s">
        <v>27</v>
      </c>
      <c r="R4" s="6" t="s">
        <v>28</v>
      </c>
    </row>
    <row r="5" spans="1:18" x14ac:dyDescent="0.35">
      <c r="A5" s="6" t="s">
        <v>23</v>
      </c>
      <c r="B5" s="6" t="s">
        <v>24</v>
      </c>
      <c r="C5" s="7" t="str">
        <f t="shared" ref="C5:C7" si="1">RIGHT(E5,6)&amp;"TU"</f>
        <v>HY6874TU</v>
      </c>
      <c r="D5" s="6" t="s">
        <v>26</v>
      </c>
      <c r="E5" s="21" t="s">
        <v>71</v>
      </c>
      <c r="F5" s="7"/>
      <c r="G5" s="30" t="s">
        <v>56</v>
      </c>
      <c r="H5" s="7" t="s">
        <v>25</v>
      </c>
      <c r="I5" s="30" t="s">
        <v>56</v>
      </c>
      <c r="J5" s="6" t="s">
        <v>26</v>
      </c>
      <c r="K5" s="8" t="s">
        <v>32</v>
      </c>
      <c r="L5" s="8" t="s">
        <v>32</v>
      </c>
      <c r="M5" s="7"/>
      <c r="N5" s="25">
        <v>44953</v>
      </c>
      <c r="O5" s="9">
        <v>44986</v>
      </c>
      <c r="P5" s="6"/>
      <c r="Q5" s="6" t="s">
        <v>27</v>
      </c>
      <c r="R5" s="6" t="s">
        <v>28</v>
      </c>
    </row>
    <row r="6" spans="1:18" x14ac:dyDescent="0.35">
      <c r="A6" s="6" t="s">
        <v>23</v>
      </c>
      <c r="B6" s="6" t="s">
        <v>24</v>
      </c>
      <c r="C6" s="7" t="str">
        <f t="shared" si="1"/>
        <v>HY6874TU</v>
      </c>
      <c r="D6" s="6" t="s">
        <v>26</v>
      </c>
      <c r="E6" s="21" t="s">
        <v>71</v>
      </c>
      <c r="F6" s="7"/>
      <c r="G6" s="30" t="s">
        <v>57</v>
      </c>
      <c r="H6" s="7" t="s">
        <v>29</v>
      </c>
      <c r="I6" s="30" t="s">
        <v>57</v>
      </c>
      <c r="J6" s="6" t="s">
        <v>26</v>
      </c>
      <c r="K6" s="8" t="s">
        <v>32</v>
      </c>
      <c r="L6" s="8" t="s">
        <v>32</v>
      </c>
      <c r="M6" s="7"/>
      <c r="N6" s="25">
        <v>44953</v>
      </c>
      <c r="O6" s="9">
        <v>44986</v>
      </c>
      <c r="P6" s="6"/>
      <c r="Q6" s="6" t="s">
        <v>27</v>
      </c>
      <c r="R6" s="6" t="s">
        <v>28</v>
      </c>
    </row>
    <row r="7" spans="1:18" x14ac:dyDescent="0.35">
      <c r="A7" s="6" t="s">
        <v>23</v>
      </c>
      <c r="B7" s="6" t="s">
        <v>24</v>
      </c>
      <c r="C7" s="7" t="str">
        <f t="shared" si="1"/>
        <v>HY6874TU</v>
      </c>
      <c r="D7" s="6" t="s">
        <v>26</v>
      </c>
      <c r="E7" s="21" t="s">
        <v>71</v>
      </c>
      <c r="F7" s="7"/>
      <c r="G7" s="30" t="s">
        <v>58</v>
      </c>
      <c r="H7" s="7" t="s">
        <v>30</v>
      </c>
      <c r="I7" s="30" t="s">
        <v>58</v>
      </c>
      <c r="J7" s="6" t="s">
        <v>26</v>
      </c>
      <c r="K7" s="8" t="s">
        <v>32</v>
      </c>
      <c r="L7" s="8" t="s">
        <v>32</v>
      </c>
      <c r="M7" s="7"/>
      <c r="N7" s="25">
        <v>44953</v>
      </c>
      <c r="O7" s="9">
        <v>44986</v>
      </c>
      <c r="P7" s="6"/>
      <c r="Q7" s="6" t="s">
        <v>27</v>
      </c>
      <c r="R7" s="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LTE-VOLTE KPI</vt:lpstr>
      <vt:lpstr>ERBS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 Kumar Singh K</dc:creator>
  <cp:lastModifiedBy>Dell</cp:lastModifiedBy>
  <cp:lastPrinted>2022-06-28T08:46:32Z</cp:lastPrinted>
  <dcterms:created xsi:type="dcterms:W3CDTF">2015-06-05T18:17:20Z</dcterms:created>
  <dcterms:modified xsi:type="dcterms:W3CDTF">2023-03-31T08:06:12Z</dcterms:modified>
</cp:coreProperties>
</file>