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2 KPI TREND AP Circle\"/>
    </mc:Choice>
  </mc:AlternateContent>
  <xr:revisionPtr revIDLastSave="0" documentId="13_ncr:1_{22AED940-8C77-41CA-B6D4-3EE8E17F16EB}" xr6:coauthVersionLast="47" xr6:coauthVersionMax="47" xr10:uidLastSave="{00000000-0000-0000-0000-000000000000}"/>
  <bookViews>
    <workbookView xWindow="-120" yWindow="-120" windowWidth="24240" windowHeight="13140" xr2:uid="{962136D7-D0AE-4AC8-B60B-62F54BD75FA6}"/>
  </bookViews>
  <sheets>
    <sheet name="2G KPI" sheetId="1" r:id="rId1"/>
    <sheet name="Summary" sheetId="3" r:id="rId2"/>
    <sheet name="Sheet6" sheetId="9" r:id="rId3"/>
  </sheets>
  <definedNames>
    <definedName name="_xlnm._FilterDatabase" localSheetId="0" hidden="1">'2G KPI'!$A$2:$CK$14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I14" i="1" l="1"/>
  <c r="BC14" i="1"/>
  <c r="BB14" i="1"/>
  <c r="BA14" i="1"/>
  <c r="AZ14" i="1"/>
  <c r="AY14" i="1"/>
  <c r="AN14" i="1"/>
  <c r="AH14" i="1"/>
  <c r="AB14" i="1"/>
  <c r="V14" i="1"/>
  <c r="P14" i="1"/>
  <c r="J14" i="1"/>
  <c r="BI13" i="1"/>
  <c r="BC13" i="1"/>
  <c r="BB13" i="1"/>
  <c r="BA13" i="1"/>
  <c r="AZ13" i="1"/>
  <c r="AY13" i="1"/>
  <c r="AN13" i="1"/>
  <c r="AH13" i="1"/>
  <c r="AB13" i="1"/>
  <c r="V13" i="1"/>
  <c r="P13" i="1"/>
  <c r="J13" i="1"/>
  <c r="BI12" i="1"/>
  <c r="BC12" i="1"/>
  <c r="BB12" i="1"/>
  <c r="BA12" i="1"/>
  <c r="AZ12" i="1"/>
  <c r="AY12" i="1"/>
  <c r="AN12" i="1"/>
  <c r="AH12" i="1"/>
  <c r="AB12" i="1"/>
  <c r="V12" i="1"/>
  <c r="P12" i="1"/>
  <c r="J12" i="1"/>
  <c r="BI11" i="1"/>
  <c r="BC11" i="1"/>
  <c r="BB11" i="1"/>
  <c r="BA11" i="1"/>
  <c r="AZ11" i="1"/>
  <c r="AY11" i="1"/>
  <c r="AN11" i="1"/>
  <c r="AH11" i="1"/>
  <c r="AB11" i="1"/>
  <c r="V11" i="1"/>
  <c r="P11" i="1"/>
  <c r="J11" i="1"/>
  <c r="BI10" i="1"/>
  <c r="BC10" i="1"/>
  <c r="BB10" i="1"/>
  <c r="BA10" i="1"/>
  <c r="AZ10" i="1"/>
  <c r="AY10" i="1"/>
  <c r="AN10" i="1"/>
  <c r="AH10" i="1"/>
  <c r="AB10" i="1"/>
  <c r="V10" i="1"/>
  <c r="P10" i="1"/>
  <c r="J10" i="1"/>
  <c r="BI9" i="1"/>
  <c r="BC9" i="1"/>
  <c r="BB9" i="1"/>
  <c r="BA9" i="1"/>
  <c r="AZ9" i="1"/>
  <c r="AY9" i="1"/>
  <c r="AN9" i="1"/>
  <c r="AH9" i="1"/>
  <c r="AB9" i="1"/>
  <c r="V9" i="1"/>
  <c r="P9" i="1"/>
  <c r="J9" i="1"/>
  <c r="BI8" i="1"/>
  <c r="BC8" i="1"/>
  <c r="BB8" i="1"/>
  <c r="BA8" i="1"/>
  <c r="AZ8" i="1"/>
  <c r="AY8" i="1"/>
  <c r="AN8" i="1"/>
  <c r="AH8" i="1"/>
  <c r="AB8" i="1"/>
  <c r="V8" i="1"/>
  <c r="P8" i="1"/>
  <c r="J8" i="1"/>
  <c r="BI7" i="1"/>
  <c r="BC7" i="1"/>
  <c r="BB7" i="1"/>
  <c r="BA7" i="1"/>
  <c r="AZ7" i="1"/>
  <c r="AY7" i="1"/>
  <c r="AN7" i="1"/>
  <c r="AH7" i="1"/>
  <c r="AB7" i="1"/>
  <c r="V7" i="1"/>
  <c r="P7" i="1"/>
  <c r="J7" i="1"/>
  <c r="BI6" i="1"/>
  <c r="BC6" i="1"/>
  <c r="BB6" i="1"/>
  <c r="BA6" i="1"/>
  <c r="AZ6" i="1"/>
  <c r="AY6" i="1"/>
  <c r="AN6" i="1"/>
  <c r="AH6" i="1"/>
  <c r="AB6" i="1"/>
  <c r="V6" i="1"/>
  <c r="P6" i="1"/>
  <c r="J6" i="1"/>
  <c r="BI5" i="1"/>
  <c r="BC5" i="1"/>
  <c r="BB5" i="1"/>
  <c r="BA5" i="1"/>
  <c r="AZ5" i="1"/>
  <c r="AY5" i="1"/>
  <c r="AN5" i="1"/>
  <c r="AH5" i="1"/>
  <c r="AB5" i="1"/>
  <c r="V5" i="1"/>
  <c r="P5" i="1"/>
  <c r="J5" i="1"/>
  <c r="BI4" i="1"/>
  <c r="BC4" i="1"/>
  <c r="BB4" i="1"/>
  <c r="BA4" i="1"/>
  <c r="AZ4" i="1"/>
  <c r="AY4" i="1"/>
  <c r="AN4" i="1"/>
  <c r="AH4" i="1"/>
  <c r="AB4" i="1"/>
  <c r="V4" i="1"/>
  <c r="P4" i="1"/>
  <c r="J4" i="1"/>
  <c r="BI3" i="1"/>
  <c r="BC3" i="1"/>
  <c r="BB3" i="1"/>
  <c r="BA3" i="1"/>
  <c r="AZ3" i="1"/>
  <c r="AY3" i="1"/>
  <c r="AN3" i="1"/>
  <c r="AH3" i="1"/>
  <c r="AB3" i="1"/>
  <c r="V3" i="1"/>
  <c r="P3" i="1"/>
  <c r="J3" i="1"/>
  <c r="H6" i="9"/>
  <c r="C6" i="9"/>
  <c r="H5" i="9"/>
  <c r="C5" i="9"/>
  <c r="H4" i="9"/>
  <c r="C4" i="9"/>
</calcChain>
</file>

<file path=xl/sharedStrings.xml><?xml version="1.0" encoding="utf-8"?>
<sst xmlns="http://schemas.openxmlformats.org/spreadsheetml/2006/main" count="99" uniqueCount="72">
  <si>
    <t>Cell id</t>
  </si>
  <si>
    <t>Count</t>
  </si>
  <si>
    <t>HOSR Denom</t>
  </si>
  <si>
    <t>HOSR NORM</t>
  </si>
  <si>
    <t>HOSR Fails</t>
  </si>
  <si>
    <t>RNA</t>
  </si>
  <si>
    <t>Traffic</t>
  </si>
  <si>
    <t>SD Blocking &lt; 0.25</t>
  </si>
  <si>
    <t>TCH Drop &lt;= 1.5</t>
  </si>
  <si>
    <t>RX Quality (Reporting)</t>
  </si>
  <si>
    <t>HOSR &gt; =93</t>
  </si>
  <si>
    <t>TASR &gt;=98</t>
  </si>
  <si>
    <t>Exclusion</t>
  </si>
  <si>
    <t>KPI</t>
  </si>
  <si>
    <t>SDCCH Drop Call Rate [BBH] &lt;=1%</t>
  </si>
  <si>
    <t>Remarks</t>
  </si>
  <si>
    <t>Site id</t>
  </si>
  <si>
    <t>TCH Blocking &lt;= 0.5</t>
  </si>
  <si>
    <t>Sl No</t>
  </si>
  <si>
    <t>Technology</t>
  </si>
  <si>
    <t>Site</t>
  </si>
  <si>
    <t>Site Type</t>
  </si>
  <si>
    <t>Sec. Count</t>
  </si>
  <si>
    <t>SCFT Date</t>
  </si>
  <si>
    <t>NPI Submission Date</t>
  </si>
  <si>
    <t>Rejected Reason</t>
  </si>
  <si>
    <t>Current Status</t>
  </si>
  <si>
    <t>2G</t>
  </si>
  <si>
    <t>New Site</t>
  </si>
  <si>
    <t>OSS KPI checklist</t>
  </si>
  <si>
    <t>Project to Fill</t>
  </si>
  <si>
    <t>CIRCLE</t>
  </si>
  <si>
    <t>OEM</t>
  </si>
  <si>
    <t>SR / UNIQUE Project ID</t>
  </si>
  <si>
    <t>TECH ID</t>
  </si>
  <si>
    <t>2G SITE ID</t>
  </si>
  <si>
    <t>ENODEB ID</t>
  </si>
  <si>
    <t>CELL ID</t>
  </si>
  <si>
    <t>SECTOR</t>
  </si>
  <si>
    <t>CELL NAME</t>
  </si>
  <si>
    <t>BAND</t>
  </si>
  <si>
    <t>PROJECT</t>
  </si>
  <si>
    <t>Activity</t>
  </si>
  <si>
    <t>SCFT_ACCEPTANCE_DATE</t>
  </si>
  <si>
    <t>OA_(COMMERCIAL_TRAFFIC_PUT_ON_AIR)_(MS1)_DATE</t>
  </si>
  <si>
    <t>AT offered Date</t>
  </si>
  <si>
    <t>Offer Type ( First time offer / Re-offer)</t>
  </si>
  <si>
    <t>iGIS update confirmation</t>
  </si>
  <si>
    <t>Deviation Approval attached ( if any)</t>
  </si>
  <si>
    <t>AP</t>
  </si>
  <si>
    <t>Ericsson</t>
  </si>
  <si>
    <t>Relocation</t>
  </si>
  <si>
    <t>First time</t>
  </si>
  <si>
    <t>Shared</t>
  </si>
  <si>
    <t>NA</t>
  </si>
  <si>
    <t>HY8184A</t>
  </si>
  <si>
    <t>HY8184B</t>
  </si>
  <si>
    <t>HY8184C</t>
  </si>
  <si>
    <t>HY8184</t>
  </si>
  <si>
    <t>VASA13C</t>
  </si>
  <si>
    <t>VASA13B</t>
  </si>
  <si>
    <t>VASA13A</t>
  </si>
  <si>
    <t>TPG030C</t>
  </si>
  <si>
    <t>TPG030B</t>
  </si>
  <si>
    <t>TPG030A</t>
  </si>
  <si>
    <t>HY6874C</t>
  </si>
  <si>
    <t>HY6874B</t>
  </si>
  <si>
    <t>HY6874A</t>
  </si>
  <si>
    <t>DNDI12C</t>
  </si>
  <si>
    <t xml:space="preserve">TCH drop 2 days meet 3rd day devation .17 so acceptable </t>
  </si>
  <si>
    <t>DNDI12B</t>
  </si>
  <si>
    <t>DNDI12A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</si>
</sst>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[$-409]dd/mmm/yy;@"/>
    <numFmt numFmtId="166" formatCode="[$-409]d/mmm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name val="바탕체"/>
      <family val="1"/>
      <charset val="255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8" fillId="0" borderId="0"/>
    <xf numFmtId="166" fontId="9" fillId="0" borderId="0"/>
    <xf numFmtId="166" fontId="9" fillId="0" borderId="0"/>
    <xf numFmtId="0" fontId="6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9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5" fontId="1" fillId="5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0" fontId="5" fillId="9" borderId="2" xfId="0" applyFont="1" applyFill="1" applyBorder="1" applyAlignment="1">
      <alignment horizontal="center" vertical="center" wrapText="1" readingOrder="1"/>
    </xf>
    <xf numFmtId="0" fontId="0" fillId="10" borderId="1" xfId="0" applyFill="1" applyBorder="1" applyAlignment="1">
      <alignment horizontal="center" vertical="center"/>
    </xf>
  </cellXfs>
  <cellStyles count="5">
    <cellStyle name="% 2 2 10 2" xfId="1" xr:uid="{323A1965-C35B-4F38-868D-CC5510C5C2ED}"/>
    <cellStyle name="Normal" xfId="0" builtinId="0"/>
    <cellStyle name="Normal 2" xfId="4" xr:uid="{355C6C88-E89E-48B9-AE34-7E7DA023D6D3}"/>
    <cellStyle name="Style 1 2" xfId="2" xr:uid="{AB48B3B4-CF1C-4057-99F3-B3D9B89A643D}"/>
    <cellStyle name="Style 1 2 2" xfId="3" xr:uid="{F4BDF22E-1F82-4522-B16F-2420697AF10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3DAE-7A14-403D-83D6-FC64CA6C4A06}">
  <dimension ref="A1:BS14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1" max="1" width="9.140625" style="3" bestFit="1" customWidth="1"/>
    <col min="2" max="2" width="6.5703125" style="3" bestFit="1" customWidth="1"/>
    <col min="3" max="3" width="3.85546875" style="3" bestFit="1" customWidth="1"/>
    <col min="4" max="4" width="52.42578125" style="3" bestFit="1" customWidth="1"/>
    <col min="5" max="9" width="9.7109375" style="3" bestFit="1" customWidth="1"/>
    <col min="10" max="10" width="6.28515625" style="3" bestFit="1" customWidth="1"/>
    <col min="11" max="15" width="9.7109375" style="3" bestFit="1" customWidth="1"/>
    <col min="16" max="16" width="6.28515625" style="3" bestFit="1" customWidth="1"/>
    <col min="17" max="21" width="9.7109375" style="3" bestFit="1" customWidth="1"/>
    <col min="22" max="22" width="6.28515625" style="3" bestFit="1" customWidth="1"/>
    <col min="23" max="27" width="9.7109375" style="3" bestFit="1" customWidth="1"/>
    <col min="28" max="28" width="6.28515625" style="3" bestFit="1" customWidth="1"/>
    <col min="29" max="33" width="9.7109375" style="3" bestFit="1" customWidth="1"/>
    <col min="34" max="34" width="6.28515625" style="3" bestFit="1" customWidth="1"/>
    <col min="35" max="39" width="9.7109375" style="3" bestFit="1" customWidth="1"/>
    <col min="40" max="40" width="6.28515625" style="3" bestFit="1" customWidth="1"/>
    <col min="41" max="60" width="9.7109375" style="3" bestFit="1" customWidth="1"/>
    <col min="61" max="61" width="6.28515625" style="3" bestFit="1" customWidth="1"/>
    <col min="62" max="71" width="9.7109375" style="3" bestFit="1" customWidth="1"/>
    <col min="72" max="72" width="9.140625" style="3"/>
    <col min="73" max="77" width="5.85546875" style="3" bestFit="1" customWidth="1"/>
    <col min="78" max="84" width="9.140625" style="3"/>
    <col min="85" max="89" width="7" style="3" bestFit="1" customWidth="1"/>
    <col min="90" max="16384" width="9.140625" style="3"/>
  </cols>
  <sheetData>
    <row r="1" spans="1:71" x14ac:dyDescent="0.25">
      <c r="A1" s="1"/>
      <c r="B1" s="1"/>
      <c r="C1" s="1"/>
      <c r="D1" s="1"/>
      <c r="E1" s="23" t="s">
        <v>14</v>
      </c>
      <c r="F1" s="24"/>
      <c r="G1" s="24"/>
      <c r="H1" s="24"/>
      <c r="I1" s="25"/>
      <c r="J1" s="2"/>
      <c r="K1" s="22" t="s">
        <v>7</v>
      </c>
      <c r="L1" s="22"/>
      <c r="M1" s="22"/>
      <c r="N1" s="22"/>
      <c r="O1" s="22"/>
      <c r="P1" s="2"/>
      <c r="Q1" s="22" t="s">
        <v>17</v>
      </c>
      <c r="R1" s="22"/>
      <c r="S1" s="22"/>
      <c r="T1" s="22"/>
      <c r="U1" s="22"/>
      <c r="V1" s="2"/>
      <c r="W1" s="22" t="s">
        <v>8</v>
      </c>
      <c r="X1" s="22"/>
      <c r="Y1" s="22"/>
      <c r="Z1" s="22"/>
      <c r="AA1" s="22"/>
      <c r="AB1" s="2"/>
      <c r="AC1" s="26" t="s">
        <v>9</v>
      </c>
      <c r="AD1" s="27"/>
      <c r="AE1" s="27"/>
      <c r="AF1" s="27"/>
      <c r="AG1" s="28"/>
      <c r="AH1" s="2"/>
      <c r="AI1" s="22" t="s">
        <v>10</v>
      </c>
      <c r="AJ1" s="22"/>
      <c r="AK1" s="22"/>
      <c r="AL1" s="22"/>
      <c r="AM1" s="22"/>
      <c r="AN1" s="2"/>
      <c r="AO1" s="21" t="s">
        <v>2</v>
      </c>
      <c r="AP1" s="21"/>
      <c r="AQ1" s="21"/>
      <c r="AR1" s="21"/>
      <c r="AS1" s="21"/>
      <c r="AT1" s="21" t="s">
        <v>3</v>
      </c>
      <c r="AU1" s="21"/>
      <c r="AV1" s="21"/>
      <c r="AW1" s="21"/>
      <c r="AX1" s="21"/>
      <c r="AY1" s="21" t="s">
        <v>4</v>
      </c>
      <c r="AZ1" s="21"/>
      <c r="BA1" s="21"/>
      <c r="BB1" s="21"/>
      <c r="BC1" s="21"/>
      <c r="BD1" s="22" t="s">
        <v>11</v>
      </c>
      <c r="BE1" s="22"/>
      <c r="BF1" s="22"/>
      <c r="BG1" s="22"/>
      <c r="BH1" s="22"/>
      <c r="BI1" s="2"/>
      <c r="BJ1" s="21" t="s">
        <v>5</v>
      </c>
      <c r="BK1" s="21"/>
      <c r="BL1" s="21"/>
      <c r="BM1" s="21"/>
      <c r="BN1" s="21"/>
      <c r="BO1" s="21" t="s">
        <v>6</v>
      </c>
      <c r="BP1" s="21"/>
      <c r="BQ1" s="21"/>
      <c r="BR1" s="21"/>
      <c r="BS1" s="21"/>
    </row>
    <row r="2" spans="1:71" x14ac:dyDescent="0.25">
      <c r="A2" s="4" t="s">
        <v>0</v>
      </c>
      <c r="B2" s="4" t="s">
        <v>16</v>
      </c>
      <c r="C2" s="4" t="s">
        <v>13</v>
      </c>
      <c r="D2" s="4" t="s">
        <v>12</v>
      </c>
      <c r="E2" s="16">
        <v>44979</v>
      </c>
      <c r="F2" s="16">
        <v>44980</v>
      </c>
      <c r="G2" s="16">
        <v>44981</v>
      </c>
      <c r="H2" s="16">
        <v>44982</v>
      </c>
      <c r="I2" s="16">
        <v>44984</v>
      </c>
      <c r="J2" s="4" t="s">
        <v>1</v>
      </c>
      <c r="K2" s="16">
        <v>44979</v>
      </c>
      <c r="L2" s="16">
        <v>44980</v>
      </c>
      <c r="M2" s="16">
        <v>44981</v>
      </c>
      <c r="N2" s="16">
        <v>44982</v>
      </c>
      <c r="O2" s="16">
        <v>44984</v>
      </c>
      <c r="P2" s="4" t="s">
        <v>1</v>
      </c>
      <c r="Q2" s="16">
        <v>44979</v>
      </c>
      <c r="R2" s="16">
        <v>44980</v>
      </c>
      <c r="S2" s="16">
        <v>44981</v>
      </c>
      <c r="T2" s="16">
        <v>44982</v>
      </c>
      <c r="U2" s="16">
        <v>44984</v>
      </c>
      <c r="V2" s="4" t="s">
        <v>1</v>
      </c>
      <c r="W2" s="16">
        <v>44979</v>
      </c>
      <c r="X2" s="16">
        <v>44980</v>
      </c>
      <c r="Y2" s="16">
        <v>44981</v>
      </c>
      <c r="Z2" s="16">
        <v>44982</v>
      </c>
      <c r="AA2" s="16">
        <v>44984</v>
      </c>
      <c r="AB2" s="4" t="s">
        <v>1</v>
      </c>
      <c r="AC2" s="16">
        <v>44979</v>
      </c>
      <c r="AD2" s="16">
        <v>44980</v>
      </c>
      <c r="AE2" s="16">
        <v>44981</v>
      </c>
      <c r="AF2" s="16">
        <v>44982</v>
      </c>
      <c r="AG2" s="16">
        <v>44984</v>
      </c>
      <c r="AH2" s="4" t="s">
        <v>1</v>
      </c>
      <c r="AI2" s="16">
        <v>44979</v>
      </c>
      <c r="AJ2" s="16">
        <v>44980</v>
      </c>
      <c r="AK2" s="16">
        <v>44981</v>
      </c>
      <c r="AL2" s="16">
        <v>44982</v>
      </c>
      <c r="AM2" s="16">
        <v>44984</v>
      </c>
      <c r="AN2" s="4" t="s">
        <v>1</v>
      </c>
      <c r="AO2" s="16">
        <v>44979</v>
      </c>
      <c r="AP2" s="16">
        <v>44980</v>
      </c>
      <c r="AQ2" s="16">
        <v>44981</v>
      </c>
      <c r="AR2" s="16">
        <v>44982</v>
      </c>
      <c r="AS2" s="16">
        <v>44984</v>
      </c>
      <c r="AT2" s="16">
        <v>44979</v>
      </c>
      <c r="AU2" s="16">
        <v>44980</v>
      </c>
      <c r="AV2" s="16">
        <v>44981</v>
      </c>
      <c r="AW2" s="16">
        <v>44982</v>
      </c>
      <c r="AX2" s="16">
        <v>44984</v>
      </c>
      <c r="AY2" s="16">
        <v>44979</v>
      </c>
      <c r="AZ2" s="16">
        <v>44980</v>
      </c>
      <c r="BA2" s="16">
        <v>44981</v>
      </c>
      <c r="BB2" s="16">
        <v>44982</v>
      </c>
      <c r="BC2" s="16">
        <v>44984</v>
      </c>
      <c r="BD2" s="16">
        <v>44979</v>
      </c>
      <c r="BE2" s="16">
        <v>44980</v>
      </c>
      <c r="BF2" s="16">
        <v>44981</v>
      </c>
      <c r="BG2" s="16">
        <v>44982</v>
      </c>
      <c r="BH2" s="16">
        <v>44984</v>
      </c>
      <c r="BI2" s="4" t="s">
        <v>1</v>
      </c>
      <c r="BJ2" s="16">
        <v>44979</v>
      </c>
      <c r="BK2" s="16">
        <v>44980</v>
      </c>
      <c r="BL2" s="16">
        <v>44981</v>
      </c>
      <c r="BM2" s="16">
        <v>44982</v>
      </c>
      <c r="BN2" s="16">
        <v>44984</v>
      </c>
      <c r="BO2" s="16">
        <v>44979</v>
      </c>
      <c r="BP2" s="16">
        <v>44980</v>
      </c>
      <c r="BQ2" s="16">
        <v>44981</v>
      </c>
      <c r="BR2" s="16">
        <v>44982</v>
      </c>
      <c r="BS2" s="16">
        <v>44984</v>
      </c>
    </row>
    <row r="3" spans="1:71" x14ac:dyDescent="0.2">
      <c r="A3" s="33" t="s">
        <v>71</v>
      </c>
      <c r="B3" s="1"/>
      <c r="C3" s="1"/>
      <c r="D3" s="1"/>
      <c r="E3" s="8">
        <v>0.23</v>
      </c>
      <c r="F3" s="8">
        <v>0.42</v>
      </c>
      <c r="G3" s="8">
        <v>0.28999999999999998</v>
      </c>
      <c r="H3" s="8">
        <v>0.38</v>
      </c>
      <c r="I3" s="8">
        <v>0.45</v>
      </c>
      <c r="J3" s="5">
        <f>COUNTIF(E3:I3, "&lt;=1")</f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5">
        <f>COUNTIF(K3:O3, "&lt;2.5")</f>
        <v>5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5">
        <f>COUNTIF(Q3:U3,"&lt;=0.5")</f>
        <v>5</v>
      </c>
      <c r="W3" s="8">
        <v>0.77</v>
      </c>
      <c r="X3" s="8">
        <v>0.85</v>
      </c>
      <c r="Y3" s="8">
        <v>0.6</v>
      </c>
      <c r="Z3" s="8">
        <v>1.1599999999999999</v>
      </c>
      <c r="AA3" s="8">
        <v>0.84</v>
      </c>
      <c r="AB3" s="5">
        <f>COUNTIF(W3:AA3, "&lt;1.5")</f>
        <v>5</v>
      </c>
      <c r="AC3" s="1">
        <v>95.01</v>
      </c>
      <c r="AD3" s="1">
        <v>95.19</v>
      </c>
      <c r="AE3" s="1">
        <v>94.76</v>
      </c>
      <c r="AF3" s="1">
        <v>94.52</v>
      </c>
      <c r="AG3" s="1">
        <v>95.48</v>
      </c>
      <c r="AH3" s="5">
        <f>COUNTIF(AC3:AG3, "&gt;93")</f>
        <v>5</v>
      </c>
      <c r="AI3" s="1">
        <v>94.83</v>
      </c>
      <c r="AJ3" s="1">
        <v>93.2</v>
      </c>
      <c r="AK3" s="1">
        <v>96.12</v>
      </c>
      <c r="AL3" s="1">
        <v>94.15</v>
      </c>
      <c r="AM3" s="1">
        <v>93.87</v>
      </c>
      <c r="AN3" s="5">
        <f>COUNTIF(AI3:AM3, "&gt;93")</f>
        <v>5</v>
      </c>
      <c r="AO3" s="1">
        <v>851</v>
      </c>
      <c r="AP3" s="1">
        <v>676</v>
      </c>
      <c r="AQ3" s="1">
        <v>1109</v>
      </c>
      <c r="AR3" s="1">
        <v>752</v>
      </c>
      <c r="AS3" s="1">
        <v>734</v>
      </c>
      <c r="AT3" s="1">
        <v>807</v>
      </c>
      <c r="AU3" s="1">
        <v>630</v>
      </c>
      <c r="AV3" s="1">
        <v>1066</v>
      </c>
      <c r="AW3" s="1">
        <v>708</v>
      </c>
      <c r="AX3" s="1">
        <v>689</v>
      </c>
      <c r="AY3" s="1">
        <f>AO3-AT3</f>
        <v>44</v>
      </c>
      <c r="AZ3" s="1">
        <f>AP3-AU3</f>
        <v>46</v>
      </c>
      <c r="BA3" s="1">
        <f>AQ3-AV3</f>
        <v>43</v>
      </c>
      <c r="BB3" s="1">
        <f>AR3-AW3</f>
        <v>44</v>
      </c>
      <c r="BC3" s="1">
        <f>AS3-AX3</f>
        <v>45</v>
      </c>
      <c r="BD3" s="1">
        <v>99.59</v>
      </c>
      <c r="BE3" s="1">
        <v>99.25</v>
      </c>
      <c r="BF3" s="1">
        <v>99.54</v>
      </c>
      <c r="BG3" s="1">
        <v>99.31</v>
      </c>
      <c r="BH3" s="1">
        <v>99.48</v>
      </c>
      <c r="BI3" s="5">
        <f>COUNTIF(BD3:BH3, "&gt;=98")</f>
        <v>5</v>
      </c>
      <c r="BJ3" s="1">
        <v>100</v>
      </c>
      <c r="BK3" s="1">
        <v>100</v>
      </c>
      <c r="BL3" s="1">
        <v>100</v>
      </c>
      <c r="BM3" s="1">
        <v>100</v>
      </c>
      <c r="BN3" s="1">
        <v>100</v>
      </c>
      <c r="BO3" s="1">
        <v>136.16999999999999</v>
      </c>
      <c r="BP3" s="1">
        <v>144.15</v>
      </c>
      <c r="BQ3" s="1">
        <v>132.84</v>
      </c>
      <c r="BR3" s="1">
        <v>134.07</v>
      </c>
      <c r="BS3" s="1">
        <v>130.94999999999999</v>
      </c>
    </row>
    <row r="4" spans="1:71" x14ac:dyDescent="0.2">
      <c r="A4" s="33" t="s">
        <v>70</v>
      </c>
      <c r="B4" s="1"/>
      <c r="C4" s="1"/>
      <c r="D4" s="1" t="s">
        <v>69</v>
      </c>
      <c r="E4" s="8">
        <v>0.52</v>
      </c>
      <c r="F4" s="8">
        <v>0.35</v>
      </c>
      <c r="G4" s="8">
        <v>0.28999999999999998</v>
      </c>
      <c r="H4" s="8">
        <v>0.25</v>
      </c>
      <c r="I4" s="8">
        <v>0.43</v>
      </c>
      <c r="J4" s="5">
        <f>COUNTIF(E4:I4, "&lt;=1")</f>
        <v>5</v>
      </c>
      <c r="K4" s="8">
        <v>0</v>
      </c>
      <c r="L4" s="8">
        <v>0</v>
      </c>
      <c r="M4" s="8">
        <v>0</v>
      </c>
      <c r="N4" s="8">
        <v>0</v>
      </c>
      <c r="O4" s="8">
        <v>0.01</v>
      </c>
      <c r="P4" s="5">
        <f>COUNTIF(K4:O4, "&lt;2.5")</f>
        <v>5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5">
        <f>COUNTIF(Q4:U4,"&lt;=0.5")</f>
        <v>5</v>
      </c>
      <c r="W4" s="8">
        <v>1.86</v>
      </c>
      <c r="X4" s="8">
        <v>1.49</v>
      </c>
      <c r="Y4" s="8">
        <v>1.08</v>
      </c>
      <c r="Z4" s="8">
        <v>1.67</v>
      </c>
      <c r="AA4" s="8">
        <v>1.96</v>
      </c>
      <c r="AB4" s="5">
        <f>COUNTIF(W4:AA4, "&lt;1.5")</f>
        <v>2</v>
      </c>
      <c r="AC4" s="1">
        <v>94.66</v>
      </c>
      <c r="AD4" s="1">
        <v>94.63</v>
      </c>
      <c r="AE4" s="1">
        <v>95.05</v>
      </c>
      <c r="AF4" s="1">
        <v>94.67</v>
      </c>
      <c r="AG4" s="1">
        <v>94.56</v>
      </c>
      <c r="AH4" s="5">
        <f>COUNTIF(AC4:AG4, "&gt;93")</f>
        <v>5</v>
      </c>
      <c r="AI4" s="1">
        <v>96.19</v>
      </c>
      <c r="AJ4" s="1">
        <v>95.1</v>
      </c>
      <c r="AK4" s="1">
        <v>95.72</v>
      </c>
      <c r="AL4" s="1">
        <v>95.94</v>
      </c>
      <c r="AM4" s="1">
        <v>96.03</v>
      </c>
      <c r="AN4" s="5">
        <f>COUNTIF(AI4:AM4, "&gt;93")</f>
        <v>5</v>
      </c>
      <c r="AO4" s="1">
        <v>1366</v>
      </c>
      <c r="AP4" s="1">
        <v>1203</v>
      </c>
      <c r="AQ4" s="1">
        <v>1705</v>
      </c>
      <c r="AR4" s="1">
        <v>1305</v>
      </c>
      <c r="AS4" s="1">
        <v>1258</v>
      </c>
      <c r="AT4" s="1">
        <v>1314</v>
      </c>
      <c r="AU4" s="1">
        <v>1144</v>
      </c>
      <c r="AV4" s="1">
        <v>1632</v>
      </c>
      <c r="AW4" s="1">
        <v>1252</v>
      </c>
      <c r="AX4" s="1">
        <v>1208</v>
      </c>
      <c r="AY4" s="1">
        <f>AO4-AT4</f>
        <v>52</v>
      </c>
      <c r="AZ4" s="1">
        <f>AP4-AU4</f>
        <v>59</v>
      </c>
      <c r="BA4" s="1">
        <f>AQ4-AV4</f>
        <v>73</v>
      </c>
      <c r="BB4" s="1">
        <f>AR4-AW4</f>
        <v>53</v>
      </c>
      <c r="BC4" s="1">
        <f>AS4-AX4</f>
        <v>50</v>
      </c>
      <c r="BD4" s="1">
        <v>99.27</v>
      </c>
      <c r="BE4" s="1">
        <v>99.5</v>
      </c>
      <c r="BF4" s="1">
        <v>99.55</v>
      </c>
      <c r="BG4" s="1">
        <v>99.41</v>
      </c>
      <c r="BH4" s="1">
        <v>98.78</v>
      </c>
      <c r="BI4" s="5">
        <f>COUNTIF(BD4:BH4, "&gt;=98")</f>
        <v>5</v>
      </c>
      <c r="BJ4" s="1">
        <v>100</v>
      </c>
      <c r="BK4" s="1">
        <v>100</v>
      </c>
      <c r="BL4" s="1">
        <v>99.98</v>
      </c>
      <c r="BM4" s="1">
        <v>100</v>
      </c>
      <c r="BN4" s="1">
        <v>100</v>
      </c>
      <c r="BO4" s="1">
        <v>130.32</v>
      </c>
      <c r="BP4" s="1">
        <v>129.22999999999999</v>
      </c>
      <c r="BQ4" s="1">
        <v>160.77000000000001</v>
      </c>
      <c r="BR4" s="1">
        <v>135.91999999999999</v>
      </c>
      <c r="BS4" s="1">
        <v>156.61000000000001</v>
      </c>
    </row>
    <row r="5" spans="1:71" x14ac:dyDescent="0.2">
      <c r="A5" s="33" t="s">
        <v>68</v>
      </c>
      <c r="B5" s="1"/>
      <c r="C5" s="1"/>
      <c r="D5" s="1"/>
      <c r="E5" s="8">
        <v>0.23</v>
      </c>
      <c r="F5" s="8">
        <v>0.15</v>
      </c>
      <c r="G5" s="8">
        <v>0.15</v>
      </c>
      <c r="H5" s="8">
        <v>0.18</v>
      </c>
      <c r="I5" s="8">
        <v>0.21</v>
      </c>
      <c r="J5" s="5">
        <f>COUNTIF(E5:I5, "&lt;=1")</f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5">
        <f>COUNTIF(K5:O5, "&lt;2.5")</f>
        <v>5</v>
      </c>
      <c r="Q5" s="8">
        <v>0.06</v>
      </c>
      <c r="R5" s="8">
        <v>0.12</v>
      </c>
      <c r="S5" s="8">
        <v>0.04</v>
      </c>
      <c r="T5" s="8">
        <v>0.02</v>
      </c>
      <c r="U5" s="8">
        <v>0</v>
      </c>
      <c r="V5" s="5">
        <f>COUNTIF(Q5:U5,"&lt;=0.5")</f>
        <v>5</v>
      </c>
      <c r="W5" s="8">
        <v>0.51</v>
      </c>
      <c r="X5" s="8">
        <v>0.77</v>
      </c>
      <c r="Y5" s="8">
        <v>0.53</v>
      </c>
      <c r="Z5" s="8">
        <v>0.25</v>
      </c>
      <c r="AA5" s="8">
        <v>0.64</v>
      </c>
      <c r="AB5" s="5">
        <f>COUNTIF(W5:AA5, "&lt;1.5")</f>
        <v>5</v>
      </c>
      <c r="AC5" s="1">
        <v>96.06</v>
      </c>
      <c r="AD5" s="1">
        <v>95.71</v>
      </c>
      <c r="AE5" s="1">
        <v>95.37</v>
      </c>
      <c r="AF5" s="1">
        <v>95.54</v>
      </c>
      <c r="AG5" s="1">
        <v>96.34</v>
      </c>
      <c r="AH5" s="5">
        <f>COUNTIF(AC5:AG5, "&gt;93")</f>
        <v>5</v>
      </c>
      <c r="AI5" s="1">
        <v>94.96</v>
      </c>
      <c r="AJ5" s="1">
        <v>92.68</v>
      </c>
      <c r="AK5" s="1">
        <v>95.93</v>
      </c>
      <c r="AL5" s="1">
        <v>94.3</v>
      </c>
      <c r="AM5" s="1">
        <v>94.4</v>
      </c>
      <c r="AN5" s="5">
        <f>COUNTIF(AI5:AM5, "&gt;93")</f>
        <v>4</v>
      </c>
      <c r="AO5" s="1">
        <v>854</v>
      </c>
      <c r="AP5" s="1">
        <v>751</v>
      </c>
      <c r="AQ5" s="1">
        <v>787</v>
      </c>
      <c r="AR5" s="1">
        <v>789</v>
      </c>
      <c r="AS5" s="1">
        <v>643</v>
      </c>
      <c r="AT5" s="1">
        <v>811</v>
      </c>
      <c r="AU5" s="1">
        <v>696</v>
      </c>
      <c r="AV5" s="1">
        <v>755</v>
      </c>
      <c r="AW5" s="1">
        <v>744</v>
      </c>
      <c r="AX5" s="1">
        <v>607</v>
      </c>
      <c r="AY5" s="1">
        <f>AO5-AT5</f>
        <v>43</v>
      </c>
      <c r="AZ5" s="1">
        <f>AP5-AU5</f>
        <v>55</v>
      </c>
      <c r="BA5" s="1">
        <f>AQ5-AV5</f>
        <v>32</v>
      </c>
      <c r="BB5" s="1">
        <f>AR5-AW5</f>
        <v>45</v>
      </c>
      <c r="BC5" s="1">
        <f>AS5-AX5</f>
        <v>36</v>
      </c>
      <c r="BD5" s="1">
        <v>99.46</v>
      </c>
      <c r="BE5" s="1">
        <v>99.71</v>
      </c>
      <c r="BF5" s="1">
        <v>99.77</v>
      </c>
      <c r="BG5" s="1">
        <v>99.72</v>
      </c>
      <c r="BH5" s="1">
        <v>99.87</v>
      </c>
      <c r="BI5" s="5">
        <f>COUNTIF(BD5:BH5, "&gt;=98")</f>
        <v>5</v>
      </c>
      <c r="BJ5" s="1">
        <v>100</v>
      </c>
      <c r="BK5" s="1">
        <v>100</v>
      </c>
      <c r="BL5" s="1">
        <v>100</v>
      </c>
      <c r="BM5" s="1">
        <v>100</v>
      </c>
      <c r="BN5" s="1">
        <v>100</v>
      </c>
      <c r="BO5" s="1">
        <v>176.08</v>
      </c>
      <c r="BP5" s="1">
        <v>163.44</v>
      </c>
      <c r="BQ5" s="1">
        <v>152.72</v>
      </c>
      <c r="BR5" s="1">
        <v>160.83000000000001</v>
      </c>
      <c r="BS5" s="1">
        <v>115.38</v>
      </c>
    </row>
    <row r="6" spans="1:71" x14ac:dyDescent="0.2">
      <c r="A6" s="33" t="s">
        <v>67</v>
      </c>
      <c r="B6" s="1"/>
      <c r="C6" s="1"/>
      <c r="D6" s="1"/>
      <c r="E6" s="8">
        <v>0.24</v>
      </c>
      <c r="F6" s="8">
        <v>0.28999999999999998</v>
      </c>
      <c r="G6" s="8">
        <v>0.1</v>
      </c>
      <c r="H6" s="8">
        <v>0.04</v>
      </c>
      <c r="I6" s="8">
        <v>0</v>
      </c>
      <c r="J6" s="5">
        <f>COUNTIF(E6:I6, "&lt;=1")</f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5">
        <f>COUNTIF(K6:O6, "&lt;2.5")</f>
        <v>5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5">
        <f>COUNTIF(Q6:U6,"&lt;=0.5")</f>
        <v>5</v>
      </c>
      <c r="W6" s="8">
        <v>0.22</v>
      </c>
      <c r="X6" s="8">
        <v>0.71</v>
      </c>
      <c r="Y6" s="8">
        <v>0.26</v>
      </c>
      <c r="Z6" s="8">
        <v>0.14000000000000001</v>
      </c>
      <c r="AA6" s="8">
        <v>0</v>
      </c>
      <c r="AB6" s="5">
        <f>COUNTIF(W6:AA6, "&lt;1.5")</f>
        <v>5</v>
      </c>
      <c r="AC6" s="1">
        <v>98.76</v>
      </c>
      <c r="AD6" s="1">
        <v>98.89</v>
      </c>
      <c r="AE6" s="1">
        <v>98.36</v>
      </c>
      <c r="AF6" s="1">
        <v>98.37</v>
      </c>
      <c r="AG6" s="1">
        <v>0</v>
      </c>
      <c r="AH6" s="5">
        <f>COUNTIF(AC6:AG6, "&gt;93")</f>
        <v>4</v>
      </c>
      <c r="AI6" s="1">
        <v>98.15</v>
      </c>
      <c r="AJ6" s="1">
        <v>97</v>
      </c>
      <c r="AK6" s="1">
        <v>99.14</v>
      </c>
      <c r="AL6" s="1">
        <v>95.83</v>
      </c>
      <c r="AM6" s="1">
        <v>0</v>
      </c>
      <c r="AN6" s="5">
        <f>COUNTIF(AI6:AM6, "&gt;93")</f>
        <v>4</v>
      </c>
      <c r="AO6" s="1">
        <v>378</v>
      </c>
      <c r="AP6" s="1">
        <v>466</v>
      </c>
      <c r="AQ6" s="1">
        <v>349</v>
      </c>
      <c r="AR6" s="1">
        <v>503</v>
      </c>
      <c r="AS6" s="1">
        <v>0</v>
      </c>
      <c r="AT6" s="1">
        <v>371</v>
      </c>
      <c r="AU6" s="1">
        <v>452</v>
      </c>
      <c r="AV6" s="1">
        <v>346</v>
      </c>
      <c r="AW6" s="1">
        <v>482</v>
      </c>
      <c r="AX6" s="1">
        <v>0</v>
      </c>
      <c r="AY6" s="1">
        <f>AO6-AT6</f>
        <v>7</v>
      </c>
      <c r="AZ6" s="1">
        <f>AP6-AU6</f>
        <v>14</v>
      </c>
      <c r="BA6" s="1">
        <f>AQ6-AV6</f>
        <v>3</v>
      </c>
      <c r="BB6" s="1">
        <f>AR6-AW6</f>
        <v>21</v>
      </c>
      <c r="BC6" s="1">
        <f>AS6-AX6</f>
        <v>0</v>
      </c>
      <c r="BD6" s="1">
        <v>100</v>
      </c>
      <c r="BE6" s="1">
        <v>99.81</v>
      </c>
      <c r="BF6" s="1">
        <v>99.73</v>
      </c>
      <c r="BG6" s="1">
        <v>99.85</v>
      </c>
      <c r="BH6" s="1">
        <v>0</v>
      </c>
      <c r="BI6" s="5">
        <f>COUNTIF(BD6:BH6, "&gt;=98")</f>
        <v>4</v>
      </c>
      <c r="BJ6" s="1">
        <v>100</v>
      </c>
      <c r="BK6" s="1">
        <v>100</v>
      </c>
      <c r="BL6" s="1">
        <v>100</v>
      </c>
      <c r="BM6" s="1">
        <v>100</v>
      </c>
      <c r="BN6" s="1">
        <v>0</v>
      </c>
      <c r="BO6" s="1">
        <v>20.59</v>
      </c>
      <c r="BP6" s="1">
        <v>27.91</v>
      </c>
      <c r="BQ6" s="1">
        <v>11.56</v>
      </c>
      <c r="BR6" s="1">
        <v>23.98</v>
      </c>
      <c r="BS6" s="1">
        <v>35.22</v>
      </c>
    </row>
    <row r="7" spans="1:71" x14ac:dyDescent="0.2">
      <c r="A7" s="33" t="s">
        <v>66</v>
      </c>
      <c r="B7" s="1"/>
      <c r="C7" s="1"/>
      <c r="D7" s="1"/>
      <c r="E7" s="8">
        <v>0.51</v>
      </c>
      <c r="F7" s="8">
        <v>0.1</v>
      </c>
      <c r="G7" s="8">
        <v>0.25</v>
      </c>
      <c r="H7" s="8">
        <v>0.41</v>
      </c>
      <c r="I7" s="8">
        <v>0</v>
      </c>
      <c r="J7" s="5">
        <f>COUNTIF(E7:I7, "&lt;=1")</f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5">
        <f>COUNTIF(K7:O7, "&lt;2.5")</f>
        <v>5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5">
        <f>COUNTIF(Q7:U7,"&lt;=0.5")</f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5">
        <f>COUNTIF(W7:AA7, "&lt;1.5")</f>
        <v>5</v>
      </c>
      <c r="AC7" s="1">
        <v>99.08</v>
      </c>
      <c r="AD7" s="1">
        <v>99.04</v>
      </c>
      <c r="AE7" s="1">
        <v>98.44</v>
      </c>
      <c r="AF7" s="1">
        <v>98.68</v>
      </c>
      <c r="AG7" s="1">
        <v>0</v>
      </c>
      <c r="AH7" s="5">
        <f>COUNTIF(AC7:AG7, "&gt;93")</f>
        <v>4</v>
      </c>
      <c r="AI7" s="1">
        <v>97.52</v>
      </c>
      <c r="AJ7" s="1">
        <v>98.53</v>
      </c>
      <c r="AK7" s="1">
        <v>97.81</v>
      </c>
      <c r="AL7" s="1">
        <v>97.89</v>
      </c>
      <c r="AM7" s="1">
        <v>0</v>
      </c>
      <c r="AN7" s="5">
        <f>COUNTIF(AI7:AM7, "&gt;93")</f>
        <v>4</v>
      </c>
      <c r="AO7" s="1">
        <v>323</v>
      </c>
      <c r="AP7" s="1">
        <v>407</v>
      </c>
      <c r="AQ7" s="1">
        <v>320</v>
      </c>
      <c r="AR7" s="1">
        <v>427</v>
      </c>
      <c r="AS7" s="1">
        <v>0</v>
      </c>
      <c r="AT7" s="1">
        <v>315</v>
      </c>
      <c r="AU7" s="1">
        <v>401</v>
      </c>
      <c r="AV7" s="1">
        <v>313</v>
      </c>
      <c r="AW7" s="1">
        <v>418</v>
      </c>
      <c r="AX7" s="1">
        <v>0</v>
      </c>
      <c r="AY7" s="1">
        <f>AO7-AT7</f>
        <v>8</v>
      </c>
      <c r="AZ7" s="1">
        <f>AP7-AU7</f>
        <v>6</v>
      </c>
      <c r="BA7" s="1">
        <f>AQ7-AV7</f>
        <v>7</v>
      </c>
      <c r="BB7" s="1">
        <f>AR7-AW7</f>
        <v>9</v>
      </c>
      <c r="BC7" s="1">
        <f>AS7-AX7</f>
        <v>0</v>
      </c>
      <c r="BD7" s="1">
        <v>100</v>
      </c>
      <c r="BE7" s="1">
        <v>100</v>
      </c>
      <c r="BF7" s="1">
        <v>100</v>
      </c>
      <c r="BG7" s="1">
        <v>100</v>
      </c>
      <c r="BH7" s="1">
        <v>0</v>
      </c>
      <c r="BI7" s="5">
        <f>COUNTIF(BD7:BH7, "&gt;=98")</f>
        <v>4</v>
      </c>
      <c r="BJ7" s="1">
        <v>100</v>
      </c>
      <c r="BK7" s="1">
        <v>100</v>
      </c>
      <c r="BL7" s="1">
        <v>100</v>
      </c>
      <c r="BM7" s="1">
        <v>100</v>
      </c>
      <c r="BN7" s="1">
        <v>0</v>
      </c>
      <c r="BO7" s="1">
        <v>17.68</v>
      </c>
      <c r="BP7" s="1">
        <v>16.34</v>
      </c>
      <c r="BQ7" s="1">
        <v>7.2</v>
      </c>
      <c r="BR7" s="1">
        <v>13.68</v>
      </c>
      <c r="BS7" s="1">
        <v>15.33</v>
      </c>
    </row>
    <row r="8" spans="1:71" x14ac:dyDescent="0.2">
      <c r="A8" s="33" t="s">
        <v>65</v>
      </c>
      <c r="B8" s="1"/>
      <c r="C8" s="1"/>
      <c r="D8" s="1"/>
      <c r="E8" s="8">
        <v>11.9</v>
      </c>
      <c r="F8" s="8">
        <v>4.9400000000000004</v>
      </c>
      <c r="G8" s="8">
        <v>0.28000000000000003</v>
      </c>
      <c r="H8" s="8">
        <v>0.28999999999999998</v>
      </c>
      <c r="I8" s="8">
        <v>0</v>
      </c>
      <c r="J8" s="5">
        <f>COUNTIF(E8:I8, "&lt;=1")</f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5">
        <f>COUNTIF(K8:O8, "&lt;2.5")</f>
        <v>5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5">
        <f>COUNTIF(Q8:U8,"&lt;=0.5")</f>
        <v>5</v>
      </c>
      <c r="W8" s="8">
        <v>0.73</v>
      </c>
      <c r="X8" s="8">
        <v>0.44</v>
      </c>
      <c r="Y8" s="8">
        <v>0.67</v>
      </c>
      <c r="Z8" s="8">
        <v>0.89</v>
      </c>
      <c r="AA8" s="8">
        <v>0</v>
      </c>
      <c r="AB8" s="5">
        <f>COUNTIF(W8:AA8, "&lt;1.5")</f>
        <v>5</v>
      </c>
      <c r="AC8" s="1">
        <v>97.31</v>
      </c>
      <c r="AD8" s="1">
        <v>96.97</v>
      </c>
      <c r="AE8" s="1">
        <v>97.79</v>
      </c>
      <c r="AF8" s="1">
        <v>97.15</v>
      </c>
      <c r="AG8" s="1">
        <v>0</v>
      </c>
      <c r="AH8" s="5">
        <f>COUNTIF(AC8:AG8, "&gt;93")</f>
        <v>4</v>
      </c>
      <c r="AI8" s="1">
        <v>98.42</v>
      </c>
      <c r="AJ8" s="1">
        <v>97.08</v>
      </c>
      <c r="AK8" s="1">
        <v>98.64</v>
      </c>
      <c r="AL8" s="1">
        <v>97.27</v>
      </c>
      <c r="AM8" s="1">
        <v>0</v>
      </c>
      <c r="AN8" s="5">
        <f>COUNTIF(AI8:AM8, "&gt;93")</f>
        <v>4</v>
      </c>
      <c r="AO8" s="1">
        <v>379</v>
      </c>
      <c r="AP8" s="1">
        <v>480</v>
      </c>
      <c r="AQ8" s="1">
        <v>295</v>
      </c>
      <c r="AR8" s="1">
        <v>587</v>
      </c>
      <c r="AS8" s="1">
        <v>0</v>
      </c>
      <c r="AT8" s="1">
        <v>373</v>
      </c>
      <c r="AU8" s="1">
        <v>466</v>
      </c>
      <c r="AV8" s="1">
        <v>291</v>
      </c>
      <c r="AW8" s="1">
        <v>571</v>
      </c>
      <c r="AX8" s="1">
        <v>0</v>
      </c>
      <c r="AY8" s="1">
        <f>AO8-AT8</f>
        <v>6</v>
      </c>
      <c r="AZ8" s="1">
        <f>AP8-AU8</f>
        <v>14</v>
      </c>
      <c r="BA8" s="1">
        <f>AQ8-AV8</f>
        <v>4</v>
      </c>
      <c r="BB8" s="1">
        <f>AR8-AW8</f>
        <v>16</v>
      </c>
      <c r="BC8" s="1">
        <f>AS8-AX8</f>
        <v>0</v>
      </c>
      <c r="BD8" s="1">
        <v>100</v>
      </c>
      <c r="BE8" s="1">
        <v>100</v>
      </c>
      <c r="BF8" s="1">
        <v>99.47</v>
      </c>
      <c r="BG8" s="1">
        <v>100</v>
      </c>
      <c r="BH8" s="1">
        <v>0</v>
      </c>
      <c r="BI8" s="5">
        <f>COUNTIF(BD8:BH8, "&gt;=98")</f>
        <v>4</v>
      </c>
      <c r="BJ8" s="1">
        <v>99.98</v>
      </c>
      <c r="BK8" s="1">
        <v>99.98</v>
      </c>
      <c r="BL8" s="1">
        <v>100</v>
      </c>
      <c r="BM8" s="1">
        <v>100</v>
      </c>
      <c r="BN8" s="1">
        <v>0</v>
      </c>
      <c r="BO8" s="1">
        <v>23.32</v>
      </c>
      <c r="BP8" s="1">
        <v>33.58</v>
      </c>
      <c r="BQ8" s="1">
        <v>18.350000000000001</v>
      </c>
      <c r="BR8" s="1">
        <v>23.4</v>
      </c>
      <c r="BS8" s="1">
        <v>28.88</v>
      </c>
    </row>
    <row r="9" spans="1:71" x14ac:dyDescent="0.2">
      <c r="A9" s="33" t="s">
        <v>64</v>
      </c>
      <c r="B9" s="1"/>
      <c r="C9" s="1"/>
      <c r="D9" s="1"/>
      <c r="E9" s="8">
        <v>0.32</v>
      </c>
      <c r="F9" s="8">
        <v>0.36</v>
      </c>
      <c r="G9" s="8">
        <v>0.21</v>
      </c>
      <c r="H9" s="8">
        <v>0.46</v>
      </c>
      <c r="I9" s="8">
        <v>0.77</v>
      </c>
      <c r="J9" s="5">
        <f>COUNTIF(E9:I9, "&lt;=1")</f>
        <v>5</v>
      </c>
      <c r="K9" s="8">
        <v>0.01</v>
      </c>
      <c r="L9" s="8">
        <v>0</v>
      </c>
      <c r="M9" s="8">
        <v>0</v>
      </c>
      <c r="N9" s="8">
        <v>0</v>
      </c>
      <c r="O9" s="8">
        <v>0</v>
      </c>
      <c r="P9" s="5">
        <f>COUNTIF(K9:O9, "&lt;2.5")</f>
        <v>5</v>
      </c>
      <c r="Q9" s="8">
        <v>0</v>
      </c>
      <c r="R9" s="8">
        <v>0</v>
      </c>
      <c r="S9" s="8">
        <v>0</v>
      </c>
      <c r="T9" s="8">
        <v>0</v>
      </c>
      <c r="U9" s="8">
        <v>0.02</v>
      </c>
      <c r="V9" s="5">
        <f>COUNTIF(Q9:U9,"&lt;=0.5")</f>
        <v>5</v>
      </c>
      <c r="W9" s="8">
        <v>0.62</v>
      </c>
      <c r="X9" s="8">
        <v>0.73</v>
      </c>
      <c r="Y9" s="8">
        <v>0.83</v>
      </c>
      <c r="Z9" s="8">
        <v>0.56000000000000005</v>
      </c>
      <c r="AA9" s="8">
        <v>0.72</v>
      </c>
      <c r="AB9" s="5">
        <f>COUNTIF(W9:AA9, "&lt;1.5")</f>
        <v>5</v>
      </c>
      <c r="AC9" s="1">
        <v>95.95</v>
      </c>
      <c r="AD9" s="1">
        <v>96.09</v>
      </c>
      <c r="AE9" s="1">
        <v>96.42</v>
      </c>
      <c r="AF9" s="1">
        <v>96.59</v>
      </c>
      <c r="AG9" s="1">
        <v>95.9</v>
      </c>
      <c r="AH9" s="5">
        <f>COUNTIF(AC9:AG9, "&gt;93")</f>
        <v>5</v>
      </c>
      <c r="AI9" s="1">
        <v>98</v>
      </c>
      <c r="AJ9" s="1">
        <v>98.24</v>
      </c>
      <c r="AK9" s="1">
        <v>98.41</v>
      </c>
      <c r="AL9" s="1">
        <v>99.07</v>
      </c>
      <c r="AM9" s="1">
        <v>98.55</v>
      </c>
      <c r="AN9" s="5">
        <f>COUNTIF(AI9:AM9, "&gt;93")</f>
        <v>5</v>
      </c>
      <c r="AO9" s="1">
        <v>2545</v>
      </c>
      <c r="AP9" s="1">
        <v>2558</v>
      </c>
      <c r="AQ9" s="1">
        <v>1254</v>
      </c>
      <c r="AR9" s="1">
        <v>430</v>
      </c>
      <c r="AS9" s="1">
        <v>2755</v>
      </c>
      <c r="AT9" s="1">
        <v>2494</v>
      </c>
      <c r="AU9" s="1">
        <v>2513</v>
      </c>
      <c r="AV9" s="1">
        <v>1234</v>
      </c>
      <c r="AW9" s="1">
        <v>426</v>
      </c>
      <c r="AX9" s="1">
        <v>2715</v>
      </c>
      <c r="AY9" s="1">
        <f>AO9-AT9</f>
        <v>51</v>
      </c>
      <c r="AZ9" s="1">
        <f>AP9-AU9</f>
        <v>45</v>
      </c>
      <c r="BA9" s="1">
        <f>AQ9-AV9</f>
        <v>20</v>
      </c>
      <c r="BB9" s="1">
        <f>AR9-AW9</f>
        <v>4</v>
      </c>
      <c r="BC9" s="1">
        <f>AS9-AX9</f>
        <v>40</v>
      </c>
      <c r="BD9" s="1">
        <v>99.69</v>
      </c>
      <c r="BE9" s="1">
        <v>102.29</v>
      </c>
      <c r="BF9" s="1">
        <v>99.69</v>
      </c>
      <c r="BG9" s="1">
        <v>99.51</v>
      </c>
      <c r="BH9" s="1">
        <v>99.64</v>
      </c>
      <c r="BI9" s="5">
        <f>COUNTIF(BD9:BH9, "&gt;=98")</f>
        <v>5</v>
      </c>
      <c r="BJ9" s="1">
        <v>100</v>
      </c>
      <c r="BK9" s="1">
        <v>100</v>
      </c>
      <c r="BL9" s="1">
        <v>100</v>
      </c>
      <c r="BM9" s="1">
        <v>100</v>
      </c>
      <c r="BN9" s="1">
        <v>100</v>
      </c>
      <c r="BO9" s="1">
        <v>136.55000000000001</v>
      </c>
      <c r="BP9" s="1">
        <v>146.12</v>
      </c>
      <c r="BQ9" s="1">
        <v>98.08</v>
      </c>
      <c r="BR9" s="1">
        <v>34.08</v>
      </c>
      <c r="BS9" s="1">
        <v>147.12</v>
      </c>
    </row>
    <row r="10" spans="1:71" x14ac:dyDescent="0.2">
      <c r="A10" s="33" t="s">
        <v>63</v>
      </c>
      <c r="B10" s="1"/>
      <c r="C10" s="1"/>
      <c r="D10" s="1"/>
      <c r="E10" s="8">
        <v>0.41</v>
      </c>
      <c r="F10" s="8">
        <v>0.18</v>
      </c>
      <c r="G10" s="8">
        <v>0.19</v>
      </c>
      <c r="H10" s="8">
        <v>0.25</v>
      </c>
      <c r="I10" s="8">
        <v>0.72</v>
      </c>
      <c r="J10" s="5">
        <f>COUNTIF(E10:I10, "&lt;=1")</f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5">
        <f>COUNTIF(K10:O10, "&lt;2.5")</f>
        <v>5</v>
      </c>
      <c r="Q10" s="8">
        <v>0.11</v>
      </c>
      <c r="R10" s="8">
        <v>0</v>
      </c>
      <c r="S10" s="8">
        <v>0</v>
      </c>
      <c r="T10" s="8">
        <v>0</v>
      </c>
      <c r="U10" s="8">
        <v>0.01</v>
      </c>
      <c r="V10" s="5">
        <f>COUNTIF(Q10:U10,"&lt;=0.5")</f>
        <v>5</v>
      </c>
      <c r="W10" s="8">
        <v>0.4</v>
      </c>
      <c r="X10" s="8">
        <v>0.37</v>
      </c>
      <c r="Y10" s="8">
        <v>0.17</v>
      </c>
      <c r="Z10" s="8">
        <v>0.45</v>
      </c>
      <c r="AA10" s="8">
        <v>0.32</v>
      </c>
      <c r="AB10" s="5">
        <f>COUNTIF(W10:AA10, "&lt;1.5")</f>
        <v>5</v>
      </c>
      <c r="AC10" s="1">
        <v>96.69</v>
      </c>
      <c r="AD10" s="1">
        <v>96.86</v>
      </c>
      <c r="AE10" s="1">
        <v>97.28</v>
      </c>
      <c r="AF10" s="1">
        <v>97.84</v>
      </c>
      <c r="AG10" s="1">
        <v>97.02</v>
      </c>
      <c r="AH10" s="5">
        <f>COUNTIF(AC10:AG10, "&gt;93")</f>
        <v>5</v>
      </c>
      <c r="AI10" s="1">
        <v>92.24</v>
      </c>
      <c r="AJ10" s="1">
        <v>93.77</v>
      </c>
      <c r="AK10" s="1">
        <v>91.34</v>
      </c>
      <c r="AL10" s="1">
        <v>93.54</v>
      </c>
      <c r="AM10" s="1">
        <v>94.51</v>
      </c>
      <c r="AN10" s="5">
        <f>COUNTIF(AI10:AM10, "&gt;93")</f>
        <v>3</v>
      </c>
      <c r="AO10" s="1">
        <v>2617</v>
      </c>
      <c r="AP10" s="1">
        <v>2664</v>
      </c>
      <c r="AQ10" s="1">
        <v>1374</v>
      </c>
      <c r="AR10" s="1">
        <v>356</v>
      </c>
      <c r="AS10" s="1">
        <v>2732</v>
      </c>
      <c r="AT10" s="1">
        <v>2414</v>
      </c>
      <c r="AU10" s="1">
        <v>2498</v>
      </c>
      <c r="AV10" s="1">
        <v>1255</v>
      </c>
      <c r="AW10" s="1">
        <v>333</v>
      </c>
      <c r="AX10" s="1">
        <v>2582</v>
      </c>
      <c r="AY10" s="1">
        <f>AO10-AT10</f>
        <v>203</v>
      </c>
      <c r="AZ10" s="1">
        <f>AP10-AU10</f>
        <v>166</v>
      </c>
      <c r="BA10" s="1">
        <f>AQ10-AV10</f>
        <v>119</v>
      </c>
      <c r="BB10" s="1">
        <f>AR10-AW10</f>
        <v>23</v>
      </c>
      <c r="BC10" s="1">
        <f>AS10-AX10</f>
        <v>150</v>
      </c>
      <c r="BD10" s="1">
        <v>99.73</v>
      </c>
      <c r="BE10" s="1">
        <v>101.15</v>
      </c>
      <c r="BF10" s="1">
        <v>99.81</v>
      </c>
      <c r="BG10" s="1">
        <v>99.91</v>
      </c>
      <c r="BH10" s="1">
        <v>99.88</v>
      </c>
      <c r="BI10" s="5">
        <f>COUNTIF(BD10:BH10, "&gt;=98")</f>
        <v>5</v>
      </c>
      <c r="BJ10" s="1">
        <v>100</v>
      </c>
      <c r="BK10" s="1">
        <v>100</v>
      </c>
      <c r="BL10" s="1">
        <v>100</v>
      </c>
      <c r="BM10" s="1">
        <v>100</v>
      </c>
      <c r="BN10" s="1">
        <v>100</v>
      </c>
      <c r="BO10" s="1">
        <v>189.16</v>
      </c>
      <c r="BP10" s="1">
        <v>196.66</v>
      </c>
      <c r="BQ10" s="1">
        <v>140.51</v>
      </c>
      <c r="BR10" s="1">
        <v>28.62</v>
      </c>
      <c r="BS10" s="1">
        <v>212.38</v>
      </c>
    </row>
    <row r="11" spans="1:71" x14ac:dyDescent="0.2">
      <c r="A11" s="33" t="s">
        <v>62</v>
      </c>
      <c r="B11" s="1"/>
      <c r="C11" s="1"/>
      <c r="D11" s="1"/>
      <c r="E11" s="8">
        <v>0.82</v>
      </c>
      <c r="F11" s="8">
        <v>0.55000000000000004</v>
      </c>
      <c r="G11" s="8">
        <v>0.3</v>
      </c>
      <c r="H11" s="8">
        <v>1.52</v>
      </c>
      <c r="I11" s="8">
        <v>1.33</v>
      </c>
      <c r="J11" s="5">
        <f>COUNTIF(E11:I11, "&lt;=1")</f>
        <v>3</v>
      </c>
      <c r="K11" s="8">
        <v>0</v>
      </c>
      <c r="L11" s="8">
        <v>0.01</v>
      </c>
      <c r="M11" s="8">
        <v>0</v>
      </c>
      <c r="N11" s="8">
        <v>0</v>
      </c>
      <c r="O11" s="8">
        <v>0.01</v>
      </c>
      <c r="P11" s="5">
        <f>COUNTIF(K11:O11, "&lt;2.5")</f>
        <v>5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5">
        <f>COUNTIF(Q11:U11,"&lt;=0.5")</f>
        <v>5</v>
      </c>
      <c r="W11" s="8">
        <v>0.39</v>
      </c>
      <c r="X11" s="8">
        <v>0.64</v>
      </c>
      <c r="Y11" s="8">
        <v>0.43</v>
      </c>
      <c r="Z11" s="8">
        <v>0</v>
      </c>
      <c r="AA11" s="8">
        <v>0.78</v>
      </c>
      <c r="AB11" s="5">
        <f>COUNTIF(W11:AA11, "&lt;1.5")</f>
        <v>5</v>
      </c>
      <c r="AC11" s="1">
        <v>98.34</v>
      </c>
      <c r="AD11" s="1">
        <v>98.27</v>
      </c>
      <c r="AE11" s="1">
        <v>98.55</v>
      </c>
      <c r="AF11" s="1">
        <v>98.48</v>
      </c>
      <c r="AG11" s="1">
        <v>98.32</v>
      </c>
      <c r="AH11" s="5">
        <f>COUNTIF(AC11:AG11, "&gt;93")</f>
        <v>5</v>
      </c>
      <c r="AI11" s="1">
        <v>96.55</v>
      </c>
      <c r="AJ11" s="1">
        <v>96.54</v>
      </c>
      <c r="AK11" s="1">
        <v>97.02</v>
      </c>
      <c r="AL11" s="1">
        <v>97.88</v>
      </c>
      <c r="AM11" s="1">
        <v>96.32</v>
      </c>
      <c r="AN11" s="5">
        <f>COUNTIF(AI11:AM11, "&gt;93")</f>
        <v>5</v>
      </c>
      <c r="AO11" s="1">
        <v>5513</v>
      </c>
      <c r="AP11" s="1">
        <v>5664</v>
      </c>
      <c r="AQ11" s="1">
        <v>2653</v>
      </c>
      <c r="AR11" s="1">
        <v>849</v>
      </c>
      <c r="AS11" s="1">
        <v>5768</v>
      </c>
      <c r="AT11" s="1">
        <v>5323</v>
      </c>
      <c r="AU11" s="1">
        <v>5468</v>
      </c>
      <c r="AV11" s="1">
        <v>2574</v>
      </c>
      <c r="AW11" s="1">
        <v>831</v>
      </c>
      <c r="AX11" s="1">
        <v>5556</v>
      </c>
      <c r="AY11" s="1">
        <f>AO11-AT11</f>
        <v>190</v>
      </c>
      <c r="AZ11" s="1">
        <f>AP11-AU11</f>
        <v>196</v>
      </c>
      <c r="BA11" s="1">
        <f>AQ11-AV11</f>
        <v>79</v>
      </c>
      <c r="BB11" s="1">
        <f>AR11-AW11</f>
        <v>18</v>
      </c>
      <c r="BC11" s="1">
        <f>AS11-AX11</f>
        <v>212</v>
      </c>
      <c r="BD11" s="1">
        <v>99.77</v>
      </c>
      <c r="BE11" s="1">
        <v>101.98</v>
      </c>
      <c r="BF11" s="1">
        <v>99.92</v>
      </c>
      <c r="BG11" s="1">
        <v>100</v>
      </c>
      <c r="BH11" s="1">
        <v>99.78</v>
      </c>
      <c r="BI11" s="5">
        <f>COUNTIF(BD11:BH11, "&gt;=98")</f>
        <v>5</v>
      </c>
      <c r="BJ11" s="1">
        <v>99.99</v>
      </c>
      <c r="BK11" s="1">
        <v>99.99</v>
      </c>
      <c r="BL11" s="1">
        <v>100</v>
      </c>
      <c r="BM11" s="1">
        <v>100</v>
      </c>
      <c r="BN11" s="1">
        <v>100</v>
      </c>
      <c r="BO11" s="1">
        <v>149.38999999999999</v>
      </c>
      <c r="BP11" s="1">
        <v>158.53</v>
      </c>
      <c r="BQ11" s="1">
        <v>83.14</v>
      </c>
      <c r="BR11" s="1">
        <v>29.7</v>
      </c>
      <c r="BS11" s="1">
        <v>160.44999999999999</v>
      </c>
    </row>
    <row r="12" spans="1:71" x14ac:dyDescent="0.2">
      <c r="A12" s="33" t="s">
        <v>61</v>
      </c>
      <c r="B12" s="1"/>
      <c r="C12" s="1"/>
      <c r="D12" s="1"/>
      <c r="E12" s="8">
        <v>0.12</v>
      </c>
      <c r="F12" s="8">
        <v>0.27</v>
      </c>
      <c r="G12" s="8">
        <v>0.11</v>
      </c>
      <c r="H12" s="8">
        <v>0</v>
      </c>
      <c r="I12" s="8">
        <v>0.08</v>
      </c>
      <c r="J12" s="5">
        <f>COUNTIF(E12:I12, "&lt;=1")</f>
        <v>5</v>
      </c>
      <c r="K12" s="8">
        <v>0</v>
      </c>
      <c r="L12" s="8">
        <v>0.14000000000000001</v>
      </c>
      <c r="M12" s="8">
        <v>0</v>
      </c>
      <c r="N12" s="8">
        <v>0</v>
      </c>
      <c r="O12" s="8">
        <v>0</v>
      </c>
      <c r="P12" s="5">
        <f>COUNTIF(K12:O12, "&lt;2.5")</f>
        <v>5</v>
      </c>
      <c r="Q12" s="8">
        <v>0</v>
      </c>
      <c r="R12" s="8">
        <v>0.06</v>
      </c>
      <c r="S12" s="8">
        <v>0</v>
      </c>
      <c r="T12" s="8">
        <v>0</v>
      </c>
      <c r="U12" s="8">
        <v>0</v>
      </c>
      <c r="V12" s="5">
        <f>COUNTIF(Q12:U12,"&lt;=0.5")</f>
        <v>5</v>
      </c>
      <c r="W12" s="8">
        <v>0.1</v>
      </c>
      <c r="X12" s="8">
        <v>0.1</v>
      </c>
      <c r="Y12" s="8">
        <v>-0.05</v>
      </c>
      <c r="Z12" s="8">
        <v>0</v>
      </c>
      <c r="AA12" s="8">
        <v>0</v>
      </c>
      <c r="AB12" s="5">
        <f>COUNTIF(W12:AA12, "&lt;1.5")</f>
        <v>5</v>
      </c>
      <c r="AC12" s="1">
        <v>97.71</v>
      </c>
      <c r="AD12" s="1">
        <v>97.88</v>
      </c>
      <c r="AE12" s="1">
        <v>98.26</v>
      </c>
      <c r="AF12" s="1">
        <v>99.58</v>
      </c>
      <c r="AG12" s="1">
        <v>97.68</v>
      </c>
      <c r="AH12" s="5">
        <f>COUNTIF(AC12:AG12, "&gt;93")</f>
        <v>5</v>
      </c>
      <c r="AI12" s="1">
        <v>95.07</v>
      </c>
      <c r="AJ12" s="1">
        <v>95.72</v>
      </c>
      <c r="AK12" s="1">
        <v>98.27</v>
      </c>
      <c r="AL12" s="1">
        <v>100</v>
      </c>
      <c r="AM12" s="1">
        <v>95.5</v>
      </c>
      <c r="AN12" s="5">
        <f>COUNTIF(AI12:AM12, "&gt;93")</f>
        <v>5</v>
      </c>
      <c r="AO12" s="1">
        <v>689</v>
      </c>
      <c r="AP12" s="1">
        <v>1004</v>
      </c>
      <c r="AQ12" s="1">
        <v>463</v>
      </c>
      <c r="AR12" s="1">
        <v>1</v>
      </c>
      <c r="AS12" s="1">
        <v>934</v>
      </c>
      <c r="AT12" s="1">
        <v>655</v>
      </c>
      <c r="AU12" s="1">
        <v>961</v>
      </c>
      <c r="AV12" s="1">
        <v>455</v>
      </c>
      <c r="AW12" s="1">
        <v>1</v>
      </c>
      <c r="AX12" s="1">
        <v>892</v>
      </c>
      <c r="AY12" s="1">
        <f>AO12-AT12</f>
        <v>34</v>
      </c>
      <c r="AZ12" s="1">
        <f>AP12-AU12</f>
        <v>43</v>
      </c>
      <c r="BA12" s="1">
        <f>AQ12-AV12</f>
        <v>8</v>
      </c>
      <c r="BB12" s="1">
        <f>AR12-AW12</f>
        <v>0</v>
      </c>
      <c r="BC12" s="1">
        <f>AS12-AX12</f>
        <v>42</v>
      </c>
      <c r="BD12" s="1">
        <v>99.79</v>
      </c>
      <c r="BE12" s="1">
        <v>100.74</v>
      </c>
      <c r="BF12" s="1">
        <v>99.87</v>
      </c>
      <c r="BG12" s="1">
        <v>100</v>
      </c>
      <c r="BH12" s="1">
        <v>99.73</v>
      </c>
      <c r="BI12" s="5">
        <f>COUNTIF(BD12:BH12, "&gt;=98")</f>
        <v>5</v>
      </c>
      <c r="BJ12" s="1">
        <v>100</v>
      </c>
      <c r="BK12" s="1">
        <v>100</v>
      </c>
      <c r="BL12" s="1">
        <v>100</v>
      </c>
      <c r="BM12" s="1">
        <v>100</v>
      </c>
      <c r="BN12" s="1">
        <v>100</v>
      </c>
      <c r="BO12" s="1">
        <v>109.21</v>
      </c>
      <c r="BP12" s="1">
        <v>129.75</v>
      </c>
      <c r="BQ12" s="1">
        <v>58.99</v>
      </c>
      <c r="BR12" s="1">
        <v>0.34</v>
      </c>
      <c r="BS12" s="1">
        <v>128.51</v>
      </c>
    </row>
    <row r="13" spans="1:71" x14ac:dyDescent="0.2">
      <c r="A13" s="33" t="s">
        <v>60</v>
      </c>
      <c r="B13" s="1"/>
      <c r="C13" s="1"/>
      <c r="D13" s="1"/>
      <c r="E13" s="8">
        <v>0.09</v>
      </c>
      <c r="F13" s="8">
        <v>7.0000000000000007E-2</v>
      </c>
      <c r="G13" s="8">
        <v>0.08</v>
      </c>
      <c r="H13" s="8">
        <v>0.09</v>
      </c>
      <c r="I13" s="8">
        <v>0.04</v>
      </c>
      <c r="J13" s="5">
        <f>COUNTIF(E13:I13, "&lt;=1")</f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5">
        <f>COUNTIF(K13:O13, "&lt;2.5")</f>
        <v>5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5">
        <f>COUNTIF(Q13:U13,"&lt;=0.5")</f>
        <v>5</v>
      </c>
      <c r="W13" s="8">
        <v>1.84</v>
      </c>
      <c r="X13" s="8">
        <v>1</v>
      </c>
      <c r="Y13" s="8">
        <v>0.48</v>
      </c>
      <c r="Z13" s="8">
        <v>3.74</v>
      </c>
      <c r="AA13" s="8">
        <v>0.95</v>
      </c>
      <c r="AB13" s="5">
        <f>COUNTIF(W13:AA13, "&lt;1.5")</f>
        <v>3</v>
      </c>
      <c r="AC13" s="1">
        <v>94.14</v>
      </c>
      <c r="AD13" s="1">
        <v>94.28</v>
      </c>
      <c r="AE13" s="1">
        <v>94.98</v>
      </c>
      <c r="AF13" s="1">
        <v>94.68</v>
      </c>
      <c r="AG13" s="1">
        <v>93.71</v>
      </c>
      <c r="AH13" s="5">
        <f>COUNTIF(AC13:AG13, "&gt;93")</f>
        <v>5</v>
      </c>
      <c r="AI13" s="1">
        <v>97.15</v>
      </c>
      <c r="AJ13" s="1">
        <v>96.52</v>
      </c>
      <c r="AK13" s="1">
        <v>99.21</v>
      </c>
      <c r="AL13" s="1">
        <v>97.28</v>
      </c>
      <c r="AM13" s="1">
        <v>97.39</v>
      </c>
      <c r="AN13" s="5">
        <f>COUNTIF(AI13:AM13, "&gt;93")</f>
        <v>5</v>
      </c>
      <c r="AO13" s="1">
        <v>1016</v>
      </c>
      <c r="AP13" s="1">
        <v>374</v>
      </c>
      <c r="AQ13" s="1">
        <v>252</v>
      </c>
      <c r="AR13" s="1">
        <v>147</v>
      </c>
      <c r="AS13" s="1">
        <v>307</v>
      </c>
      <c r="AT13" s="1">
        <v>987</v>
      </c>
      <c r="AU13" s="1">
        <v>361</v>
      </c>
      <c r="AV13" s="1">
        <v>250</v>
      </c>
      <c r="AW13" s="1">
        <v>143</v>
      </c>
      <c r="AX13" s="1">
        <v>299</v>
      </c>
      <c r="AY13" s="1">
        <f>AO13-AT13</f>
        <v>29</v>
      </c>
      <c r="AZ13" s="1">
        <f>AP13-AU13</f>
        <v>13</v>
      </c>
      <c r="BA13" s="1">
        <f>AQ13-AV13</f>
        <v>2</v>
      </c>
      <c r="BB13" s="1">
        <f>AR13-AW13</f>
        <v>4</v>
      </c>
      <c r="BC13" s="1">
        <f>AS13-AX13</f>
        <v>8</v>
      </c>
      <c r="BD13" s="1">
        <v>99.89</v>
      </c>
      <c r="BE13" s="1">
        <v>100</v>
      </c>
      <c r="BF13" s="1">
        <v>99.95</v>
      </c>
      <c r="BG13" s="1">
        <v>99.69</v>
      </c>
      <c r="BH13" s="1">
        <v>99.91</v>
      </c>
      <c r="BI13" s="5">
        <f>COUNTIF(BD13:BH13, "&gt;=98")</f>
        <v>5</v>
      </c>
      <c r="BJ13" s="1">
        <v>100</v>
      </c>
      <c r="BK13" s="1">
        <v>100</v>
      </c>
      <c r="BL13" s="1">
        <v>100</v>
      </c>
      <c r="BM13" s="1">
        <v>94.69</v>
      </c>
      <c r="BN13" s="1">
        <v>100</v>
      </c>
      <c r="BO13" s="1">
        <v>247.2</v>
      </c>
      <c r="BP13" s="1">
        <v>80.34</v>
      </c>
      <c r="BQ13" s="1">
        <v>78.09</v>
      </c>
      <c r="BR13" s="1">
        <v>51.22</v>
      </c>
      <c r="BS13" s="1">
        <v>72.23</v>
      </c>
    </row>
    <row r="14" spans="1:71" x14ac:dyDescent="0.2">
      <c r="A14" s="33" t="s">
        <v>59</v>
      </c>
      <c r="B14" s="1"/>
      <c r="C14" s="1"/>
      <c r="D14" s="1"/>
      <c r="E14" s="8">
        <v>0.13</v>
      </c>
      <c r="F14" s="8">
        <v>0.16</v>
      </c>
      <c r="G14" s="8">
        <v>0.08</v>
      </c>
      <c r="H14" s="8">
        <v>0.16</v>
      </c>
      <c r="I14" s="8">
        <v>0.24</v>
      </c>
      <c r="J14" s="5">
        <f>COUNTIF(E14:I14, "&lt;=1")</f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5">
        <f>COUNTIF(K14:O14, "&lt;2.5")</f>
        <v>5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5">
        <f>COUNTIF(Q14:U14,"&lt;=0.5")</f>
        <v>5</v>
      </c>
      <c r="W14" s="8">
        <v>1.06</v>
      </c>
      <c r="X14" s="8">
        <v>1.84</v>
      </c>
      <c r="Y14" s="8">
        <v>0.25</v>
      </c>
      <c r="Z14" s="8">
        <v>0.12</v>
      </c>
      <c r="AA14" s="8">
        <v>0.26</v>
      </c>
      <c r="AB14" s="5">
        <f>COUNTIF(W14:AA14, "&lt;1.5")</f>
        <v>4</v>
      </c>
      <c r="AC14" s="1">
        <v>94.35</v>
      </c>
      <c r="AD14" s="1">
        <v>94.26</v>
      </c>
      <c r="AE14" s="1">
        <v>95.16</v>
      </c>
      <c r="AF14" s="1">
        <v>94.85</v>
      </c>
      <c r="AG14" s="1">
        <v>95.1</v>
      </c>
      <c r="AH14" s="5">
        <f>COUNTIF(AC14:AG14, "&gt;93")</f>
        <v>5</v>
      </c>
      <c r="AI14" s="1">
        <v>100</v>
      </c>
      <c r="AJ14" s="1">
        <v>100</v>
      </c>
      <c r="AK14" s="1">
        <v>100</v>
      </c>
      <c r="AL14" s="1">
        <v>97.62</v>
      </c>
      <c r="AM14" s="1">
        <v>100</v>
      </c>
      <c r="AN14" s="5">
        <f>COUNTIF(AI14:AM14, "&gt;93")</f>
        <v>5</v>
      </c>
      <c r="AO14" s="1">
        <v>153</v>
      </c>
      <c r="AP14" s="1">
        <v>80</v>
      </c>
      <c r="AQ14" s="1">
        <v>39</v>
      </c>
      <c r="AR14" s="1">
        <v>42</v>
      </c>
      <c r="AS14" s="1">
        <v>88</v>
      </c>
      <c r="AT14" s="1">
        <v>153</v>
      </c>
      <c r="AU14" s="1">
        <v>80</v>
      </c>
      <c r="AV14" s="1">
        <v>39</v>
      </c>
      <c r="AW14" s="1">
        <v>41</v>
      </c>
      <c r="AX14" s="1">
        <v>88</v>
      </c>
      <c r="AY14" s="1">
        <f>AO14-AT14</f>
        <v>0</v>
      </c>
      <c r="AZ14" s="1">
        <f>AP14-AU14</f>
        <v>0</v>
      </c>
      <c r="BA14" s="1">
        <f>AQ14-AV14</f>
        <v>0</v>
      </c>
      <c r="BB14" s="1">
        <f>AR14-AW14</f>
        <v>1</v>
      </c>
      <c r="BC14" s="1">
        <f>AS14-AX14</f>
        <v>0</v>
      </c>
      <c r="BD14" s="1">
        <v>99.89</v>
      </c>
      <c r="BE14" s="1">
        <v>99.87</v>
      </c>
      <c r="BF14" s="1">
        <v>99.86</v>
      </c>
      <c r="BG14" s="1">
        <v>99.29</v>
      </c>
      <c r="BH14" s="1">
        <v>99.64</v>
      </c>
      <c r="BI14" s="5">
        <f>COUNTIF(BD14:BH14, "&gt;=98")</f>
        <v>5</v>
      </c>
      <c r="BJ14" s="1">
        <v>100</v>
      </c>
      <c r="BK14" s="1">
        <v>100</v>
      </c>
      <c r="BL14" s="1">
        <v>100</v>
      </c>
      <c r="BM14" s="1">
        <v>94.78</v>
      </c>
      <c r="BN14" s="1">
        <v>100</v>
      </c>
      <c r="BO14" s="1">
        <v>65.52</v>
      </c>
      <c r="BP14" s="1">
        <v>23.49</v>
      </c>
      <c r="BQ14" s="1">
        <v>25.16</v>
      </c>
      <c r="BR14" s="1">
        <v>13.15</v>
      </c>
      <c r="BS14" s="1">
        <v>17.59</v>
      </c>
    </row>
  </sheetData>
  <mergeCells count="12">
    <mergeCell ref="AI1:AM1"/>
    <mergeCell ref="K1:O1"/>
    <mergeCell ref="E1:I1"/>
    <mergeCell ref="Q1:U1"/>
    <mergeCell ref="W1:AA1"/>
    <mergeCell ref="AC1:AG1"/>
    <mergeCell ref="BO1:BS1"/>
    <mergeCell ref="AO1:AS1"/>
    <mergeCell ref="AT1:AX1"/>
    <mergeCell ref="AY1:BC1"/>
    <mergeCell ref="BD1:BH1"/>
    <mergeCell ref="BJ1:BN1"/>
  </mergeCells>
  <conditionalFormatting sqref="AY3:BC14">
    <cfRule type="cellIs" dxfId="2" priority="6" operator="lessThan">
      <formula>4</formula>
    </cfRule>
  </conditionalFormatting>
  <conditionalFormatting sqref="AB3:AB14 J3:J14 AH3:AH14 AN3:AN14 BI3:BI14">
    <cfRule type="cellIs" dxfId="1" priority="5" operator="lessThan">
      <formula>3</formula>
    </cfRule>
  </conditionalFormatting>
  <conditionalFormatting sqref="E3:I14 K3:O14 Q3:U14 W3:AA14">
    <cfRule type="cellIs" dxfId="0" priority="4" operator="greaterThan">
      <formula>1.5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9A76-3A47-4099-9713-F1BC2DE9B704}">
  <dimension ref="A1:J2"/>
  <sheetViews>
    <sheetView workbookViewId="0">
      <selection activeCell="E7" sqref="E7"/>
    </sheetView>
  </sheetViews>
  <sheetFormatPr defaultRowHeight="15" x14ac:dyDescent="0.25"/>
  <cols>
    <col min="1" max="1" width="4.28515625" style="3" bestFit="1" customWidth="1"/>
    <col min="2" max="2" width="8.5703125" style="3" bestFit="1" customWidth="1"/>
    <col min="3" max="3" width="7.42578125" style="3" bestFit="1" customWidth="1"/>
    <col min="4" max="4" width="7" style="3" bestFit="1" customWidth="1"/>
    <col min="5" max="5" width="8" style="3" bestFit="1" customWidth="1"/>
    <col min="6" max="6" width="8.7109375" style="3" bestFit="1" customWidth="1"/>
    <col min="7" max="7" width="14.5703125" style="3" bestFit="1" customWidth="1"/>
    <col min="8" max="8" width="6.5703125" style="3" bestFit="1" customWidth="1"/>
    <col min="9" max="9" width="12" style="3" bestFit="1" customWidth="1"/>
    <col min="10" max="10" width="10.42578125" style="3" bestFit="1" customWidth="1"/>
    <col min="11" max="16384" width="9.140625" style="3"/>
  </cols>
  <sheetData>
    <row r="1" spans="1:10" x14ac:dyDescent="0.25">
      <c r="A1" s="6" t="s">
        <v>18</v>
      </c>
      <c r="B1" s="6" t="s">
        <v>19</v>
      </c>
      <c r="C1" s="17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15</v>
      </c>
      <c r="I1" s="7" t="s">
        <v>25</v>
      </c>
      <c r="J1" s="6" t="s">
        <v>26</v>
      </c>
    </row>
    <row r="2" spans="1:10" x14ac:dyDescent="0.25">
      <c r="A2" s="5">
        <v>1</v>
      </c>
      <c r="B2" s="5" t="s">
        <v>27</v>
      </c>
      <c r="C2" s="1" t="s">
        <v>58</v>
      </c>
      <c r="D2" s="18" t="s">
        <v>28</v>
      </c>
      <c r="E2" s="5">
        <v>3</v>
      </c>
      <c r="F2" s="19">
        <v>44949</v>
      </c>
      <c r="G2" s="19">
        <v>44985</v>
      </c>
      <c r="H2" s="5"/>
      <c r="I2" s="5"/>
      <c r="J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908F-CE3E-4868-918C-A906B47B6AE0}">
  <dimension ref="A1:R6"/>
  <sheetViews>
    <sheetView workbookViewId="0">
      <selection activeCell="C12" sqref="C12"/>
    </sheetView>
  </sheetViews>
  <sheetFormatPr defaultColWidth="12" defaultRowHeight="11.25" x14ac:dyDescent="0.2"/>
  <cols>
    <col min="1" max="1" width="5.42578125" style="14" bestFit="1" customWidth="1"/>
    <col min="2" max="2" width="6.5703125" style="14" bestFit="1" customWidth="1"/>
    <col min="3" max="3" width="14.140625" style="14" bestFit="1" customWidth="1"/>
    <col min="4" max="4" width="6" style="14" bestFit="1" customWidth="1"/>
    <col min="5" max="5" width="7.42578125" style="15" bestFit="1" customWidth="1"/>
    <col min="6" max="6" width="8" style="14" bestFit="1" customWidth="1"/>
    <col min="7" max="7" width="5.7109375" style="15" bestFit="1" customWidth="1"/>
    <col min="8" max="8" width="5.85546875" style="14" bestFit="1" customWidth="1"/>
    <col min="9" max="9" width="8.140625" style="15" bestFit="1" customWidth="1"/>
    <col min="10" max="10" width="4.7109375" style="15" bestFit="1" customWidth="1"/>
    <col min="11" max="12" width="8.28515625" style="14" bestFit="1" customWidth="1"/>
    <col min="13" max="13" width="11.42578125" style="14" bestFit="1" customWidth="1"/>
    <col min="14" max="14" width="11.7109375" style="15" bestFit="1" customWidth="1"/>
    <col min="15" max="15" width="11.28515625" style="14" bestFit="1" customWidth="1"/>
    <col min="16" max="16" width="11.7109375" style="14" bestFit="1" customWidth="1"/>
    <col min="17" max="17" width="9.7109375" style="14" bestFit="1" customWidth="1"/>
    <col min="18" max="18" width="9" style="14" bestFit="1" customWidth="1"/>
    <col min="19" max="16384" width="12" style="14"/>
  </cols>
  <sheetData>
    <row r="1" spans="1:18" x14ac:dyDescent="0.2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11.25" customHeight="1" x14ac:dyDescent="0.2">
      <c r="A2" s="30" t="s">
        <v>30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10"/>
      <c r="R2" s="10"/>
    </row>
    <row r="3" spans="1:18" ht="45" x14ac:dyDescent="0.2">
      <c r="A3" s="10" t="s">
        <v>31</v>
      </c>
      <c r="B3" s="10" t="s">
        <v>32</v>
      </c>
      <c r="C3" s="11" t="s">
        <v>33</v>
      </c>
      <c r="D3" s="10" t="s">
        <v>34</v>
      </c>
      <c r="E3" s="10" t="s">
        <v>35</v>
      </c>
      <c r="F3" s="10" t="s">
        <v>36</v>
      </c>
      <c r="G3" s="10" t="s">
        <v>37</v>
      </c>
      <c r="H3" s="10" t="s">
        <v>38</v>
      </c>
      <c r="I3" s="10" t="s">
        <v>39</v>
      </c>
      <c r="J3" s="10" t="s">
        <v>40</v>
      </c>
      <c r="K3" s="10" t="s">
        <v>41</v>
      </c>
      <c r="L3" s="10" t="s">
        <v>42</v>
      </c>
      <c r="M3" s="10" t="s">
        <v>43</v>
      </c>
      <c r="N3" s="10" t="s">
        <v>44</v>
      </c>
      <c r="O3" s="10" t="s">
        <v>45</v>
      </c>
      <c r="P3" s="10" t="s">
        <v>46</v>
      </c>
      <c r="Q3" s="10" t="s">
        <v>47</v>
      </c>
      <c r="R3" s="10" t="s">
        <v>48</v>
      </c>
    </row>
    <row r="4" spans="1:18" ht="12.75" x14ac:dyDescent="0.2">
      <c r="A4" s="12" t="s">
        <v>49</v>
      </c>
      <c r="B4" s="12" t="s">
        <v>50</v>
      </c>
      <c r="C4" s="12" t="str">
        <f t="shared" ref="C4:C6" si="0">E4&amp;K4</f>
        <v>HY8184Relocation</v>
      </c>
      <c r="D4" s="12" t="s">
        <v>27</v>
      </c>
      <c r="E4" s="12" t="s">
        <v>58</v>
      </c>
      <c r="F4" s="20">
        <v>953784</v>
      </c>
      <c r="G4" s="13"/>
      <c r="H4" s="12" t="str">
        <f t="shared" ref="H4:H6" si="1">RIGHT($I4,1)</f>
        <v>A</v>
      </c>
      <c r="I4" s="12" t="s">
        <v>55</v>
      </c>
      <c r="J4" s="8">
        <v>1800</v>
      </c>
      <c r="K4" s="8" t="s">
        <v>51</v>
      </c>
      <c r="L4" s="8" t="s">
        <v>51</v>
      </c>
      <c r="M4" s="13"/>
      <c r="N4" s="9">
        <v>44949</v>
      </c>
      <c r="O4" s="9">
        <v>44985</v>
      </c>
      <c r="P4" s="12" t="s">
        <v>52</v>
      </c>
      <c r="Q4" s="12" t="s">
        <v>53</v>
      </c>
      <c r="R4" s="12" t="s">
        <v>54</v>
      </c>
    </row>
    <row r="5" spans="1:18" ht="12.75" x14ac:dyDescent="0.2">
      <c r="A5" s="12" t="s">
        <v>49</v>
      </c>
      <c r="B5" s="12" t="s">
        <v>50</v>
      </c>
      <c r="C5" s="12" t="str">
        <f t="shared" si="0"/>
        <v>HY8184Relocation</v>
      </c>
      <c r="D5" s="12" t="s">
        <v>27</v>
      </c>
      <c r="E5" s="12" t="s">
        <v>58</v>
      </c>
      <c r="F5" s="20">
        <v>953784</v>
      </c>
      <c r="G5" s="13"/>
      <c r="H5" s="12" t="str">
        <f t="shared" si="1"/>
        <v>B</v>
      </c>
      <c r="I5" s="12" t="s">
        <v>56</v>
      </c>
      <c r="J5" s="8">
        <v>1800</v>
      </c>
      <c r="K5" s="8" t="s">
        <v>51</v>
      </c>
      <c r="L5" s="8" t="s">
        <v>51</v>
      </c>
      <c r="M5" s="13"/>
      <c r="N5" s="9">
        <v>44949</v>
      </c>
      <c r="O5" s="9">
        <v>44985</v>
      </c>
      <c r="P5" s="12" t="s">
        <v>52</v>
      </c>
      <c r="Q5" s="12" t="s">
        <v>53</v>
      </c>
      <c r="R5" s="12" t="s">
        <v>54</v>
      </c>
    </row>
    <row r="6" spans="1:18" ht="12.75" x14ac:dyDescent="0.2">
      <c r="A6" s="12" t="s">
        <v>49</v>
      </c>
      <c r="B6" s="12" t="s">
        <v>50</v>
      </c>
      <c r="C6" s="12" t="str">
        <f t="shared" si="0"/>
        <v>HY8184Relocation</v>
      </c>
      <c r="D6" s="12" t="s">
        <v>27</v>
      </c>
      <c r="E6" s="12" t="s">
        <v>58</v>
      </c>
      <c r="F6" s="20">
        <v>953784</v>
      </c>
      <c r="G6" s="13"/>
      <c r="H6" s="12" t="str">
        <f t="shared" si="1"/>
        <v>C</v>
      </c>
      <c r="I6" s="12" t="s">
        <v>57</v>
      </c>
      <c r="J6" s="8">
        <v>1800</v>
      </c>
      <c r="K6" s="8" t="s">
        <v>51</v>
      </c>
      <c r="L6" s="8" t="s">
        <v>51</v>
      </c>
      <c r="M6" s="13"/>
      <c r="N6" s="9">
        <v>44949</v>
      </c>
      <c r="O6" s="9">
        <v>44985</v>
      </c>
      <c r="P6" s="12" t="s">
        <v>52</v>
      </c>
      <c r="Q6" s="12" t="s">
        <v>53</v>
      </c>
      <c r="R6" s="12" t="s">
        <v>54</v>
      </c>
    </row>
  </sheetData>
  <mergeCells count="2">
    <mergeCell ref="A1:R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2G KPI</vt:lpstr>
      <vt:lpstr>Summary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lenovo</cp:lastModifiedBy>
  <dcterms:created xsi:type="dcterms:W3CDTF">2022-12-19T15:28:18Z</dcterms:created>
  <dcterms:modified xsi:type="dcterms:W3CDTF">2023-02-28T08:00:52Z</dcterms:modified>
</cp:coreProperties>
</file>