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pTool\project_folder\"/>
    </mc:Choice>
  </mc:AlternateContent>
  <xr:revisionPtr revIDLastSave="0" documentId="13_ncr:1_{8BAAFCDB-0A52-499A-8DDD-6AE51A03BD2B}" xr6:coauthVersionLast="47" xr6:coauthVersionMax="47" xr10:uidLastSave="{00000000-0000-0000-0000-000000000000}"/>
  <bookViews>
    <workbookView xWindow="-110" yWindow="-110" windowWidth="19420" windowHeight="10300" tabRatio="414" xr2:uid="{00000000-000D-0000-FFFF-FFFF00000000}"/>
  </bookViews>
  <sheets>
    <sheet name="L900 KPI" sheetId="3" r:id="rId1"/>
    <sheet name="ERBS" sheetId="4" r:id="rId2"/>
    <sheet name="Summary" sheetId="5" r:id="rId3"/>
  </sheets>
  <definedNames>
    <definedName name="_xlnm._FilterDatabase" localSheetId="0" hidden="1">'L900 KPI'!$A$2:$DL$24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24" i="3" l="1"/>
  <c r="EG24" i="3" s="1"/>
  <c r="EE24" i="3"/>
  <c r="EF23" i="3"/>
  <c r="EE23" i="3"/>
  <c r="EF22" i="3"/>
  <c r="EG22" i="3" s="1"/>
  <c r="EE22" i="3"/>
  <c r="EF21" i="3"/>
  <c r="EG21" i="3" s="1"/>
  <c r="EE21" i="3"/>
  <c r="EF20" i="3"/>
  <c r="EE20" i="3"/>
  <c r="EF19" i="3"/>
  <c r="EE19" i="3"/>
  <c r="EF18" i="3"/>
  <c r="EE18" i="3"/>
  <c r="EF17" i="3"/>
  <c r="EE17" i="3"/>
  <c r="EF16" i="3"/>
  <c r="EE16" i="3"/>
  <c r="EF15" i="3"/>
  <c r="EG15" i="3" s="1"/>
  <c r="EE15" i="3"/>
  <c r="EF14" i="3"/>
  <c r="EG14" i="3" s="1"/>
  <c r="EE14" i="3"/>
  <c r="EF13" i="3"/>
  <c r="EG13" i="3" s="1"/>
  <c r="EE13" i="3"/>
  <c r="EF12" i="3"/>
  <c r="EE12" i="3"/>
  <c r="EF11" i="3"/>
  <c r="EE11" i="3"/>
  <c r="EF10" i="3"/>
  <c r="EG10" i="3" s="1"/>
  <c r="EE10" i="3"/>
  <c r="EF9" i="3"/>
  <c r="EE9" i="3"/>
  <c r="EF8" i="3"/>
  <c r="EE8" i="3"/>
  <c r="EF7" i="3"/>
  <c r="EG7" i="3" s="1"/>
  <c r="EE7" i="3"/>
  <c r="EF6" i="3"/>
  <c r="EE6" i="3"/>
  <c r="EF5" i="3"/>
  <c r="EG5" i="3" s="1"/>
  <c r="EE5" i="3"/>
  <c r="EF4" i="3"/>
  <c r="EE4" i="3"/>
  <c r="EF3" i="3"/>
  <c r="EG3" i="3" s="1"/>
  <c r="EE3" i="3"/>
  <c r="DU24" i="3"/>
  <c r="DV24" i="3" s="1"/>
  <c r="DT24" i="3"/>
  <c r="DU23" i="3"/>
  <c r="DT23" i="3"/>
  <c r="DU22" i="3"/>
  <c r="DV22" i="3" s="1"/>
  <c r="DT22" i="3"/>
  <c r="DU21" i="3"/>
  <c r="DV21" i="3" s="1"/>
  <c r="DT21" i="3"/>
  <c r="DU20" i="3"/>
  <c r="DV20" i="3" s="1"/>
  <c r="DT20" i="3"/>
  <c r="DU19" i="3"/>
  <c r="DV19" i="3" s="1"/>
  <c r="DT19" i="3"/>
  <c r="DU18" i="3"/>
  <c r="DT18" i="3"/>
  <c r="DV18" i="3" s="1"/>
  <c r="DU17" i="3"/>
  <c r="DT17" i="3"/>
  <c r="DU16" i="3"/>
  <c r="DT16" i="3"/>
  <c r="DU15" i="3"/>
  <c r="DV15" i="3" s="1"/>
  <c r="DT15" i="3"/>
  <c r="DU14" i="3"/>
  <c r="DT14" i="3"/>
  <c r="DU13" i="3"/>
  <c r="DT13" i="3"/>
  <c r="DU12" i="3"/>
  <c r="DV12" i="3" s="1"/>
  <c r="DT12" i="3"/>
  <c r="DV11" i="3"/>
  <c r="DU11" i="3"/>
  <c r="DT11" i="3"/>
  <c r="DU10" i="3"/>
  <c r="DT10" i="3"/>
  <c r="DV10" i="3" s="1"/>
  <c r="DU9" i="3"/>
  <c r="DV9" i="3" s="1"/>
  <c r="DT9" i="3"/>
  <c r="DU8" i="3"/>
  <c r="DV8" i="3" s="1"/>
  <c r="DT8" i="3"/>
  <c r="DU7" i="3"/>
  <c r="DT7" i="3"/>
  <c r="DU6" i="3"/>
  <c r="DT6" i="3"/>
  <c r="DU5" i="3"/>
  <c r="DV5" i="3" s="1"/>
  <c r="DT5" i="3"/>
  <c r="DU4" i="3"/>
  <c r="DV4" i="3" s="1"/>
  <c r="DT4" i="3"/>
  <c r="DU3" i="3"/>
  <c r="DV3" i="3" s="1"/>
  <c r="DT3" i="3"/>
  <c r="C17" i="5"/>
  <c r="C18" i="5"/>
  <c r="C19" i="5"/>
  <c r="C20" i="5"/>
  <c r="C21" i="5"/>
  <c r="C22" i="5"/>
  <c r="C23" i="5"/>
  <c r="DV23" i="3" l="1"/>
  <c r="EG8" i="3"/>
  <c r="EG12" i="3"/>
  <c r="EG19" i="3"/>
  <c r="DV16" i="3"/>
  <c r="EG23" i="3"/>
  <c r="EG9" i="3"/>
  <c r="EG16" i="3"/>
  <c r="EG20" i="3"/>
  <c r="DV6" i="3"/>
  <c r="DV13" i="3"/>
  <c r="DV17" i="3"/>
  <c r="EG6" i="3"/>
  <c r="EG17" i="3"/>
  <c r="DV7" i="3"/>
  <c r="DV14" i="3"/>
  <c r="EG4" i="3"/>
  <c r="EG11" i="3"/>
  <c r="EG18" i="3"/>
  <c r="DI8" i="3"/>
  <c r="DI6" i="3"/>
  <c r="DI5" i="3"/>
  <c r="DI4" i="3"/>
  <c r="DI16" i="3"/>
  <c r="DI12" i="3"/>
  <c r="DI17" i="3"/>
  <c r="DJ9" i="3"/>
  <c r="DI15" i="3"/>
  <c r="DJ11" i="3"/>
  <c r="DJ7" i="3"/>
  <c r="DI11" i="3"/>
  <c r="DI9" i="3"/>
  <c r="DI10" i="3"/>
  <c r="DI7" i="3"/>
  <c r="DJ10" i="3"/>
  <c r="DJ5" i="3"/>
  <c r="DJ24" i="3"/>
  <c r="DI3" i="3"/>
  <c r="DJ3" i="3"/>
  <c r="DJ18" i="3"/>
  <c r="DJ17" i="3"/>
  <c r="DJ16" i="3"/>
  <c r="DJ15" i="3"/>
  <c r="DJ14" i="3"/>
  <c r="DJ12" i="3"/>
  <c r="DI14" i="3"/>
  <c r="DJ23" i="3"/>
  <c r="DJ20" i="3"/>
  <c r="DJ13" i="3"/>
  <c r="DI20" i="3"/>
  <c r="DJ22" i="3"/>
  <c r="DJ19" i="3"/>
  <c r="DI23" i="3"/>
  <c r="DI21" i="3"/>
  <c r="DI19" i="3"/>
  <c r="DJ21" i="3"/>
  <c r="DI24" i="3"/>
  <c r="DI22" i="3"/>
  <c r="DI18" i="3"/>
  <c r="DI13" i="3"/>
  <c r="DJ8" i="3"/>
  <c r="DJ6" i="3"/>
  <c r="DJ4" i="3"/>
  <c r="DK15" i="3" l="1"/>
  <c r="DK5" i="3"/>
  <c r="DK6" i="3"/>
  <c r="DK24" i="3"/>
  <c r="DK10" i="3"/>
  <c r="DK23" i="3"/>
  <c r="DK11" i="3"/>
  <c r="DK22" i="3"/>
  <c r="DK3" i="3"/>
  <c r="DK16" i="3"/>
  <c r="DK8" i="3"/>
  <c r="DK9" i="3"/>
  <c r="DK12" i="3"/>
  <c r="DK4" i="3"/>
  <c r="DK17" i="3"/>
  <c r="DK7" i="3"/>
  <c r="DK21" i="3"/>
  <c r="DK18" i="3"/>
  <c r="DK13" i="3"/>
  <c r="DK14" i="3"/>
  <c r="DK19" i="3"/>
  <c r="DK20" i="3"/>
  <c r="CH3" i="3"/>
  <c r="CT24" i="3" l="1"/>
  <c r="CT22" i="3"/>
  <c r="CT21" i="3"/>
  <c r="CT20" i="3"/>
  <c r="CT19" i="3"/>
  <c r="CT18" i="3"/>
  <c r="CT17" i="3"/>
  <c r="CT16" i="3"/>
  <c r="CT15" i="3"/>
  <c r="CT14" i="3"/>
  <c r="CT13" i="3"/>
  <c r="CT12" i="3"/>
  <c r="CT11" i="3"/>
  <c r="CT10" i="3"/>
  <c r="CT9" i="3"/>
  <c r="CN23" i="3"/>
  <c r="CN22" i="3"/>
  <c r="CN21" i="3"/>
  <c r="CN20" i="3"/>
  <c r="CN19" i="3"/>
  <c r="CN17" i="3"/>
  <c r="CN15" i="3"/>
  <c r="CN14" i="3"/>
  <c r="CN13" i="3"/>
  <c r="CN12" i="3"/>
  <c r="CN11" i="3"/>
  <c r="CN10" i="3"/>
  <c r="CN9" i="3"/>
  <c r="CB24" i="3"/>
  <c r="CB23" i="3"/>
  <c r="CB22" i="3"/>
  <c r="CB21" i="3"/>
  <c r="CB20" i="3"/>
  <c r="CB19" i="3"/>
  <c r="CB18" i="3"/>
  <c r="CB17" i="3"/>
  <c r="CB15" i="3"/>
  <c r="CB14" i="3"/>
  <c r="CB13" i="3"/>
  <c r="CB12" i="3"/>
  <c r="CB11" i="3"/>
  <c r="CB9" i="3"/>
  <c r="BV24" i="3"/>
  <c r="BV23" i="3"/>
  <c r="BV22" i="3"/>
  <c r="BV21" i="3"/>
  <c r="BV18" i="3"/>
  <c r="BV17" i="3"/>
  <c r="BV16" i="3"/>
  <c r="BV15" i="3"/>
  <c r="BV13" i="3"/>
  <c r="BV12" i="3"/>
  <c r="BV11" i="3"/>
  <c r="BV10" i="3"/>
  <c r="BV9" i="3"/>
  <c r="BP24" i="3"/>
  <c r="BP23" i="3"/>
  <c r="BP22" i="3"/>
  <c r="BP21" i="3"/>
  <c r="BP20" i="3"/>
  <c r="BP19" i="3"/>
  <c r="BP17" i="3"/>
  <c r="BP16" i="3"/>
  <c r="BP15" i="3"/>
  <c r="BP14" i="3"/>
  <c r="BP13" i="3"/>
  <c r="BP12" i="3"/>
  <c r="BP11" i="3"/>
  <c r="BP10" i="3"/>
  <c r="BP9" i="3"/>
  <c r="BJ23" i="3"/>
  <c r="BJ22" i="3"/>
  <c r="BJ20" i="3"/>
  <c r="BJ19" i="3"/>
  <c r="BJ18" i="3"/>
  <c r="BJ17" i="3"/>
  <c r="BJ15" i="3"/>
  <c r="BJ14" i="3"/>
  <c r="BJ12" i="3"/>
  <c r="BJ10" i="3"/>
  <c r="AY24" i="3"/>
  <c r="AY22" i="3"/>
  <c r="AY20" i="3"/>
  <c r="AY19" i="3"/>
  <c r="AY17" i="3"/>
  <c r="AY16" i="3"/>
  <c r="AY15" i="3"/>
  <c r="AY13" i="3"/>
  <c r="AY11" i="3"/>
  <c r="AS24" i="3"/>
  <c r="AS23" i="3"/>
  <c r="AS21" i="3"/>
  <c r="AS20" i="3"/>
  <c r="AS19" i="3"/>
  <c r="AS17" i="3"/>
  <c r="AS15" i="3"/>
  <c r="AS13" i="3"/>
  <c r="AS12" i="3"/>
  <c r="AS11" i="3"/>
  <c r="AH24" i="3"/>
  <c r="AH23" i="3"/>
  <c r="AH22" i="3"/>
  <c r="AH21" i="3"/>
  <c r="AH20" i="3"/>
  <c r="AH19" i="3"/>
  <c r="AH18" i="3"/>
  <c r="AH17" i="3"/>
  <c r="AH16" i="3"/>
  <c r="AH15" i="3"/>
  <c r="AH14" i="3"/>
  <c r="AH11" i="3"/>
  <c r="AH10" i="3"/>
  <c r="AH9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V18" i="3"/>
  <c r="V16" i="3"/>
  <c r="V11" i="3"/>
  <c r="P24" i="3"/>
  <c r="P23" i="3"/>
  <c r="P22" i="3"/>
  <c r="CN16" i="3"/>
  <c r="CT23" i="3"/>
  <c r="BV20" i="3"/>
  <c r="BJ24" i="3"/>
  <c r="BJ21" i="3"/>
  <c r="BJ16" i="3"/>
  <c r="BJ13" i="3"/>
  <c r="AY23" i="3"/>
  <c r="AY21" i="3"/>
  <c r="AY12" i="3"/>
  <c r="AY9" i="3"/>
  <c r="AS22" i="3"/>
  <c r="AH12" i="3"/>
  <c r="V12" i="3"/>
  <c r="BJ11" i="3"/>
  <c r="CB10" i="3" l="1"/>
  <c r="BV14" i="3"/>
  <c r="BV19" i="3"/>
  <c r="AS9" i="3"/>
  <c r="AH13" i="3"/>
  <c r="V9" i="3"/>
  <c r="V20" i="3"/>
  <c r="V22" i="3"/>
  <c r="V10" i="3"/>
  <c r="V14" i="3"/>
  <c r="V15" i="3"/>
  <c r="V17" i="3"/>
  <c r="V19" i="3"/>
  <c r="V21" i="3"/>
  <c r="V23" i="3"/>
  <c r="V24" i="3"/>
  <c r="CZ10" i="3"/>
  <c r="CZ9" i="3"/>
  <c r="CZ15" i="3"/>
  <c r="CZ11" i="3"/>
  <c r="CZ22" i="3"/>
  <c r="CZ23" i="3"/>
  <c r="CZ21" i="3"/>
  <c r="CZ20" i="3"/>
  <c r="CZ19" i="3"/>
  <c r="CZ18" i="3"/>
  <c r="CZ17" i="3"/>
  <c r="CZ16" i="3"/>
  <c r="CZ14" i="3"/>
  <c r="CZ13" i="3"/>
  <c r="CZ12" i="3"/>
  <c r="CZ24" i="3"/>
  <c r="CN18" i="3"/>
  <c r="CN24" i="3"/>
  <c r="CH10" i="3"/>
  <c r="CH11" i="3"/>
  <c r="CH9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B16" i="3"/>
  <c r="BP18" i="3"/>
  <c r="BJ9" i="3"/>
  <c r="AY10" i="3"/>
  <c r="AY14" i="3"/>
  <c r="AY18" i="3"/>
  <c r="AS16" i="3"/>
  <c r="AS10" i="3"/>
  <c r="AS14" i="3"/>
  <c r="AS18" i="3"/>
  <c r="V13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J19" i="3"/>
  <c r="J20" i="3"/>
  <c r="J15" i="3"/>
  <c r="J12" i="3"/>
  <c r="J11" i="3"/>
  <c r="J22" i="3"/>
  <c r="J21" i="3"/>
  <c r="J16" i="3"/>
  <c r="J23" i="3"/>
  <c r="J13" i="3"/>
  <c r="J24" i="3"/>
  <c r="J18" i="3"/>
  <c r="J17" i="3"/>
  <c r="J14" i="3"/>
  <c r="J10" i="3"/>
  <c r="J9" i="3"/>
  <c r="C14" i="5"/>
  <c r="C15" i="5"/>
  <c r="C16" i="5"/>
  <c r="CZ7" i="3"/>
  <c r="CZ6" i="3"/>
  <c r="CZ5" i="3"/>
  <c r="CZ4" i="3"/>
  <c r="CT8" i="3"/>
  <c r="CT7" i="3"/>
  <c r="CT6" i="3"/>
  <c r="CT5" i="3"/>
  <c r="CT4" i="3"/>
  <c r="CT3" i="3"/>
  <c r="CN6" i="3"/>
  <c r="CN5" i="3"/>
  <c r="CN4" i="3"/>
  <c r="CN3" i="3"/>
  <c r="CH8" i="3"/>
  <c r="CH6" i="3"/>
  <c r="CH5" i="3"/>
  <c r="CH4" i="3"/>
  <c r="CB8" i="3"/>
  <c r="CB7" i="3"/>
  <c r="CB6" i="3"/>
  <c r="CB5" i="3"/>
  <c r="CB4" i="3"/>
  <c r="BV6" i="3"/>
  <c r="BV5" i="3"/>
  <c r="BV3" i="3"/>
  <c r="BP8" i="3"/>
  <c r="BP7" i="3"/>
  <c r="BP6" i="3"/>
  <c r="BP5" i="3"/>
  <c r="BP4" i="3"/>
  <c r="BP3" i="3"/>
  <c r="BJ8" i="3"/>
  <c r="BJ7" i="3"/>
  <c r="BJ4" i="3"/>
  <c r="BJ3" i="3"/>
  <c r="AY7" i="3"/>
  <c r="AS8" i="3"/>
  <c r="AS7" i="3"/>
  <c r="AS6" i="3"/>
  <c r="AS5" i="3"/>
  <c r="AS4" i="3"/>
  <c r="AS3" i="3"/>
  <c r="AH8" i="3"/>
  <c r="AH7" i="3"/>
  <c r="AH6" i="3"/>
  <c r="AH5" i="3"/>
  <c r="AH4" i="3"/>
  <c r="AH3" i="3"/>
  <c r="AB8" i="3"/>
  <c r="AB7" i="3"/>
  <c r="AB4" i="3"/>
  <c r="AB3" i="3"/>
  <c r="V6" i="3"/>
  <c r="V4" i="3"/>
  <c r="J5" i="3"/>
  <c r="J6" i="3"/>
  <c r="J7" i="3"/>
  <c r="J8" i="3"/>
  <c r="CN8" i="3"/>
  <c r="CH7" i="3"/>
  <c r="CB3" i="3"/>
  <c r="BV8" i="3"/>
  <c r="BV7" i="3"/>
  <c r="BJ6" i="3"/>
  <c r="BJ5" i="3"/>
  <c r="AY6" i="3"/>
  <c r="AB6" i="3"/>
  <c r="AB5" i="3"/>
  <c r="V8" i="3"/>
  <c r="V5" i="3"/>
  <c r="J3" i="3"/>
  <c r="J4" i="3"/>
  <c r="CN7" i="3" l="1"/>
  <c r="BV4" i="3"/>
  <c r="AY4" i="3"/>
  <c r="AY5" i="3"/>
  <c r="V7" i="3"/>
  <c r="P8" i="3"/>
  <c r="P3" i="3"/>
  <c r="P4" i="3"/>
  <c r="P5" i="3"/>
  <c r="P6" i="3"/>
  <c r="P7" i="3"/>
  <c r="CZ3" i="3"/>
  <c r="CZ8" i="3"/>
  <c r="AY8" i="3"/>
  <c r="AY3" i="3"/>
  <c r="V3" i="3"/>
  <c r="C10" i="5"/>
  <c r="C11" i="5"/>
  <c r="C12" i="5"/>
  <c r="C13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<sst xmlns="http://schemas.openxmlformats.org/spreadsheetml/2006/main" count="449" uniqueCount="114">
  <si>
    <t>ERBS</t>
  </si>
  <si>
    <t>Count</t>
  </si>
  <si>
    <t>L900</t>
  </si>
  <si>
    <t>L2300</t>
  </si>
  <si>
    <t>RRC Setup Success Rate [CDBH]</t>
  </si>
  <si>
    <t>ERAB Setup Success Rate [CDBH]</t>
  </si>
  <si>
    <t>PS Drop Call Rate % [CDBH]</t>
  </si>
  <si>
    <t>DL User Throughput_Kbps [CDBH]</t>
  </si>
  <si>
    <t>Average number of used DL PRBs [CDBH]</t>
  </si>
  <si>
    <t>UL User Throughput_Kbps [CDBH]</t>
  </si>
  <si>
    <t>PS handover success rate [LTE Intra System] [CDBH]</t>
  </si>
  <si>
    <t>PS handover success rate [LTE Inter System] [CDBH]</t>
  </si>
  <si>
    <t>E-UTRAN Average CQI [CDBH]</t>
  </si>
  <si>
    <t xml:space="preserve"> VoLTE CSSR [CBBH]</t>
  </si>
  <si>
    <t xml:space="preserve"> VoLTE DCR [CBBH]</t>
  </si>
  <si>
    <t xml:space="preserve"> VoLTE Intra HOSR [CBBH]</t>
  </si>
  <si>
    <t xml:space="preserve"> VoLTE Inter HOSR [CBBH]</t>
  </si>
  <si>
    <t xml:space="preserve"> VoLTE Packet Loss DL [CBBH]</t>
  </si>
  <si>
    <t xml:space="preserve"> VoLTE Packet Loss UL [CBBH]</t>
  </si>
  <si>
    <t>RNA</t>
  </si>
  <si>
    <t>cell</t>
  </si>
  <si>
    <t>Site id</t>
  </si>
  <si>
    <t>Technology</t>
  </si>
  <si>
    <t>No of Sectors</t>
  </si>
  <si>
    <t>I.P</t>
  </si>
  <si>
    <t>CTEL</t>
  </si>
  <si>
    <t>SCFT date</t>
  </si>
  <si>
    <t>CIRCLE</t>
  </si>
  <si>
    <t>OEM</t>
  </si>
  <si>
    <t>SR / UNIQUE Project ID</t>
  </si>
  <si>
    <t>TECH ID</t>
  </si>
  <si>
    <t>2G SITE ID</t>
  </si>
  <si>
    <t>ENODEB ID</t>
  </si>
  <si>
    <t>CELL ID</t>
  </si>
  <si>
    <t>SECTOR</t>
  </si>
  <si>
    <t>CELL NAME</t>
  </si>
  <si>
    <t>BAND</t>
  </si>
  <si>
    <t>PROJECT</t>
  </si>
  <si>
    <t>Activity</t>
  </si>
  <si>
    <t>SCFT_ACCEPTANCE_DATE</t>
  </si>
  <si>
    <t>OA_(COMMERCIAL_TRAFFIC_PUT_ON_AIR)_(MS1)_DATE</t>
  </si>
  <si>
    <t>AT offered Date</t>
  </si>
  <si>
    <t>Offer Type ( First time offer / Re-offer)</t>
  </si>
  <si>
    <t>iGIS update confirmation</t>
  </si>
  <si>
    <t>Deviation Approval attached ( if any)</t>
  </si>
  <si>
    <t>AP</t>
  </si>
  <si>
    <t>ERICSSON</t>
  </si>
  <si>
    <t>B</t>
  </si>
  <si>
    <t>New Site</t>
  </si>
  <si>
    <t>Shared</t>
  </si>
  <si>
    <t>NA</t>
  </si>
  <si>
    <t>C</t>
  </si>
  <si>
    <t>A</t>
  </si>
  <si>
    <t>FZBD12</t>
  </si>
  <si>
    <t>Average of UL RSSI</t>
  </si>
  <si>
    <t>AP_E_F8_OM_OZLI13A_A</t>
  </si>
  <si>
    <t>AP_E_F8_OM_OZLI13B_B</t>
  </si>
  <si>
    <t>AP_E_F8_OM_OZLI13C_C</t>
  </si>
  <si>
    <t>AP_E_F8_OM_KNRR12A_A</t>
  </si>
  <si>
    <t>AP_E_F8_OM_KNRR12B_B</t>
  </si>
  <si>
    <t>AP_E_F8_OM_KNRR12C_C</t>
  </si>
  <si>
    <t>Total Sum of TA Sample&lt;500 M_Nom</t>
  </si>
  <si>
    <t>Total Sum of TA Sample&lt;1 KM_Nom</t>
  </si>
  <si>
    <t>Total Sum of TA Sample &gt;1.5 KM_Nom_Ericsson_1</t>
  </si>
  <si>
    <t>Total Sum of TA Sample &gt;3.4 KM_Nom</t>
  </si>
  <si>
    <t>Total Sum of TA Sample &gt;4.45 KM_Nom</t>
  </si>
  <si>
    <t>Total Sum of TA Sample &gt;5.7 KM_Nom</t>
  </si>
  <si>
    <t>Total Sum of TA Sample &gt;7.2 KM_Nom</t>
  </si>
  <si>
    <t>Total Sum of TA Sample &gt;8.4 KM_Nom</t>
  </si>
  <si>
    <t>Total Samples</t>
  </si>
  <si>
    <t>&gt;3 KM Samples</t>
  </si>
  <si>
    <t>Overshooting Samples%&gt;3KM</t>
  </si>
  <si>
    <t>Justification Remarks</t>
  </si>
  <si>
    <t>OZLI13</t>
  </si>
  <si>
    <t>KNRR12</t>
  </si>
  <si>
    <t>AP_E_F8_OM_LKVS12A_A</t>
  </si>
  <si>
    <t>AP_E_F8_OM_LKVS12B_B</t>
  </si>
  <si>
    <t>AP_E_F8_OM_LKVS12C_C</t>
  </si>
  <si>
    <t>AP_E_F8_OM_MYD008A_A</t>
  </si>
  <si>
    <t>AP_E_F8_OM_MYD008B_B</t>
  </si>
  <si>
    <t>AP_E_F8_OM_MYD008C_C</t>
  </si>
  <si>
    <t>AP_E_F8_OM_MYD008D_D</t>
  </si>
  <si>
    <t>AP_E_F8_OM_KRPM02A_A</t>
  </si>
  <si>
    <t>AP_E_F8_OM_KRPM02B_B</t>
  </si>
  <si>
    <t>AP_E_F8_OM_KRPM02C_C</t>
  </si>
  <si>
    <t>AP_E_F8_OM_HY8027A_A</t>
  </si>
  <si>
    <t>AP_E_F8_OM_HY8027B_B</t>
  </si>
  <si>
    <t>AP_E_F8_OM_HY8027C_C</t>
  </si>
  <si>
    <t>AP_E_F8_OM_VASA13A_A</t>
  </si>
  <si>
    <t>AP_E_F8_OM_VASA13B_B</t>
  </si>
  <si>
    <t>AP_E_F8_OM_VASA13C_C</t>
  </si>
  <si>
    <t>MYD008</t>
  </si>
  <si>
    <t>HY8027</t>
  </si>
  <si>
    <t>VASA13</t>
  </si>
  <si>
    <t>KRPM02</t>
  </si>
  <si>
    <t>High TA sample collect at 8.5km</t>
  </si>
  <si>
    <t>LKVS12</t>
  </si>
  <si>
    <t xml:space="preserve">AP_E_F8_OM_KNRR12A_A </t>
  </si>
  <si>
    <t xml:space="preserve">AP_E_F8_OM_KNRR12B_B </t>
  </si>
  <si>
    <t xml:space="preserve">AP_E_F8_OM_KNRR12C_C </t>
  </si>
  <si>
    <t xml:space="preserve">AP_E_F8_OM_KRPM02A_A </t>
  </si>
  <si>
    <t xml:space="preserve">AP_E_F8_OM_KRPM02B_B </t>
  </si>
  <si>
    <t xml:space="preserve">AP_E_F8_OM_KRPM02C_C </t>
  </si>
  <si>
    <t xml:space="preserve">AP_E_F8_OM_LKVS12A_A </t>
  </si>
  <si>
    <t xml:space="preserve">AP_E_F8_OM_LKVS12B_B </t>
  </si>
  <si>
    <t xml:space="preserve">AP_E_F8_OM_LKVS12C_C </t>
  </si>
  <si>
    <t xml:space="preserve">AP_E_F8_OM_MYD008A_A </t>
  </si>
  <si>
    <t xml:space="preserve">AP_E_F8_OM_MYD008B_B </t>
  </si>
  <si>
    <t xml:space="preserve">AP_E_F8_OM_MYD008C_C </t>
  </si>
  <si>
    <t xml:space="preserve">AP_E_F8_OM_MYD008D_D </t>
  </si>
  <si>
    <t xml:space="preserve">AP_E_F8_OM_OZLI13A_A </t>
  </si>
  <si>
    <t xml:space="preserve">AP_E_F8_OM_OZLI13B_B </t>
  </si>
  <si>
    <t xml:space="preserve">AP_E_F8_OM_OZLI13C_C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</si>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</sst>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;@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</font>
    <font>
      <sz val="9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6" applyNumberFormat="0" applyAlignment="0" applyProtection="0"/>
    <xf numFmtId="0" fontId="15" fillId="7" borderId="7" applyNumberFormat="0" applyAlignment="0" applyProtection="0"/>
    <xf numFmtId="0" fontId="16" fillId="7" borderId="6" applyNumberFormat="0" applyAlignment="0" applyProtection="0"/>
    <xf numFmtId="0" fontId="17" fillId="0" borderId="8" applyNumberFormat="0" applyFill="0" applyAlignment="0" applyProtection="0"/>
    <xf numFmtId="0" fontId="1" fillId="8" borderId="9" applyNumberFormat="0" applyAlignment="0" applyProtection="0"/>
    <xf numFmtId="0" fontId="18" fillId="0" borderId="0" applyNumberFormat="0" applyFill="0" applyBorder="0" applyAlignment="0" applyProtection="0"/>
    <xf numFmtId="0" fontId="6" fillId="9" borderId="10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11" applyNumberFormat="0" applyFill="0" applyAlignment="0" applyProtection="0"/>
    <xf numFmtId="0" fontId="20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0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0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0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0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1" fillId="34" borderId="1" xfId="0" applyFont="1" applyFill="1" applyBorder="1" applyAlignment="1">
      <alignment horizontal="center" vertical="center" wrapText="1"/>
    </xf>
    <xf numFmtId="0" fontId="21" fillId="34" borderId="1" xfId="0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" fontId="24" fillId="0" borderId="1" xfId="1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25" fillId="36" borderId="2" xfId="0" applyFont="1" applyFill="1" applyBorder="1" applyAlignment="1">
      <alignment horizontal="center" vertical="center" wrapText="1" readingOrder="1"/>
    </xf>
    <xf numFmtId="0" fontId="25" fillId="35" borderId="2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6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5" fontId="3" fillId="34" borderId="1" xfId="0" applyNumberFormat="1" applyFont="1" applyFill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/>
    </xf>
    <xf numFmtId="15" fontId="22" fillId="0" borderId="1" xfId="0" applyNumberFormat="1" applyFont="1" applyBorder="1" applyAlignment="1">
      <alignment horizontal="center"/>
    </xf>
    <xf numFmtId="0" fontId="0" fillId="35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vertical="center"/>
    </xf>
    <xf numFmtId="16" fontId="27" fillId="0" borderId="1" xfId="0" applyNumberFormat="1" applyFont="1" applyBorder="1" applyAlignment="1">
      <alignment horizontal="center" vertical="center" wrapText="1"/>
    </xf>
    <xf numFmtId="164" fontId="2" fillId="39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7" borderId="1" xfId="0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 wrapText="1"/>
    </xf>
    <xf numFmtId="0" fontId="21" fillId="34" borderId="15" xfId="0" applyFont="1" applyFill="1" applyBorder="1" applyAlignment="1">
      <alignment horizontal="center" vertical="center" wrapText="1"/>
    </xf>
    <xf numFmtId="0" fontId="21" fillId="34" borderId="17" xfId="0" applyFont="1" applyFill="1" applyBorder="1" applyAlignment="1">
      <alignment horizontal="center" vertical="center" wrapText="1"/>
    </xf>
    <xf numFmtId="0" fontId="21" fillId="34" borderId="1" xfId="0" applyFont="1" applyFill="1" applyBorder="1" applyAlignment="1">
      <alignment horizontal="center" vertical="center" wrapText="1"/>
    </xf>
  </cellXfs>
  <cellStyles count="44">
    <cellStyle name="=C:\WINNT\SYSTEM32\COMMAND.COM" xfId="1" xr:uid="{7CBDE311-C927-4DE5-8A9D-FC695EF6936F}"/>
    <cellStyle name="=C:\WINNT\SYSTEM32\COMMAND.COM 10 2" xfId="2" xr:uid="{01835BDF-D4B9-48DE-9A77-35C591E6F528}"/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9ED2-5A36-4B21-92BA-15900A3E48D2}">
  <dimension ref="A1:EG24"/>
  <sheetViews>
    <sheetView tabSelected="1" zoomScaleNormal="100" workbookViewId="0">
      <pane xSplit="1" topLeftCell="CM1" activePane="topRight" state="frozen"/>
      <selection pane="topRight" activeCell="DF1" sqref="DF1"/>
    </sheetView>
  </sheetViews>
  <sheetFormatPr defaultColWidth="9.1796875" defaultRowHeight="14.5" x14ac:dyDescent="0.35"/>
  <cols>
    <col min="1" max="1" width="24.7265625" style="2" bestFit="1" customWidth="1"/>
    <col min="2" max="2" width="8.1796875" style="2" bestFit="1" customWidth="1"/>
    <col min="3" max="3" width="9.7265625" style="2" bestFit="1" customWidth="1"/>
    <col min="4" max="4" width="29.26953125" style="2" bestFit="1" customWidth="1"/>
    <col min="5" max="9" width="9.7265625" style="2" bestFit="1" customWidth="1"/>
    <col min="10" max="10" width="6.26953125" style="2" bestFit="1" customWidth="1"/>
    <col min="11" max="15" width="9.7265625" style="2" bestFit="1" customWidth="1"/>
    <col min="16" max="16" width="6.26953125" style="2" bestFit="1" customWidth="1"/>
    <col min="17" max="21" width="9.7265625" style="2" bestFit="1" customWidth="1"/>
    <col min="22" max="22" width="6.26953125" style="2" bestFit="1" customWidth="1"/>
    <col min="23" max="27" width="9.7265625" style="2" bestFit="1" customWidth="1"/>
    <col min="28" max="28" width="6.26953125" style="2" bestFit="1" customWidth="1"/>
    <col min="29" max="33" width="9.7265625" style="2" bestFit="1" customWidth="1"/>
    <col min="34" max="34" width="6.26953125" style="2" bestFit="1" customWidth="1"/>
    <col min="35" max="44" width="9.7265625" style="2" bestFit="1" customWidth="1"/>
    <col min="45" max="45" width="6.26953125" style="2" bestFit="1" customWidth="1"/>
    <col min="46" max="50" width="9.7265625" style="2" bestFit="1" customWidth="1"/>
    <col min="51" max="51" width="6.26953125" style="2" bestFit="1" customWidth="1"/>
    <col min="52" max="61" width="9.7265625" style="2" bestFit="1" customWidth="1"/>
    <col min="62" max="62" width="6.26953125" style="2" bestFit="1" customWidth="1"/>
    <col min="63" max="67" width="9.7265625" style="2" bestFit="1" customWidth="1"/>
    <col min="68" max="68" width="6.26953125" style="2" bestFit="1" customWidth="1"/>
    <col min="69" max="73" width="9.7265625" style="2" bestFit="1" customWidth="1"/>
    <col min="74" max="74" width="6.26953125" style="2" bestFit="1" customWidth="1"/>
    <col min="75" max="79" width="9.7265625" style="2" bestFit="1" customWidth="1"/>
    <col min="80" max="80" width="6.26953125" style="2" bestFit="1" customWidth="1"/>
    <col min="81" max="85" width="9.7265625" style="2" bestFit="1" customWidth="1"/>
    <col min="86" max="86" width="6.26953125" style="2" bestFit="1" customWidth="1"/>
    <col min="87" max="91" width="9.7265625" style="2" bestFit="1" customWidth="1"/>
    <col min="92" max="92" width="6.26953125" style="2" bestFit="1" customWidth="1"/>
    <col min="93" max="97" width="9.7265625" style="2" bestFit="1" customWidth="1"/>
    <col min="98" max="98" width="6.26953125" style="2" bestFit="1" customWidth="1"/>
    <col min="99" max="103" width="9.7265625" style="2" bestFit="1" customWidth="1"/>
    <col min="104" max="104" width="6.26953125" style="2" bestFit="1" customWidth="1"/>
    <col min="105" max="105" width="14.453125" style="2" bestFit="1" customWidth="1"/>
    <col min="106" max="106" width="12.26953125" style="2" bestFit="1" customWidth="1"/>
    <col min="107" max="107" width="19.54296875" style="2" bestFit="1" customWidth="1"/>
    <col min="108" max="108" width="13.26953125" style="2" bestFit="1" customWidth="1"/>
    <col min="109" max="109" width="14.26953125" style="2" bestFit="1" customWidth="1"/>
    <col min="110" max="112" width="13.26953125" style="2" bestFit="1" customWidth="1"/>
    <col min="113" max="114" width="8.453125" style="2" bestFit="1" customWidth="1"/>
    <col min="115" max="115" width="13.1796875" style="2" bestFit="1" customWidth="1"/>
    <col min="116" max="16384" width="9.1796875" style="2"/>
  </cols>
  <sheetData>
    <row r="1" spans="1:137" ht="45" customHeight="1" x14ac:dyDescent="0.35">
      <c r="A1" s="27"/>
      <c r="B1" s="4"/>
      <c r="C1" s="4"/>
      <c r="D1" s="4"/>
      <c r="E1" s="31" t="s">
        <v>4</v>
      </c>
      <c r="F1" s="32"/>
      <c r="G1" s="32"/>
      <c r="H1" s="32"/>
      <c r="I1" s="33"/>
      <c r="J1" s="5"/>
      <c r="K1" s="31" t="s">
        <v>5</v>
      </c>
      <c r="L1" s="32"/>
      <c r="M1" s="32"/>
      <c r="N1" s="32"/>
      <c r="O1" s="33"/>
      <c r="P1" s="5"/>
      <c r="Q1" s="31" t="s">
        <v>6</v>
      </c>
      <c r="R1" s="32"/>
      <c r="S1" s="32"/>
      <c r="T1" s="32"/>
      <c r="U1" s="33"/>
      <c r="V1" s="5"/>
      <c r="W1" s="31" t="s">
        <v>7</v>
      </c>
      <c r="X1" s="32"/>
      <c r="Y1" s="32"/>
      <c r="Z1" s="32"/>
      <c r="AA1" s="33"/>
      <c r="AB1" s="5"/>
      <c r="AC1" s="31" t="s">
        <v>8</v>
      </c>
      <c r="AD1" s="32"/>
      <c r="AE1" s="32"/>
      <c r="AF1" s="32"/>
      <c r="AG1" s="33"/>
      <c r="AH1" s="5"/>
      <c r="AI1" s="31" t="s">
        <v>9</v>
      </c>
      <c r="AJ1" s="32"/>
      <c r="AK1" s="32"/>
      <c r="AL1" s="32"/>
      <c r="AM1" s="33"/>
      <c r="AN1" s="31" t="s">
        <v>10</v>
      </c>
      <c r="AO1" s="32"/>
      <c r="AP1" s="32"/>
      <c r="AQ1" s="32"/>
      <c r="AR1" s="33"/>
      <c r="AS1" s="5"/>
      <c r="AT1" s="31" t="s">
        <v>11</v>
      </c>
      <c r="AU1" s="32"/>
      <c r="AV1" s="32"/>
      <c r="AW1" s="32"/>
      <c r="AX1" s="33"/>
      <c r="AY1" s="5"/>
      <c r="AZ1" s="31" t="s">
        <v>12</v>
      </c>
      <c r="BA1" s="32"/>
      <c r="BB1" s="32"/>
      <c r="BC1" s="32"/>
      <c r="BD1" s="33"/>
      <c r="BE1" s="31" t="s">
        <v>13</v>
      </c>
      <c r="BF1" s="32"/>
      <c r="BG1" s="32"/>
      <c r="BH1" s="32"/>
      <c r="BI1" s="33"/>
      <c r="BJ1" s="6"/>
      <c r="BK1" s="31" t="s">
        <v>14</v>
      </c>
      <c r="BL1" s="32"/>
      <c r="BM1" s="32"/>
      <c r="BN1" s="32"/>
      <c r="BO1" s="33"/>
      <c r="BP1" s="6"/>
      <c r="BQ1" s="31" t="s">
        <v>15</v>
      </c>
      <c r="BR1" s="32"/>
      <c r="BS1" s="32"/>
      <c r="BT1" s="32"/>
      <c r="BU1" s="33"/>
      <c r="BV1" s="6"/>
      <c r="BW1" s="31" t="s">
        <v>16</v>
      </c>
      <c r="BX1" s="32"/>
      <c r="BY1" s="32"/>
      <c r="BZ1" s="32"/>
      <c r="CA1" s="33"/>
      <c r="CB1" s="6"/>
      <c r="CC1" s="31" t="s">
        <v>17</v>
      </c>
      <c r="CD1" s="32"/>
      <c r="CE1" s="32"/>
      <c r="CF1" s="32"/>
      <c r="CG1" s="33"/>
      <c r="CH1" s="6"/>
      <c r="CI1" s="31" t="s">
        <v>18</v>
      </c>
      <c r="CJ1" s="32"/>
      <c r="CK1" s="32"/>
      <c r="CL1" s="32"/>
      <c r="CM1" s="33"/>
      <c r="CN1" s="1"/>
      <c r="CO1" s="31" t="s">
        <v>19</v>
      </c>
      <c r="CP1" s="32"/>
      <c r="CQ1" s="32"/>
      <c r="CR1" s="32"/>
      <c r="CS1" s="33"/>
      <c r="CT1" s="1"/>
      <c r="CU1" s="34" t="s">
        <v>54</v>
      </c>
      <c r="CV1" s="34"/>
      <c r="CW1" s="34"/>
      <c r="CX1" s="34"/>
      <c r="CY1" s="34"/>
      <c r="CZ1" s="30"/>
      <c r="DA1" s="25" t="s">
        <v>61</v>
      </c>
      <c r="DB1" s="25" t="s">
        <v>62</v>
      </c>
      <c r="DC1" s="25" t="s">
        <v>63</v>
      </c>
      <c r="DD1" s="25" t="s">
        <v>64</v>
      </c>
      <c r="DE1" s="25" t="s">
        <v>65</v>
      </c>
      <c r="DF1" s="25" t="s">
        <v>66</v>
      </c>
      <c r="DG1" s="25" t="s">
        <v>67</v>
      </c>
      <c r="DH1" s="25" t="s">
        <v>68</v>
      </c>
      <c r="DI1" s="25" t="s">
        <v>69</v>
      </c>
      <c r="DJ1" s="25" t="s">
        <v>70</v>
      </c>
      <c r="DK1" s="25" t="s">
        <v>71</v>
      </c>
      <c r="DL1" s="25" t="s">
        <v>61</v>
      </c>
      <c r="DM1" s="25" t="s">
        <v>62</v>
      </c>
      <c r="DN1" s="25" t="s">
        <v>63</v>
      </c>
      <c r="DO1" s="25" t="s">
        <v>64</v>
      </c>
      <c r="DP1" s="25" t="s">
        <v>65</v>
      </c>
      <c r="DQ1" s="25" t="s">
        <v>66</v>
      </c>
      <c r="DR1" s="25" t="s">
        <v>67</v>
      </c>
      <c r="DS1" s="25" t="s">
        <v>68</v>
      </c>
      <c r="DT1" s="25" t="s">
        <v>69</v>
      </c>
      <c r="DU1" s="25" t="s">
        <v>70</v>
      </c>
      <c r="DV1" s="25" t="s">
        <v>71</v>
      </c>
      <c r="DW1" s="25" t="s">
        <v>61</v>
      </c>
      <c r="DX1" s="25" t="s">
        <v>62</v>
      </c>
      <c r="DY1" s="25" t="s">
        <v>63</v>
      </c>
      <c r="DZ1" s="25" t="s">
        <v>64</v>
      </c>
      <c r="EA1" s="25" t="s">
        <v>65</v>
      </c>
      <c r="EB1" s="25" t="s">
        <v>66</v>
      </c>
      <c r="EC1" s="25" t="s">
        <v>67</v>
      </c>
      <c r="ED1" s="25" t="s">
        <v>68</v>
      </c>
      <c r="EE1" s="25" t="s">
        <v>69</v>
      </c>
      <c r="EF1" s="25" t="s">
        <v>70</v>
      </c>
      <c r="EG1" s="25" t="s">
        <v>71</v>
      </c>
    </row>
    <row r="2" spans="1:137" x14ac:dyDescent="0.35">
      <c r="A2" s="5" t="s">
        <v>20</v>
      </c>
      <c r="B2" s="5" t="s">
        <v>21</v>
      </c>
      <c r="C2" s="5" t="s">
        <v>22</v>
      </c>
      <c r="D2" s="5" t="s">
        <v>72</v>
      </c>
      <c r="E2" s="22">
        <v>44979</v>
      </c>
      <c r="F2" s="22">
        <v>44980</v>
      </c>
      <c r="G2" s="22">
        <v>44981</v>
      </c>
      <c r="H2" s="22">
        <v>44982</v>
      </c>
      <c r="I2" s="22">
        <v>44984</v>
      </c>
      <c r="J2" s="7" t="s">
        <v>1</v>
      </c>
      <c r="K2" s="22">
        <v>44979</v>
      </c>
      <c r="L2" s="22">
        <v>44980</v>
      </c>
      <c r="M2" s="22">
        <v>44981</v>
      </c>
      <c r="N2" s="22">
        <v>44982</v>
      </c>
      <c r="O2" s="22">
        <v>44984</v>
      </c>
      <c r="P2" s="8" t="s">
        <v>1</v>
      </c>
      <c r="Q2" s="22">
        <v>44979</v>
      </c>
      <c r="R2" s="22">
        <v>44980</v>
      </c>
      <c r="S2" s="22">
        <v>44981</v>
      </c>
      <c r="T2" s="22">
        <v>44982</v>
      </c>
      <c r="U2" s="22">
        <v>44984</v>
      </c>
      <c r="V2" s="8" t="s">
        <v>1</v>
      </c>
      <c r="W2" s="22">
        <v>44979</v>
      </c>
      <c r="X2" s="22">
        <v>44980</v>
      </c>
      <c r="Y2" s="22">
        <v>44981</v>
      </c>
      <c r="Z2" s="22">
        <v>44982</v>
      </c>
      <c r="AA2" s="22">
        <v>44984</v>
      </c>
      <c r="AB2" s="8" t="s">
        <v>1</v>
      </c>
      <c r="AC2" s="22">
        <v>44979</v>
      </c>
      <c r="AD2" s="22">
        <v>44980</v>
      </c>
      <c r="AE2" s="22">
        <v>44981</v>
      </c>
      <c r="AF2" s="22">
        <v>44982</v>
      </c>
      <c r="AG2" s="22">
        <v>44984</v>
      </c>
      <c r="AH2" s="8" t="s">
        <v>1</v>
      </c>
      <c r="AI2" s="22">
        <v>44979</v>
      </c>
      <c r="AJ2" s="22">
        <v>44980</v>
      </c>
      <c r="AK2" s="22">
        <v>44981</v>
      </c>
      <c r="AL2" s="22">
        <v>44982</v>
      </c>
      <c r="AM2" s="22">
        <v>44984</v>
      </c>
      <c r="AN2" s="22">
        <v>44979</v>
      </c>
      <c r="AO2" s="22">
        <v>44980</v>
      </c>
      <c r="AP2" s="22">
        <v>44981</v>
      </c>
      <c r="AQ2" s="22">
        <v>44982</v>
      </c>
      <c r="AR2" s="22">
        <v>44984</v>
      </c>
      <c r="AS2" s="8" t="s">
        <v>1</v>
      </c>
      <c r="AT2" s="22">
        <v>44979</v>
      </c>
      <c r="AU2" s="22">
        <v>44980</v>
      </c>
      <c r="AV2" s="22">
        <v>44981</v>
      </c>
      <c r="AW2" s="22">
        <v>44982</v>
      </c>
      <c r="AX2" s="22">
        <v>44984</v>
      </c>
      <c r="AY2" s="8" t="s">
        <v>1</v>
      </c>
      <c r="AZ2" s="22">
        <v>44979</v>
      </c>
      <c r="BA2" s="22">
        <v>44980</v>
      </c>
      <c r="BB2" s="22">
        <v>44981</v>
      </c>
      <c r="BC2" s="22">
        <v>44982</v>
      </c>
      <c r="BD2" s="22">
        <v>44984</v>
      </c>
      <c r="BE2" s="22">
        <v>44979</v>
      </c>
      <c r="BF2" s="22">
        <v>44980</v>
      </c>
      <c r="BG2" s="22">
        <v>44981</v>
      </c>
      <c r="BH2" s="22">
        <v>44982</v>
      </c>
      <c r="BI2" s="22">
        <v>44984</v>
      </c>
      <c r="BJ2" s="8" t="s">
        <v>1</v>
      </c>
      <c r="BK2" s="22">
        <v>44979</v>
      </c>
      <c r="BL2" s="22">
        <v>44980</v>
      </c>
      <c r="BM2" s="22">
        <v>44981</v>
      </c>
      <c r="BN2" s="22">
        <v>44982</v>
      </c>
      <c r="BO2" s="22">
        <v>44984</v>
      </c>
      <c r="BP2" s="8" t="s">
        <v>1</v>
      </c>
      <c r="BQ2" s="22">
        <v>44979</v>
      </c>
      <c r="BR2" s="22">
        <v>44980</v>
      </c>
      <c r="BS2" s="22">
        <v>44981</v>
      </c>
      <c r="BT2" s="22">
        <v>44982</v>
      </c>
      <c r="BU2" s="22">
        <v>44984</v>
      </c>
      <c r="BV2" s="8" t="s">
        <v>1</v>
      </c>
      <c r="BW2" s="22">
        <v>44979</v>
      </c>
      <c r="BX2" s="22">
        <v>44980</v>
      </c>
      <c r="BY2" s="22">
        <v>44981</v>
      </c>
      <c r="BZ2" s="22">
        <v>44982</v>
      </c>
      <c r="CA2" s="22">
        <v>44984</v>
      </c>
      <c r="CB2" s="8" t="s">
        <v>1</v>
      </c>
      <c r="CC2" s="22">
        <v>44979</v>
      </c>
      <c r="CD2" s="22">
        <v>44980</v>
      </c>
      <c r="CE2" s="22">
        <v>44981</v>
      </c>
      <c r="CF2" s="22">
        <v>44982</v>
      </c>
      <c r="CG2" s="22">
        <v>44984</v>
      </c>
      <c r="CH2" s="8" t="s">
        <v>1</v>
      </c>
      <c r="CI2" s="22">
        <v>44979</v>
      </c>
      <c r="CJ2" s="22">
        <v>44980</v>
      </c>
      <c r="CK2" s="22">
        <v>44981</v>
      </c>
      <c r="CL2" s="22">
        <v>44982</v>
      </c>
      <c r="CM2" s="22">
        <v>44984</v>
      </c>
      <c r="CN2" s="8" t="s">
        <v>1</v>
      </c>
      <c r="CO2" s="22">
        <v>44979</v>
      </c>
      <c r="CP2" s="22">
        <v>44980</v>
      </c>
      <c r="CQ2" s="22">
        <v>44981</v>
      </c>
      <c r="CR2" s="22">
        <v>44982</v>
      </c>
      <c r="CS2" s="22">
        <v>44984</v>
      </c>
      <c r="CT2" s="8" t="s">
        <v>1</v>
      </c>
      <c r="CU2" s="22">
        <v>44979</v>
      </c>
      <c r="CV2" s="22">
        <v>44980</v>
      </c>
      <c r="CW2" s="22">
        <v>44981</v>
      </c>
      <c r="CX2" s="22">
        <v>44982</v>
      </c>
      <c r="CY2" s="22">
        <v>44984</v>
      </c>
      <c r="CZ2" s="8" t="s">
        <v>1</v>
      </c>
      <c r="DA2" s="22">
        <v>44979</v>
      </c>
      <c r="DB2" s="22">
        <v>44979</v>
      </c>
      <c r="DC2" s="22">
        <v>44979</v>
      </c>
      <c r="DD2" s="22">
        <v>44979</v>
      </c>
      <c r="DE2" s="22">
        <v>44979</v>
      </c>
      <c r="DF2" s="22">
        <v>44979</v>
      </c>
      <c r="DG2" s="22">
        <v>44979</v>
      </c>
      <c r="DH2" s="22">
        <v>44979</v>
      </c>
      <c r="DI2" s="8" t="s">
        <v>1</v>
      </c>
      <c r="DJ2" s="8" t="s">
        <v>1</v>
      </c>
      <c r="DK2" s="8" t="s">
        <v>1</v>
      </c>
      <c r="DL2" s="22">
        <v>44980</v>
      </c>
      <c r="DM2" s="22">
        <v>44980</v>
      </c>
      <c r="DN2" s="22">
        <v>44980</v>
      </c>
      <c r="DO2" s="22">
        <v>44980</v>
      </c>
      <c r="DP2" s="22">
        <v>44980</v>
      </c>
      <c r="DQ2" s="22">
        <v>44980</v>
      </c>
      <c r="DR2" s="22">
        <v>44980</v>
      </c>
      <c r="DS2" s="22">
        <v>44980</v>
      </c>
      <c r="DT2" s="8" t="s">
        <v>1</v>
      </c>
      <c r="DU2" s="8" t="s">
        <v>1</v>
      </c>
      <c r="DV2" s="8" t="s">
        <v>1</v>
      </c>
      <c r="DW2" s="22">
        <v>44981</v>
      </c>
      <c r="DX2" s="22">
        <v>44981</v>
      </c>
      <c r="DY2" s="22">
        <v>44981</v>
      </c>
      <c r="DZ2" s="22">
        <v>44981</v>
      </c>
      <c r="EA2" s="22">
        <v>44981</v>
      </c>
      <c r="EB2" s="22">
        <v>44981</v>
      </c>
      <c r="EC2" s="22">
        <v>44981</v>
      </c>
      <c r="ED2" s="22">
        <v>44981</v>
      </c>
      <c r="EE2" s="8" t="s">
        <v>1</v>
      </c>
      <c r="EF2" s="8" t="s">
        <v>1</v>
      </c>
      <c r="EG2" s="8" t="s">
        <v>1</v>
      </c>
    </row>
    <row r="3" spans="1:137" x14ac:dyDescent="0.35">
      <c r="A3" s="1" t="s">
        <v>55</v>
      </c>
      <c r="B3" s="1" t="s">
        <v>73</v>
      </c>
      <c r="C3" s="1" t="s">
        <v>2</v>
      </c>
      <c r="D3" s="1" t="s">
        <v>95</v>
      </c>
      <c r="E3" s="3">
        <v>100</v>
      </c>
      <c r="F3" s="3">
        <v>99.88</v>
      </c>
      <c r="G3" s="3">
        <v>99.93</v>
      </c>
      <c r="H3" s="3">
        <v>99.93</v>
      </c>
      <c r="I3" s="3">
        <v>99.58</v>
      </c>
      <c r="J3" s="3">
        <f t="shared" ref="J3:J11" si="0">COUNTIF(E3:I3, "&gt;98.5")</f>
        <v>5</v>
      </c>
      <c r="K3" s="3">
        <v>99.74</v>
      </c>
      <c r="L3" s="3">
        <v>99.65</v>
      </c>
      <c r="M3" s="3">
        <v>99.72</v>
      </c>
      <c r="N3" s="3">
        <v>99.74</v>
      </c>
      <c r="O3" s="3">
        <v>99.74</v>
      </c>
      <c r="P3" s="3">
        <f t="shared" ref="P3:P11" si="1">COUNTIF(K3:O3, "&gt;98.5")</f>
        <v>5</v>
      </c>
      <c r="Q3" s="3">
        <v>1.1200000000000001</v>
      </c>
      <c r="R3" s="3">
        <v>0.13</v>
      </c>
      <c r="S3" s="3">
        <v>0.03</v>
      </c>
      <c r="T3" s="3">
        <v>0.43</v>
      </c>
      <c r="U3" s="3">
        <v>0.2</v>
      </c>
      <c r="V3" s="3">
        <f t="shared" ref="V3:V11" si="2">COUNTIF(Q3:U3, "&lt;0.9")</f>
        <v>4</v>
      </c>
      <c r="W3" s="3">
        <v>9547.35</v>
      </c>
      <c r="X3" s="3">
        <v>3493.97</v>
      </c>
      <c r="Y3" s="3">
        <v>6621.33</v>
      </c>
      <c r="Z3" s="3">
        <v>2386.25</v>
      </c>
      <c r="AA3" s="3">
        <v>3803.92</v>
      </c>
      <c r="AB3" s="3">
        <f t="shared" ref="AB3:AB11" si="3">COUNTIF(W3:AA3, "&gt;4000")</f>
        <v>2</v>
      </c>
      <c r="AC3" s="3">
        <v>55.1</v>
      </c>
      <c r="AD3" s="3">
        <v>78.510000000000005</v>
      </c>
      <c r="AE3" s="3">
        <v>55.79</v>
      </c>
      <c r="AF3" s="3">
        <v>84.34</v>
      </c>
      <c r="AG3" s="3">
        <v>80.94</v>
      </c>
      <c r="AH3" s="3">
        <f t="shared" ref="AH3:AH11" si="4">COUNTIF(AC3:AG3, "&gt;60")</f>
        <v>3</v>
      </c>
      <c r="AI3" s="3">
        <v>490.22</v>
      </c>
      <c r="AJ3" s="3">
        <v>243.76</v>
      </c>
      <c r="AK3" s="3">
        <v>177.87</v>
      </c>
      <c r="AL3" s="3">
        <v>144.94</v>
      </c>
      <c r="AM3" s="3">
        <v>441.48</v>
      </c>
      <c r="AN3" s="3">
        <v>99.55</v>
      </c>
      <c r="AO3" s="3">
        <v>98.78</v>
      </c>
      <c r="AP3" s="3">
        <v>98.05</v>
      </c>
      <c r="AQ3" s="3">
        <v>97.03</v>
      </c>
      <c r="AR3" s="3">
        <v>97.31</v>
      </c>
      <c r="AS3" s="3">
        <f t="shared" ref="AS3:AS11" si="5">COUNTIF(AN3:AR3, "&gt;96")</f>
        <v>5</v>
      </c>
      <c r="AT3" s="3">
        <v>99.27</v>
      </c>
      <c r="AU3" s="3">
        <v>99.74</v>
      </c>
      <c r="AV3" s="3">
        <v>98.92</v>
      </c>
      <c r="AW3" s="3">
        <v>97.56</v>
      </c>
      <c r="AX3" s="3">
        <v>99.11</v>
      </c>
      <c r="AY3" s="3">
        <f t="shared" ref="AY3:AY11" si="6">COUNTIF(AT3:AX3, "&gt;95")</f>
        <v>5</v>
      </c>
      <c r="AZ3" s="3">
        <v>8.18</v>
      </c>
      <c r="BA3" s="3">
        <v>7.68</v>
      </c>
      <c r="BB3" s="3">
        <v>9.18</v>
      </c>
      <c r="BC3" s="3">
        <v>8.4499999999999993</v>
      </c>
      <c r="BD3" s="3">
        <v>8.39</v>
      </c>
      <c r="BE3" s="3">
        <v>100</v>
      </c>
      <c r="BF3" s="3">
        <v>100</v>
      </c>
      <c r="BG3" s="3">
        <v>100</v>
      </c>
      <c r="BH3" s="3">
        <v>100</v>
      </c>
      <c r="BI3" s="3">
        <v>100</v>
      </c>
      <c r="BJ3" s="3">
        <f t="shared" ref="BJ3:BJ11" si="7">COUNTIF(BE3:BI3, "&gt;99.5")</f>
        <v>5</v>
      </c>
      <c r="BK3" s="3">
        <v>0.74</v>
      </c>
      <c r="BL3" s="3">
        <v>0.66</v>
      </c>
      <c r="BM3" s="3">
        <v>0.4</v>
      </c>
      <c r="BN3" s="3">
        <v>0.88</v>
      </c>
      <c r="BO3" s="3">
        <v>1.41</v>
      </c>
      <c r="BP3" s="3">
        <f t="shared" ref="BP3:BP11" si="8">COUNTIF(BK3:BO3, "&lt;0.9")</f>
        <v>4</v>
      </c>
      <c r="BQ3" s="3">
        <v>98.55</v>
      </c>
      <c r="BR3" s="3">
        <v>98.55</v>
      </c>
      <c r="BS3" s="3">
        <v>99.52</v>
      </c>
      <c r="BT3" s="3">
        <v>98.02</v>
      </c>
      <c r="BU3" s="3">
        <v>98.88</v>
      </c>
      <c r="BV3" s="3">
        <f t="shared" ref="BV3:BV11" si="9">COUNTIF(BQ3:BU3, "&gt;96")</f>
        <v>5</v>
      </c>
      <c r="BW3" s="3">
        <v>97.45</v>
      </c>
      <c r="BX3" s="3">
        <v>96.79</v>
      </c>
      <c r="BY3" s="3">
        <v>98.52</v>
      </c>
      <c r="BZ3" s="3">
        <v>99.37</v>
      </c>
      <c r="CA3" s="3">
        <v>98.54</v>
      </c>
      <c r="CB3" s="3">
        <f t="shared" ref="CB3:CB11" si="10">COUNTIF(BW3:CA3, "&gt;96")</f>
        <v>5</v>
      </c>
      <c r="CC3" s="18">
        <v>0.2</v>
      </c>
      <c r="CD3" s="18">
        <v>0.22</v>
      </c>
      <c r="CE3" s="18">
        <v>0.11</v>
      </c>
      <c r="CF3" s="18">
        <v>0.31</v>
      </c>
      <c r="CG3" s="18">
        <v>0.49</v>
      </c>
      <c r="CH3" s="3">
        <f>COUNTIF(CC3:CG3, "&lt;1")</f>
        <v>5</v>
      </c>
      <c r="CI3" s="18">
        <v>0.24</v>
      </c>
      <c r="CJ3" s="18">
        <v>0.57999999999999996</v>
      </c>
      <c r="CK3" s="18">
        <v>0.22</v>
      </c>
      <c r="CL3" s="18">
        <v>0.66</v>
      </c>
      <c r="CM3" s="18">
        <v>0.21</v>
      </c>
      <c r="CN3" s="3">
        <f t="shared" ref="CN3:CN11" si="11">COUNTIF(CI3:CM3, "&lt;1")</f>
        <v>5</v>
      </c>
      <c r="CO3" s="3">
        <v>100</v>
      </c>
      <c r="CP3" s="3">
        <v>100</v>
      </c>
      <c r="CQ3" s="3">
        <v>100</v>
      </c>
      <c r="CR3" s="3">
        <v>100</v>
      </c>
      <c r="CS3" s="3">
        <v>100</v>
      </c>
      <c r="CT3" s="3">
        <f t="shared" ref="CT3:CT11" si="12">COUNTIF(CO3:CS3, "&gt;99")</f>
        <v>5</v>
      </c>
      <c r="CU3" s="3">
        <v>-109.61</v>
      </c>
      <c r="CV3" s="3">
        <v>-109.99</v>
      </c>
      <c r="CW3" s="3">
        <v>-112.08</v>
      </c>
      <c r="CX3" s="3">
        <v>-107.17</v>
      </c>
      <c r="CY3" s="3">
        <v>-112.16</v>
      </c>
      <c r="CZ3" s="23">
        <f t="shared" ref="CZ3:CZ11" si="13">COUNTIF(CU3:CY3,"&lt;-105")</f>
        <v>5</v>
      </c>
      <c r="DA3" s="26">
        <v>984</v>
      </c>
      <c r="DB3" s="26">
        <v>1271</v>
      </c>
      <c r="DC3" s="26">
        <v>31845</v>
      </c>
      <c r="DD3" s="26">
        <v>11221</v>
      </c>
      <c r="DE3" s="26">
        <v>5337</v>
      </c>
      <c r="DF3" s="26">
        <v>1724</v>
      </c>
      <c r="DG3" s="26">
        <v>1410</v>
      </c>
      <c r="DH3" s="26">
        <v>297</v>
      </c>
      <c r="DI3" s="2">
        <f t="shared" ref="DI3" si="14">SUM(DA3:DH3)</f>
        <v>54089</v>
      </c>
      <c r="DJ3" s="2">
        <f t="shared" ref="DJ3" si="15">SUM(DD3:DH3)</f>
        <v>19989</v>
      </c>
      <c r="DK3" s="29">
        <f t="shared" ref="DK3" si="16">DJ3/DI3%</f>
        <v>36.95575810238681</v>
      </c>
      <c r="DL3" s="26">
        <v>984</v>
      </c>
      <c r="DM3" s="26">
        <v>1271</v>
      </c>
      <c r="DN3" s="26">
        <v>31845</v>
      </c>
      <c r="DO3" s="26">
        <v>11221</v>
      </c>
      <c r="DP3" s="26">
        <v>5337</v>
      </c>
      <c r="DQ3" s="26">
        <v>1724</v>
      </c>
      <c r="DR3" s="26">
        <v>1410</v>
      </c>
      <c r="DS3" s="26">
        <v>297</v>
      </c>
      <c r="DT3" s="2">
        <f t="shared" ref="DT3" si="17">SUM(DL3:DS3)</f>
        <v>54089</v>
      </c>
      <c r="DU3" s="2">
        <f t="shared" ref="DU3" si="18">SUM(DO3:DS3)</f>
        <v>19989</v>
      </c>
      <c r="DV3" s="29">
        <f t="shared" ref="DV3:DV24" si="19">DU3/DT3%</f>
        <v>36.95575810238681</v>
      </c>
      <c r="DW3" s="26">
        <v>984</v>
      </c>
      <c r="DX3" s="26">
        <v>1271</v>
      </c>
      <c r="DY3" s="26">
        <v>31845</v>
      </c>
      <c r="DZ3" s="26">
        <v>11221</v>
      </c>
      <c r="EA3" s="26">
        <v>5337</v>
      </c>
      <c r="EB3" s="26">
        <v>1724</v>
      </c>
      <c r="EC3" s="26">
        <v>1410</v>
      </c>
      <c r="ED3" s="26">
        <v>297</v>
      </c>
      <c r="EE3" s="2">
        <f t="shared" ref="EE3" si="20">SUM(DW3:ED3)</f>
        <v>54089</v>
      </c>
      <c r="EF3" s="2">
        <f t="shared" ref="EF3" si="21">SUM(DZ3:ED3)</f>
        <v>19989</v>
      </c>
      <c r="EG3" s="29">
        <f t="shared" ref="EG3:EG24" si="22">EF3/EE3%</f>
        <v>36.95575810238681</v>
      </c>
    </row>
    <row r="4" spans="1:137" x14ac:dyDescent="0.35">
      <c r="A4" s="1" t="s">
        <v>56</v>
      </c>
      <c r="B4" s="1" t="s">
        <v>73</v>
      </c>
      <c r="C4" s="1" t="s">
        <v>2</v>
      </c>
      <c r="D4" s="1" t="s">
        <v>95</v>
      </c>
      <c r="E4" s="3">
        <v>98.92</v>
      </c>
      <c r="F4" s="3">
        <v>99.28</v>
      </c>
      <c r="G4" s="3">
        <v>99.82</v>
      </c>
      <c r="H4" s="3">
        <v>99.43</v>
      </c>
      <c r="I4" s="3">
        <v>99.74</v>
      </c>
      <c r="J4" s="3">
        <f t="shared" si="0"/>
        <v>5</v>
      </c>
      <c r="K4" s="3">
        <v>99.24</v>
      </c>
      <c r="L4" s="3">
        <v>99.29</v>
      </c>
      <c r="M4" s="3">
        <v>98.73</v>
      </c>
      <c r="N4" s="3">
        <v>99.23</v>
      </c>
      <c r="O4" s="3">
        <v>100</v>
      </c>
      <c r="P4" s="3">
        <f t="shared" si="1"/>
        <v>5</v>
      </c>
      <c r="Q4" s="3">
        <v>0.51</v>
      </c>
      <c r="R4" s="3">
        <v>0.5</v>
      </c>
      <c r="S4" s="3">
        <v>0.59</v>
      </c>
      <c r="T4" s="3">
        <v>0.51</v>
      </c>
      <c r="U4" s="3">
        <v>0.18</v>
      </c>
      <c r="V4" s="3">
        <f t="shared" si="2"/>
        <v>5</v>
      </c>
      <c r="W4" s="3">
        <v>7052.12</v>
      </c>
      <c r="X4" s="3">
        <v>10197.19</v>
      </c>
      <c r="Y4" s="3">
        <v>7365.55</v>
      </c>
      <c r="Z4" s="3">
        <v>13678.81</v>
      </c>
      <c r="AA4" s="3">
        <v>8654.67</v>
      </c>
      <c r="AB4" s="3">
        <f t="shared" si="3"/>
        <v>5</v>
      </c>
      <c r="AC4" s="3">
        <v>72.400000000000006</v>
      </c>
      <c r="AD4" s="3">
        <v>48.36</v>
      </c>
      <c r="AE4" s="3">
        <v>61.91</v>
      </c>
      <c r="AF4" s="3">
        <v>48.42</v>
      </c>
      <c r="AG4" s="3">
        <v>48.06</v>
      </c>
      <c r="AH4" s="3">
        <f t="shared" si="4"/>
        <v>2</v>
      </c>
      <c r="AI4" s="3">
        <v>275.55</v>
      </c>
      <c r="AJ4" s="3">
        <v>187.92</v>
      </c>
      <c r="AK4" s="3">
        <v>368.02</v>
      </c>
      <c r="AL4" s="3">
        <v>203.5</v>
      </c>
      <c r="AM4" s="3">
        <v>230.87</v>
      </c>
      <c r="AN4" s="3">
        <v>94.66</v>
      </c>
      <c r="AO4" s="3">
        <v>93.46</v>
      </c>
      <c r="AP4" s="3">
        <v>92.12</v>
      </c>
      <c r="AQ4" s="3">
        <v>96.05</v>
      </c>
      <c r="AR4" s="3">
        <v>92.76</v>
      </c>
      <c r="AS4" s="3">
        <f t="shared" si="5"/>
        <v>1</v>
      </c>
      <c r="AT4" s="3">
        <v>96.91</v>
      </c>
      <c r="AU4" s="3">
        <v>98.76</v>
      </c>
      <c r="AV4" s="3">
        <v>99.45</v>
      </c>
      <c r="AW4" s="3">
        <v>96.74</v>
      </c>
      <c r="AX4" s="3">
        <v>98.87</v>
      </c>
      <c r="AY4" s="3">
        <f t="shared" si="6"/>
        <v>5</v>
      </c>
      <c r="AZ4" s="3">
        <v>9.3800000000000008</v>
      </c>
      <c r="BA4" s="3">
        <v>9.89</v>
      </c>
      <c r="BB4" s="3">
        <v>9.86</v>
      </c>
      <c r="BC4" s="3">
        <v>8.81</v>
      </c>
      <c r="BD4" s="3">
        <v>9.0399999999999991</v>
      </c>
      <c r="BE4" s="3">
        <v>100</v>
      </c>
      <c r="BF4" s="3">
        <v>100</v>
      </c>
      <c r="BG4" s="3">
        <v>99.36</v>
      </c>
      <c r="BH4" s="3">
        <v>100</v>
      </c>
      <c r="BI4" s="3">
        <v>100</v>
      </c>
      <c r="BJ4" s="3">
        <f t="shared" si="7"/>
        <v>4</v>
      </c>
      <c r="BK4" s="3">
        <v>2.5099999999999998</v>
      </c>
      <c r="BL4" s="3">
        <v>0</v>
      </c>
      <c r="BM4" s="3">
        <v>1.2</v>
      </c>
      <c r="BN4" s="3">
        <v>2.58</v>
      </c>
      <c r="BO4" s="3">
        <v>0.44</v>
      </c>
      <c r="BP4" s="3">
        <f t="shared" si="8"/>
        <v>2</v>
      </c>
      <c r="BQ4" s="3">
        <v>91.85</v>
      </c>
      <c r="BR4" s="3">
        <v>97.35</v>
      </c>
      <c r="BS4" s="3">
        <v>94.43</v>
      </c>
      <c r="BT4" s="3">
        <v>90.91</v>
      </c>
      <c r="BU4" s="3">
        <v>93.1</v>
      </c>
      <c r="BV4" s="3">
        <f t="shared" si="9"/>
        <v>1</v>
      </c>
      <c r="BW4" s="3">
        <v>100</v>
      </c>
      <c r="BX4" s="3">
        <v>100</v>
      </c>
      <c r="BY4" s="3">
        <v>100</v>
      </c>
      <c r="BZ4" s="3">
        <v>100</v>
      </c>
      <c r="CA4" s="3">
        <v>33.33</v>
      </c>
      <c r="CB4" s="3">
        <f t="shared" si="10"/>
        <v>4</v>
      </c>
      <c r="CC4" s="18">
        <v>0.85</v>
      </c>
      <c r="CD4" s="18">
        <v>0.37</v>
      </c>
      <c r="CE4" s="18">
        <v>0.6</v>
      </c>
      <c r="CF4" s="18">
        <v>1.51</v>
      </c>
      <c r="CG4" s="18">
        <v>0.59</v>
      </c>
      <c r="CH4" s="3">
        <f t="shared" ref="CH4:CH11" si="23">COUNTIF(CC4:CG4, "&lt;1")</f>
        <v>4</v>
      </c>
      <c r="CI4" s="18">
        <v>0.36</v>
      </c>
      <c r="CJ4" s="18">
        <v>0.19</v>
      </c>
      <c r="CK4" s="18">
        <v>1.5</v>
      </c>
      <c r="CL4" s="18">
        <v>0.86</v>
      </c>
      <c r="CM4" s="18">
        <v>0.32</v>
      </c>
      <c r="CN4" s="3">
        <f t="shared" si="11"/>
        <v>4</v>
      </c>
      <c r="CO4" s="3">
        <v>100</v>
      </c>
      <c r="CP4" s="3">
        <v>100</v>
      </c>
      <c r="CQ4" s="3">
        <v>100</v>
      </c>
      <c r="CR4" s="3">
        <v>100</v>
      </c>
      <c r="CS4" s="3">
        <v>100</v>
      </c>
      <c r="CT4" s="3">
        <f t="shared" si="12"/>
        <v>5</v>
      </c>
      <c r="CU4" s="3">
        <v>-106.1</v>
      </c>
      <c r="CV4" s="3">
        <v>-104.55</v>
      </c>
      <c r="CW4" s="3">
        <v>-105.11</v>
      </c>
      <c r="CX4" s="3">
        <v>-106.83</v>
      </c>
      <c r="CY4" s="3">
        <v>-104.9</v>
      </c>
      <c r="CZ4" s="23">
        <f t="shared" si="13"/>
        <v>3</v>
      </c>
      <c r="DA4" s="26">
        <v>8679</v>
      </c>
      <c r="DB4" s="26">
        <v>13312</v>
      </c>
      <c r="DC4" s="26">
        <v>10622</v>
      </c>
      <c r="DD4" s="26">
        <v>7061</v>
      </c>
      <c r="DE4" s="26">
        <v>4599</v>
      </c>
      <c r="DF4" s="26">
        <v>994</v>
      </c>
      <c r="DG4" s="26">
        <v>27</v>
      </c>
      <c r="DH4" s="26">
        <v>26</v>
      </c>
      <c r="DI4" s="2">
        <f t="shared" ref="DI4:DI11" si="24">SUM(DA4:DH4)</f>
        <v>45320</v>
      </c>
      <c r="DJ4" s="2">
        <f t="shared" ref="DJ4:DJ11" si="25">SUM(DD4:DH4)</f>
        <v>12707</v>
      </c>
      <c r="DK4" s="29">
        <f t="shared" ref="DK4:DK11" si="26">DJ4/DI4%</f>
        <v>28.038393645189764</v>
      </c>
      <c r="DL4" s="26">
        <v>8679</v>
      </c>
      <c r="DM4" s="26">
        <v>13312</v>
      </c>
      <c r="DN4" s="26">
        <v>10622</v>
      </c>
      <c r="DO4" s="26">
        <v>7061</v>
      </c>
      <c r="DP4" s="26">
        <v>4599</v>
      </c>
      <c r="DQ4" s="26">
        <v>994</v>
      </c>
      <c r="DR4" s="26">
        <v>27</v>
      </c>
      <c r="DS4" s="26">
        <v>26</v>
      </c>
      <c r="DT4" s="2">
        <f t="shared" ref="DT4:DT11" si="27">SUM(DL4:DS4)</f>
        <v>45320</v>
      </c>
      <c r="DU4" s="2">
        <f t="shared" ref="DU4:DU11" si="28">SUM(DO4:DS4)</f>
        <v>12707</v>
      </c>
      <c r="DV4" s="29">
        <f t="shared" si="19"/>
        <v>28.038393645189764</v>
      </c>
      <c r="DW4" s="26">
        <v>8679</v>
      </c>
      <c r="DX4" s="26">
        <v>13312</v>
      </c>
      <c r="DY4" s="26">
        <v>10622</v>
      </c>
      <c r="DZ4" s="26">
        <v>7061</v>
      </c>
      <c r="EA4" s="26">
        <v>4599</v>
      </c>
      <c r="EB4" s="26">
        <v>994</v>
      </c>
      <c r="EC4" s="26">
        <v>27</v>
      </c>
      <c r="ED4" s="26">
        <v>26</v>
      </c>
      <c r="EE4" s="2">
        <f t="shared" ref="EE4:EE11" si="29">SUM(DW4:ED4)</f>
        <v>45320</v>
      </c>
      <c r="EF4" s="2">
        <f t="shared" ref="EF4:EF11" si="30">SUM(DZ4:ED4)</f>
        <v>12707</v>
      </c>
      <c r="EG4" s="29">
        <f t="shared" si="22"/>
        <v>28.038393645189764</v>
      </c>
    </row>
    <row r="5" spans="1:137" x14ac:dyDescent="0.35">
      <c r="A5" s="1" t="s">
        <v>57</v>
      </c>
      <c r="B5" s="1" t="s">
        <v>73</v>
      </c>
      <c r="C5" s="1" t="s">
        <v>2</v>
      </c>
      <c r="D5" s="1" t="s">
        <v>95</v>
      </c>
      <c r="E5" s="3">
        <v>99.69</v>
      </c>
      <c r="F5" s="3">
        <v>91.72</v>
      </c>
      <c r="G5" s="3">
        <v>96.51</v>
      </c>
      <c r="H5" s="3">
        <v>89.16</v>
      </c>
      <c r="I5" s="3">
        <v>99.71</v>
      </c>
      <c r="J5" s="3">
        <f t="shared" si="0"/>
        <v>2</v>
      </c>
      <c r="K5" s="3">
        <v>99.56</v>
      </c>
      <c r="L5" s="3">
        <v>98.8</v>
      </c>
      <c r="M5" s="3">
        <v>99.33</v>
      </c>
      <c r="N5" s="3">
        <v>99.35</v>
      </c>
      <c r="O5" s="3">
        <v>99.46</v>
      </c>
      <c r="P5" s="3">
        <f t="shared" si="1"/>
        <v>5</v>
      </c>
      <c r="Q5" s="3">
        <v>0.56999999999999995</v>
      </c>
      <c r="R5" s="3">
        <v>2.56</v>
      </c>
      <c r="S5" s="3">
        <v>1.8</v>
      </c>
      <c r="T5" s="3">
        <v>2.23</v>
      </c>
      <c r="U5" s="3">
        <v>0.73</v>
      </c>
      <c r="V5" s="3">
        <f t="shared" si="2"/>
        <v>2</v>
      </c>
      <c r="W5" s="3">
        <v>1104.04</v>
      </c>
      <c r="X5" s="3">
        <v>905.95</v>
      </c>
      <c r="Y5" s="3">
        <v>1287.21</v>
      </c>
      <c r="Z5" s="3">
        <v>976.34</v>
      </c>
      <c r="AA5" s="3">
        <v>2574.11</v>
      </c>
      <c r="AB5" s="3">
        <f t="shared" si="3"/>
        <v>0</v>
      </c>
      <c r="AC5" s="3">
        <v>90.01</v>
      </c>
      <c r="AD5" s="3">
        <v>86.15</v>
      </c>
      <c r="AE5" s="3">
        <v>69.8</v>
      </c>
      <c r="AF5" s="3">
        <v>69.88</v>
      </c>
      <c r="AG5" s="3">
        <v>67.25</v>
      </c>
      <c r="AH5" s="3">
        <f t="shared" si="4"/>
        <v>5</v>
      </c>
      <c r="AI5" s="3">
        <v>104.18</v>
      </c>
      <c r="AJ5" s="3">
        <v>44.04</v>
      </c>
      <c r="AK5" s="3">
        <v>36.380000000000003</v>
      </c>
      <c r="AL5" s="3">
        <v>51.55</v>
      </c>
      <c r="AM5" s="3">
        <v>109.91</v>
      </c>
      <c r="AN5" s="3">
        <v>96.73</v>
      </c>
      <c r="AO5" s="3">
        <v>47.25</v>
      </c>
      <c r="AP5" s="3">
        <v>95.38</v>
      </c>
      <c r="AQ5" s="3">
        <v>66.69</v>
      </c>
      <c r="AR5" s="3">
        <v>97.21</v>
      </c>
      <c r="AS5" s="3">
        <f t="shared" si="5"/>
        <v>2</v>
      </c>
      <c r="AT5" s="3">
        <v>99.19</v>
      </c>
      <c r="AU5" s="3">
        <v>98.96</v>
      </c>
      <c r="AV5" s="3">
        <v>98.94</v>
      </c>
      <c r="AW5" s="3">
        <v>98.99</v>
      </c>
      <c r="AX5" s="3">
        <v>99.43</v>
      </c>
      <c r="AY5" s="3">
        <f t="shared" si="6"/>
        <v>5</v>
      </c>
      <c r="AZ5" s="3">
        <v>8.15</v>
      </c>
      <c r="BA5" s="3">
        <v>7.58</v>
      </c>
      <c r="BB5" s="3">
        <v>7.22</v>
      </c>
      <c r="BC5" s="3">
        <v>7.59</v>
      </c>
      <c r="BD5" s="3">
        <v>7.17</v>
      </c>
      <c r="BE5" s="3">
        <v>99.31</v>
      </c>
      <c r="BF5" s="3">
        <v>99.76</v>
      </c>
      <c r="BG5" s="3">
        <v>100</v>
      </c>
      <c r="BH5" s="3">
        <v>98.86</v>
      </c>
      <c r="BI5" s="3">
        <v>100</v>
      </c>
      <c r="BJ5" s="3">
        <f t="shared" si="7"/>
        <v>3</v>
      </c>
      <c r="BK5" s="3">
        <v>3.11</v>
      </c>
      <c r="BL5" s="3">
        <v>5.8</v>
      </c>
      <c r="BM5" s="3">
        <v>2.0299999999999998</v>
      </c>
      <c r="BN5" s="3">
        <v>2.2999999999999998</v>
      </c>
      <c r="BO5" s="3">
        <v>2.66</v>
      </c>
      <c r="BP5" s="3">
        <f t="shared" si="8"/>
        <v>0</v>
      </c>
      <c r="BQ5" s="3">
        <v>96.72</v>
      </c>
      <c r="BR5" s="3">
        <v>97.72</v>
      </c>
      <c r="BS5" s="3">
        <v>95.97</v>
      </c>
      <c r="BT5" s="3">
        <v>93.84</v>
      </c>
      <c r="BU5" s="3">
        <v>92.89</v>
      </c>
      <c r="BV5" s="3">
        <f t="shared" si="9"/>
        <v>2</v>
      </c>
      <c r="BW5" s="3">
        <v>100</v>
      </c>
      <c r="BX5" s="3">
        <v>100</v>
      </c>
      <c r="BY5" s="3">
        <v>100</v>
      </c>
      <c r="BZ5" s="3">
        <v>100</v>
      </c>
      <c r="CA5" s="3">
        <v>100</v>
      </c>
      <c r="CB5" s="3">
        <f t="shared" si="10"/>
        <v>5</v>
      </c>
      <c r="CC5" s="18">
        <v>1.37</v>
      </c>
      <c r="CD5" s="18">
        <v>1.47</v>
      </c>
      <c r="CE5" s="18">
        <v>0.97</v>
      </c>
      <c r="CF5" s="18">
        <v>2.4300000000000002</v>
      </c>
      <c r="CG5" s="18">
        <v>1.54</v>
      </c>
      <c r="CH5" s="3">
        <f t="shared" si="23"/>
        <v>1</v>
      </c>
      <c r="CI5" s="18">
        <v>1.42</v>
      </c>
      <c r="CJ5" s="18">
        <v>2.11</v>
      </c>
      <c r="CK5" s="18">
        <v>0.76</v>
      </c>
      <c r="CL5" s="18">
        <v>1.69</v>
      </c>
      <c r="CM5" s="18">
        <v>1.0900000000000001</v>
      </c>
      <c r="CN5" s="28">
        <f t="shared" si="11"/>
        <v>1</v>
      </c>
      <c r="CO5" s="3">
        <v>100</v>
      </c>
      <c r="CP5" s="3">
        <v>100</v>
      </c>
      <c r="CQ5" s="3">
        <v>100</v>
      </c>
      <c r="CR5" s="3">
        <v>100</v>
      </c>
      <c r="CS5" s="3">
        <v>100</v>
      </c>
      <c r="CT5" s="3">
        <f t="shared" si="12"/>
        <v>5</v>
      </c>
      <c r="CU5" s="3">
        <v>-109.4</v>
      </c>
      <c r="CV5" s="3">
        <v>-109.53</v>
      </c>
      <c r="CW5" s="3">
        <v>-108.7</v>
      </c>
      <c r="CX5" s="3">
        <v>-109.35</v>
      </c>
      <c r="CY5" s="3">
        <v>-111.39</v>
      </c>
      <c r="CZ5" s="23">
        <f t="shared" si="13"/>
        <v>5</v>
      </c>
      <c r="DA5" s="26">
        <v>51</v>
      </c>
      <c r="DB5" s="26">
        <v>281</v>
      </c>
      <c r="DC5" s="26">
        <v>80731</v>
      </c>
      <c r="DD5" s="26">
        <v>18478</v>
      </c>
      <c r="DE5" s="26">
        <v>1533</v>
      </c>
      <c r="DF5" s="26">
        <v>1047</v>
      </c>
      <c r="DG5" s="26">
        <v>196</v>
      </c>
      <c r="DH5" s="26">
        <v>151</v>
      </c>
      <c r="DI5" s="2">
        <f t="shared" si="24"/>
        <v>102468</v>
      </c>
      <c r="DJ5" s="2">
        <f t="shared" si="25"/>
        <v>21405</v>
      </c>
      <c r="DK5" s="29">
        <f t="shared" si="26"/>
        <v>20.889448413163134</v>
      </c>
      <c r="DL5" s="26">
        <v>51</v>
      </c>
      <c r="DM5" s="26">
        <v>281</v>
      </c>
      <c r="DN5" s="26">
        <v>80731</v>
      </c>
      <c r="DO5" s="26">
        <v>18478</v>
      </c>
      <c r="DP5" s="26">
        <v>1533</v>
      </c>
      <c r="DQ5" s="26">
        <v>1047</v>
      </c>
      <c r="DR5" s="26">
        <v>196</v>
      </c>
      <c r="DS5" s="26">
        <v>151</v>
      </c>
      <c r="DT5" s="2">
        <f t="shared" si="27"/>
        <v>102468</v>
      </c>
      <c r="DU5" s="2">
        <f t="shared" si="28"/>
        <v>21405</v>
      </c>
      <c r="DV5" s="29">
        <f t="shared" si="19"/>
        <v>20.889448413163134</v>
      </c>
      <c r="DW5" s="26">
        <v>51</v>
      </c>
      <c r="DX5" s="26">
        <v>281</v>
      </c>
      <c r="DY5" s="26">
        <v>80731</v>
      </c>
      <c r="DZ5" s="26">
        <v>18478</v>
      </c>
      <c r="EA5" s="26">
        <v>1533</v>
      </c>
      <c r="EB5" s="26">
        <v>1047</v>
      </c>
      <c r="EC5" s="26">
        <v>196</v>
      </c>
      <c r="ED5" s="26">
        <v>151</v>
      </c>
      <c r="EE5" s="2">
        <f t="shared" si="29"/>
        <v>102468</v>
      </c>
      <c r="EF5" s="2">
        <f t="shared" si="30"/>
        <v>21405</v>
      </c>
      <c r="EG5" s="29">
        <f t="shared" si="22"/>
        <v>20.889448413163134</v>
      </c>
    </row>
    <row r="6" spans="1:137" x14ac:dyDescent="0.35">
      <c r="A6" s="1" t="s">
        <v>58</v>
      </c>
      <c r="B6" s="1" t="s">
        <v>74</v>
      </c>
      <c r="C6" s="1" t="s">
        <v>2</v>
      </c>
      <c r="D6" s="1"/>
      <c r="E6" s="3">
        <v>99.81</v>
      </c>
      <c r="F6" s="3">
        <v>100</v>
      </c>
      <c r="G6" s="3">
        <v>100</v>
      </c>
      <c r="H6" s="3">
        <v>100</v>
      </c>
      <c r="I6" s="3">
        <v>100</v>
      </c>
      <c r="J6" s="3">
        <f t="shared" si="0"/>
        <v>5</v>
      </c>
      <c r="K6" s="3">
        <v>99.75</v>
      </c>
      <c r="L6" s="3">
        <v>99.58</v>
      </c>
      <c r="M6" s="3">
        <v>100</v>
      </c>
      <c r="N6" s="3">
        <v>99.78</v>
      </c>
      <c r="O6" s="3">
        <v>100</v>
      </c>
      <c r="P6" s="3">
        <f t="shared" si="1"/>
        <v>5</v>
      </c>
      <c r="Q6" s="3">
        <v>0.13</v>
      </c>
      <c r="R6" s="3">
        <v>0.43</v>
      </c>
      <c r="S6" s="3">
        <v>0</v>
      </c>
      <c r="T6" s="3">
        <v>0.19</v>
      </c>
      <c r="U6" s="3">
        <v>0</v>
      </c>
      <c r="V6" s="3">
        <f t="shared" si="2"/>
        <v>5</v>
      </c>
      <c r="W6" s="3">
        <v>11804.5</v>
      </c>
      <c r="X6" s="3">
        <v>30281.919999999998</v>
      </c>
      <c r="Y6" s="3">
        <v>7659.42</v>
      </c>
      <c r="Z6" s="3">
        <v>10362.44</v>
      </c>
      <c r="AA6" s="3">
        <v>8686.34</v>
      </c>
      <c r="AB6" s="3">
        <f t="shared" si="3"/>
        <v>5</v>
      </c>
      <c r="AC6" s="3">
        <v>16.45</v>
      </c>
      <c r="AD6" s="3">
        <v>8.3800000000000008</v>
      </c>
      <c r="AE6" s="3">
        <v>16.82</v>
      </c>
      <c r="AF6" s="3">
        <v>13.12</v>
      </c>
      <c r="AG6" s="3">
        <v>22.28</v>
      </c>
      <c r="AH6" s="3">
        <f t="shared" si="4"/>
        <v>0</v>
      </c>
      <c r="AI6" s="3">
        <v>232.06</v>
      </c>
      <c r="AJ6" s="3">
        <v>269.44</v>
      </c>
      <c r="AK6" s="3">
        <v>76.459999999999994</v>
      </c>
      <c r="AL6" s="3">
        <v>140.59</v>
      </c>
      <c r="AM6" s="3">
        <v>423.04</v>
      </c>
      <c r="AN6" s="3">
        <v>100</v>
      </c>
      <c r="AO6" s="3">
        <v>98.9</v>
      </c>
      <c r="AP6" s="3">
        <v>100</v>
      </c>
      <c r="AQ6" s="3">
        <v>99.07</v>
      </c>
      <c r="AR6" s="3">
        <v>100</v>
      </c>
      <c r="AS6" s="3">
        <f t="shared" si="5"/>
        <v>5</v>
      </c>
      <c r="AT6" s="3">
        <v>100</v>
      </c>
      <c r="AU6" s="3">
        <v>100</v>
      </c>
      <c r="AV6" s="3">
        <v>96.77</v>
      </c>
      <c r="AW6" s="3">
        <v>100</v>
      </c>
      <c r="AX6" s="3">
        <v>100</v>
      </c>
      <c r="AY6" s="3">
        <f t="shared" si="6"/>
        <v>5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100</v>
      </c>
      <c r="BF6" s="3">
        <v>100</v>
      </c>
      <c r="BG6" s="3">
        <v>100</v>
      </c>
      <c r="BH6" s="3">
        <v>100</v>
      </c>
      <c r="BI6" s="3">
        <v>100</v>
      </c>
      <c r="BJ6" s="3">
        <f t="shared" si="7"/>
        <v>5</v>
      </c>
      <c r="BK6" s="3">
        <v>0</v>
      </c>
      <c r="BL6" s="3">
        <v>0</v>
      </c>
      <c r="BM6" s="3">
        <v>0</v>
      </c>
      <c r="BN6" s="3">
        <v>1.52</v>
      </c>
      <c r="BO6" s="3">
        <v>0</v>
      </c>
      <c r="BP6" s="3">
        <f t="shared" si="8"/>
        <v>4</v>
      </c>
      <c r="BQ6" s="3">
        <v>100</v>
      </c>
      <c r="BR6" s="3">
        <v>100</v>
      </c>
      <c r="BS6" s="3">
        <v>100</v>
      </c>
      <c r="BT6" s="3">
        <v>100</v>
      </c>
      <c r="BU6" s="3">
        <v>100</v>
      </c>
      <c r="BV6" s="3">
        <f t="shared" si="9"/>
        <v>5</v>
      </c>
      <c r="BW6" s="3">
        <v>100</v>
      </c>
      <c r="BX6" s="3">
        <v>100</v>
      </c>
      <c r="BY6" s="3">
        <v>100</v>
      </c>
      <c r="BZ6" s="3">
        <v>100</v>
      </c>
      <c r="CA6" s="3">
        <v>100</v>
      </c>
      <c r="CB6" s="3">
        <f t="shared" si="10"/>
        <v>5</v>
      </c>
      <c r="CC6" s="18">
        <v>0.1</v>
      </c>
      <c r="CD6" s="18">
        <v>7.0000000000000007E-2</v>
      </c>
      <c r="CE6" s="18">
        <v>0.13</v>
      </c>
      <c r="CF6" s="18">
        <v>0.14000000000000001</v>
      </c>
      <c r="CG6" s="18">
        <v>0.12</v>
      </c>
      <c r="CH6" s="3">
        <f t="shared" si="23"/>
        <v>5</v>
      </c>
      <c r="CI6" s="18">
        <v>0.09</v>
      </c>
      <c r="CJ6" s="18">
        <v>0.11</v>
      </c>
      <c r="CK6" s="18">
        <v>0.22</v>
      </c>
      <c r="CL6" s="18">
        <v>0.08</v>
      </c>
      <c r="CM6" s="18">
        <v>0.09</v>
      </c>
      <c r="CN6" s="3">
        <f t="shared" si="11"/>
        <v>5</v>
      </c>
      <c r="CO6" s="3">
        <v>100</v>
      </c>
      <c r="CP6" s="3">
        <v>100</v>
      </c>
      <c r="CQ6" s="3">
        <v>100</v>
      </c>
      <c r="CR6" s="3">
        <v>100</v>
      </c>
      <c r="CS6" s="3">
        <v>100</v>
      </c>
      <c r="CT6" s="3">
        <f t="shared" si="12"/>
        <v>5</v>
      </c>
      <c r="CU6" s="3">
        <v>-112.81</v>
      </c>
      <c r="CV6" s="3">
        <v>-113.01</v>
      </c>
      <c r="CW6" s="3">
        <v>-114.41</v>
      </c>
      <c r="CX6" s="3">
        <v>-112.67</v>
      </c>
      <c r="CY6" s="3">
        <v>-115.12</v>
      </c>
      <c r="CZ6" s="23">
        <f t="shared" si="13"/>
        <v>5</v>
      </c>
      <c r="DA6" s="26">
        <v>911</v>
      </c>
      <c r="DB6" s="26">
        <v>1507</v>
      </c>
      <c r="DC6" s="26">
        <v>4852</v>
      </c>
      <c r="DD6" s="26">
        <v>665</v>
      </c>
      <c r="DE6" s="26">
        <v>466</v>
      </c>
      <c r="DF6" s="26">
        <v>109</v>
      </c>
      <c r="DG6" s="26">
        <v>48</v>
      </c>
      <c r="DH6" s="26">
        <v>0</v>
      </c>
      <c r="DI6" s="2">
        <f t="shared" si="24"/>
        <v>8558</v>
      </c>
      <c r="DJ6" s="2">
        <f t="shared" si="25"/>
        <v>1288</v>
      </c>
      <c r="DK6" s="29">
        <f t="shared" si="26"/>
        <v>15.050245384435616</v>
      </c>
      <c r="DL6" s="26">
        <v>911</v>
      </c>
      <c r="DM6" s="26">
        <v>1507</v>
      </c>
      <c r="DN6" s="26">
        <v>4852</v>
      </c>
      <c r="DO6" s="26">
        <v>665</v>
      </c>
      <c r="DP6" s="26">
        <v>466</v>
      </c>
      <c r="DQ6" s="26">
        <v>109</v>
      </c>
      <c r="DR6" s="26">
        <v>48</v>
      </c>
      <c r="DS6" s="26">
        <v>0</v>
      </c>
      <c r="DT6" s="2">
        <f t="shared" si="27"/>
        <v>8558</v>
      </c>
      <c r="DU6" s="2">
        <f t="shared" si="28"/>
        <v>1288</v>
      </c>
      <c r="DV6" s="29">
        <f t="shared" si="19"/>
        <v>15.050245384435616</v>
      </c>
      <c r="DW6" s="26">
        <v>911</v>
      </c>
      <c r="DX6" s="26">
        <v>1507</v>
      </c>
      <c r="DY6" s="26">
        <v>4852</v>
      </c>
      <c r="DZ6" s="26">
        <v>665</v>
      </c>
      <c r="EA6" s="26">
        <v>466</v>
      </c>
      <c r="EB6" s="26">
        <v>109</v>
      </c>
      <c r="EC6" s="26">
        <v>48</v>
      </c>
      <c r="ED6" s="26">
        <v>0</v>
      </c>
      <c r="EE6" s="2">
        <f t="shared" si="29"/>
        <v>8558</v>
      </c>
      <c r="EF6" s="2">
        <f t="shared" si="30"/>
        <v>1288</v>
      </c>
      <c r="EG6" s="29">
        <f t="shared" si="22"/>
        <v>15.050245384435616</v>
      </c>
    </row>
    <row r="7" spans="1:137" x14ac:dyDescent="0.35">
      <c r="A7" s="1" t="s">
        <v>59</v>
      </c>
      <c r="B7" s="1" t="s">
        <v>74</v>
      </c>
      <c r="C7" s="1" t="s">
        <v>2</v>
      </c>
      <c r="D7" s="1"/>
      <c r="E7" s="3">
        <v>99.94</v>
      </c>
      <c r="F7" s="3">
        <v>99.96</v>
      </c>
      <c r="G7" s="3">
        <v>99.98</v>
      </c>
      <c r="H7" s="3">
        <v>99.98</v>
      </c>
      <c r="I7" s="3">
        <v>99.9</v>
      </c>
      <c r="J7" s="3">
        <f t="shared" si="0"/>
        <v>5</v>
      </c>
      <c r="K7" s="3">
        <v>99.8</v>
      </c>
      <c r="L7" s="3">
        <v>99.8</v>
      </c>
      <c r="M7" s="3">
        <v>99.94</v>
      </c>
      <c r="N7" s="3">
        <v>99.75</v>
      </c>
      <c r="O7" s="3">
        <v>99.65</v>
      </c>
      <c r="P7" s="3">
        <f t="shared" si="1"/>
        <v>5</v>
      </c>
      <c r="Q7" s="3">
        <v>0.65</v>
      </c>
      <c r="R7" s="3">
        <v>0.26</v>
      </c>
      <c r="S7" s="3">
        <v>0.51</v>
      </c>
      <c r="T7" s="3">
        <v>0.85</v>
      </c>
      <c r="U7" s="3">
        <v>0.24</v>
      </c>
      <c r="V7" s="3">
        <f t="shared" si="2"/>
        <v>5</v>
      </c>
      <c r="W7" s="3">
        <v>1577.51</v>
      </c>
      <c r="X7" s="3">
        <v>2535.25</v>
      </c>
      <c r="Y7" s="3">
        <v>3523.3</v>
      </c>
      <c r="Z7" s="3">
        <v>1230.25</v>
      </c>
      <c r="AA7" s="3">
        <v>2980.34</v>
      </c>
      <c r="AB7" s="3">
        <f t="shared" si="3"/>
        <v>0</v>
      </c>
      <c r="AC7" s="3">
        <v>94.29</v>
      </c>
      <c r="AD7" s="3">
        <v>91.14</v>
      </c>
      <c r="AE7" s="3">
        <v>81.180000000000007</v>
      </c>
      <c r="AF7" s="3">
        <v>92.09</v>
      </c>
      <c r="AG7" s="3">
        <v>83.89</v>
      </c>
      <c r="AH7" s="3">
        <f t="shared" si="4"/>
        <v>5</v>
      </c>
      <c r="AI7" s="3">
        <v>114.44</v>
      </c>
      <c r="AJ7" s="3">
        <v>115.08</v>
      </c>
      <c r="AK7" s="3">
        <v>108.25</v>
      </c>
      <c r="AL7" s="3">
        <v>102.92</v>
      </c>
      <c r="AM7" s="3">
        <v>147.41</v>
      </c>
      <c r="AN7" s="3">
        <v>78.05</v>
      </c>
      <c r="AO7" s="3">
        <v>97.5</v>
      </c>
      <c r="AP7" s="3">
        <v>100</v>
      </c>
      <c r="AQ7" s="3">
        <v>94.12</v>
      </c>
      <c r="AR7" s="3">
        <v>96.91</v>
      </c>
      <c r="AS7" s="3">
        <f t="shared" si="5"/>
        <v>3</v>
      </c>
      <c r="AT7" s="3">
        <v>98.99</v>
      </c>
      <c r="AU7" s="3">
        <v>98.03</v>
      </c>
      <c r="AV7" s="3">
        <v>98</v>
      </c>
      <c r="AW7" s="3">
        <v>98.23</v>
      </c>
      <c r="AX7" s="3">
        <v>98.79</v>
      </c>
      <c r="AY7" s="3">
        <f t="shared" si="6"/>
        <v>5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100</v>
      </c>
      <c r="BF7" s="3">
        <v>100</v>
      </c>
      <c r="BG7" s="3">
        <v>100</v>
      </c>
      <c r="BH7" s="3">
        <v>100</v>
      </c>
      <c r="BI7" s="3">
        <v>100</v>
      </c>
      <c r="BJ7" s="3">
        <f t="shared" si="7"/>
        <v>5</v>
      </c>
      <c r="BK7" s="3">
        <v>0.48</v>
      </c>
      <c r="BL7" s="3">
        <v>0.24</v>
      </c>
      <c r="BM7" s="3">
        <v>0.49</v>
      </c>
      <c r="BN7" s="3">
        <v>1.36</v>
      </c>
      <c r="BO7" s="3">
        <v>0.48</v>
      </c>
      <c r="BP7" s="3">
        <f t="shared" si="8"/>
        <v>4</v>
      </c>
      <c r="BQ7" s="3">
        <v>100</v>
      </c>
      <c r="BR7" s="3">
        <v>100</v>
      </c>
      <c r="BS7" s="3">
        <v>100</v>
      </c>
      <c r="BT7" s="3">
        <v>100</v>
      </c>
      <c r="BU7" s="3">
        <v>93.33</v>
      </c>
      <c r="BV7" s="3">
        <f t="shared" si="9"/>
        <v>4</v>
      </c>
      <c r="BW7" s="3">
        <v>100</v>
      </c>
      <c r="BX7" s="3">
        <v>100</v>
      </c>
      <c r="BY7" s="3">
        <v>100</v>
      </c>
      <c r="BZ7" s="3">
        <v>100</v>
      </c>
      <c r="CA7" s="3">
        <v>100</v>
      </c>
      <c r="CB7" s="3">
        <f t="shared" si="10"/>
        <v>5</v>
      </c>
      <c r="CC7" s="18">
        <v>7.0000000000000007E-2</v>
      </c>
      <c r="CD7" s="18">
        <v>0.1</v>
      </c>
      <c r="CE7" s="18">
        <v>0.04</v>
      </c>
      <c r="CF7" s="18">
        <v>0.03</v>
      </c>
      <c r="CG7" s="18">
        <v>0.23</v>
      </c>
      <c r="CH7" s="3">
        <f t="shared" si="23"/>
        <v>5</v>
      </c>
      <c r="CI7" s="18">
        <v>0.16</v>
      </c>
      <c r="CJ7" s="18">
        <v>0.18</v>
      </c>
      <c r="CK7" s="18">
        <v>0.4</v>
      </c>
      <c r="CL7" s="18">
        <v>0.12</v>
      </c>
      <c r="CM7" s="18">
        <v>0.42</v>
      </c>
      <c r="CN7" s="3">
        <f t="shared" si="11"/>
        <v>5</v>
      </c>
      <c r="CO7" s="3">
        <v>100</v>
      </c>
      <c r="CP7" s="3">
        <v>100</v>
      </c>
      <c r="CQ7" s="3">
        <v>100</v>
      </c>
      <c r="CR7" s="3">
        <v>100</v>
      </c>
      <c r="CS7" s="3">
        <v>100</v>
      </c>
      <c r="CT7" s="3">
        <f t="shared" si="12"/>
        <v>5</v>
      </c>
      <c r="CU7" s="3">
        <v>-116.97</v>
      </c>
      <c r="CV7" s="3">
        <v>-115.91</v>
      </c>
      <c r="CW7" s="3">
        <v>-115.68</v>
      </c>
      <c r="CX7" s="3">
        <v>-116.59</v>
      </c>
      <c r="CY7" s="3">
        <v>-116.62</v>
      </c>
      <c r="CZ7" s="23">
        <f t="shared" si="13"/>
        <v>5</v>
      </c>
      <c r="DA7" s="26">
        <v>46</v>
      </c>
      <c r="DB7" s="26">
        <v>243</v>
      </c>
      <c r="DC7" s="26">
        <v>148264</v>
      </c>
      <c r="DD7" s="26">
        <v>29485</v>
      </c>
      <c r="DE7" s="26">
        <v>10583</v>
      </c>
      <c r="DF7" s="26">
        <v>271</v>
      </c>
      <c r="DG7" s="26">
        <v>202</v>
      </c>
      <c r="DH7" s="26">
        <v>194</v>
      </c>
      <c r="DI7" s="2">
        <f t="shared" si="24"/>
        <v>189288</v>
      </c>
      <c r="DJ7" s="2">
        <f t="shared" si="25"/>
        <v>40735</v>
      </c>
      <c r="DK7" s="29">
        <f t="shared" si="26"/>
        <v>21.520117492920839</v>
      </c>
      <c r="DL7" s="26">
        <v>46</v>
      </c>
      <c r="DM7" s="26">
        <v>243</v>
      </c>
      <c r="DN7" s="26">
        <v>148264</v>
      </c>
      <c r="DO7" s="26">
        <v>29485</v>
      </c>
      <c r="DP7" s="26">
        <v>10583</v>
      </c>
      <c r="DQ7" s="26">
        <v>271</v>
      </c>
      <c r="DR7" s="26">
        <v>202</v>
      </c>
      <c r="DS7" s="26">
        <v>194</v>
      </c>
      <c r="DT7" s="2">
        <f t="shared" si="27"/>
        <v>189288</v>
      </c>
      <c r="DU7" s="2">
        <f t="shared" si="28"/>
        <v>40735</v>
      </c>
      <c r="DV7" s="29">
        <f t="shared" si="19"/>
        <v>21.520117492920839</v>
      </c>
      <c r="DW7" s="26">
        <v>46</v>
      </c>
      <c r="DX7" s="26">
        <v>243</v>
      </c>
      <c r="DY7" s="26">
        <v>148264</v>
      </c>
      <c r="DZ7" s="26">
        <v>29485</v>
      </c>
      <c r="EA7" s="26">
        <v>10583</v>
      </c>
      <c r="EB7" s="26">
        <v>271</v>
      </c>
      <c r="EC7" s="26">
        <v>202</v>
      </c>
      <c r="ED7" s="26">
        <v>194</v>
      </c>
      <c r="EE7" s="2">
        <f t="shared" si="29"/>
        <v>189288</v>
      </c>
      <c r="EF7" s="2">
        <f t="shared" si="30"/>
        <v>40735</v>
      </c>
      <c r="EG7" s="29">
        <f t="shared" si="22"/>
        <v>21.520117492920839</v>
      </c>
    </row>
    <row r="8" spans="1:137" x14ac:dyDescent="0.35">
      <c r="A8" s="1" t="s">
        <v>60</v>
      </c>
      <c r="B8" s="1" t="s">
        <v>74</v>
      </c>
      <c r="C8" s="1" t="s">
        <v>2</v>
      </c>
      <c r="D8" s="1"/>
      <c r="E8" s="3">
        <v>100</v>
      </c>
      <c r="F8" s="3">
        <v>100</v>
      </c>
      <c r="G8" s="3">
        <v>100</v>
      </c>
      <c r="H8" s="3">
        <v>100</v>
      </c>
      <c r="I8" s="3">
        <v>100</v>
      </c>
      <c r="J8" s="3">
        <f t="shared" si="0"/>
        <v>5</v>
      </c>
      <c r="K8" s="3">
        <v>100</v>
      </c>
      <c r="L8" s="3">
        <v>100</v>
      </c>
      <c r="M8" s="3">
        <v>97.78</v>
      </c>
      <c r="N8" s="3">
        <v>100</v>
      </c>
      <c r="O8" s="3">
        <v>100</v>
      </c>
      <c r="P8" s="3">
        <f t="shared" si="1"/>
        <v>4</v>
      </c>
      <c r="Q8" s="3">
        <v>0</v>
      </c>
      <c r="R8" s="3">
        <v>0</v>
      </c>
      <c r="S8" s="3">
        <v>0</v>
      </c>
      <c r="T8" s="3">
        <v>0</v>
      </c>
      <c r="U8" s="3">
        <v>0.31</v>
      </c>
      <c r="V8" s="3">
        <f t="shared" si="2"/>
        <v>5</v>
      </c>
      <c r="W8" s="3">
        <v>15299.31</v>
      </c>
      <c r="X8" s="3">
        <v>14022.73</v>
      </c>
      <c r="Y8" s="3">
        <v>15798.02</v>
      </c>
      <c r="Z8" s="3">
        <v>18670.23</v>
      </c>
      <c r="AA8" s="3">
        <v>26070.77</v>
      </c>
      <c r="AB8" s="3">
        <f t="shared" si="3"/>
        <v>5</v>
      </c>
      <c r="AC8" s="3">
        <v>12.33</v>
      </c>
      <c r="AD8" s="3">
        <v>5.21</v>
      </c>
      <c r="AE8" s="3">
        <v>14.46</v>
      </c>
      <c r="AF8" s="3">
        <v>15.59</v>
      </c>
      <c r="AG8" s="3">
        <v>10.1</v>
      </c>
      <c r="AH8" s="3">
        <f t="shared" si="4"/>
        <v>0</v>
      </c>
      <c r="AI8" s="3">
        <v>645.64</v>
      </c>
      <c r="AJ8" s="3">
        <v>1353.6</v>
      </c>
      <c r="AK8" s="3">
        <v>407.48</v>
      </c>
      <c r="AL8" s="3">
        <v>273.25</v>
      </c>
      <c r="AM8" s="3">
        <v>7374.89</v>
      </c>
      <c r="AN8" s="3">
        <v>100</v>
      </c>
      <c r="AO8" s="3">
        <v>100</v>
      </c>
      <c r="AP8" s="3">
        <v>100</v>
      </c>
      <c r="AQ8" s="3">
        <v>100</v>
      </c>
      <c r="AR8" s="3">
        <v>96.15</v>
      </c>
      <c r="AS8" s="3">
        <f t="shared" si="5"/>
        <v>5</v>
      </c>
      <c r="AT8" s="3">
        <v>100</v>
      </c>
      <c r="AU8" s="3">
        <v>100</v>
      </c>
      <c r="AV8" s="3">
        <v>100</v>
      </c>
      <c r="AW8" s="3">
        <v>100</v>
      </c>
      <c r="AX8" s="3">
        <v>98.68</v>
      </c>
      <c r="AY8" s="3">
        <f t="shared" si="6"/>
        <v>5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100</v>
      </c>
      <c r="BF8" s="3">
        <v>100</v>
      </c>
      <c r="BG8" s="3">
        <v>100</v>
      </c>
      <c r="BH8" s="3">
        <v>100</v>
      </c>
      <c r="BI8" s="3">
        <v>100</v>
      </c>
      <c r="BJ8" s="3">
        <f t="shared" si="7"/>
        <v>5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f t="shared" si="8"/>
        <v>5</v>
      </c>
      <c r="BQ8" s="3">
        <v>100</v>
      </c>
      <c r="BR8" s="3">
        <v>100</v>
      </c>
      <c r="BS8" s="3">
        <v>100</v>
      </c>
      <c r="BT8" s="3">
        <v>100</v>
      </c>
      <c r="BU8" s="3">
        <v>95</v>
      </c>
      <c r="BV8" s="3">
        <f t="shared" si="9"/>
        <v>4</v>
      </c>
      <c r="BW8" s="3">
        <v>100</v>
      </c>
      <c r="BX8" s="3">
        <v>100</v>
      </c>
      <c r="BY8" s="3">
        <v>100</v>
      </c>
      <c r="BZ8" s="3">
        <v>91.89</v>
      </c>
      <c r="CA8" s="3">
        <v>100</v>
      </c>
      <c r="CB8" s="3">
        <f t="shared" si="10"/>
        <v>4</v>
      </c>
      <c r="CC8" s="18">
        <v>0.02</v>
      </c>
      <c r="CD8" s="18">
        <v>0.64</v>
      </c>
      <c r="CE8" s="18">
        <v>0.06</v>
      </c>
      <c r="CF8" s="18">
        <v>0.09</v>
      </c>
      <c r="CG8" s="18">
        <v>0.16</v>
      </c>
      <c r="CH8" s="3">
        <f t="shared" si="23"/>
        <v>5</v>
      </c>
      <c r="CI8" s="18">
        <v>0.04</v>
      </c>
      <c r="CJ8" s="18">
        <v>0.02</v>
      </c>
      <c r="CK8" s="18">
        <v>0.02</v>
      </c>
      <c r="CL8" s="18">
        <v>0.3</v>
      </c>
      <c r="CM8" s="18">
        <v>0.03</v>
      </c>
      <c r="CN8" s="3">
        <f t="shared" si="11"/>
        <v>5</v>
      </c>
      <c r="CO8" s="3">
        <v>100</v>
      </c>
      <c r="CP8" s="3">
        <v>100</v>
      </c>
      <c r="CQ8" s="3">
        <v>100</v>
      </c>
      <c r="CR8" s="3">
        <v>100</v>
      </c>
      <c r="CS8" s="3">
        <v>100</v>
      </c>
      <c r="CT8" s="3">
        <f t="shared" si="12"/>
        <v>5</v>
      </c>
      <c r="CU8" s="3">
        <v>-114.7</v>
      </c>
      <c r="CV8" s="3">
        <v>-114.93</v>
      </c>
      <c r="CW8" s="3">
        <v>-114.69</v>
      </c>
      <c r="CX8" s="3">
        <v>-113.97</v>
      </c>
      <c r="CY8" s="3">
        <v>-114.57</v>
      </c>
      <c r="CZ8" s="23">
        <f t="shared" si="13"/>
        <v>5</v>
      </c>
      <c r="DA8" s="26">
        <v>59</v>
      </c>
      <c r="DB8" s="26">
        <v>71</v>
      </c>
      <c r="DC8" s="26">
        <v>8318</v>
      </c>
      <c r="DD8" s="26">
        <v>1805</v>
      </c>
      <c r="DE8" s="26">
        <v>715</v>
      </c>
      <c r="DF8" s="26">
        <v>43</v>
      </c>
      <c r="DG8" s="26">
        <v>8</v>
      </c>
      <c r="DH8" s="26">
        <v>0</v>
      </c>
      <c r="DI8" s="2">
        <f t="shared" si="24"/>
        <v>11019</v>
      </c>
      <c r="DJ8" s="2">
        <f t="shared" si="25"/>
        <v>2571</v>
      </c>
      <c r="DK8" s="29">
        <f t="shared" si="26"/>
        <v>23.332425809964608</v>
      </c>
      <c r="DL8" s="26">
        <v>59</v>
      </c>
      <c r="DM8" s="26">
        <v>71</v>
      </c>
      <c r="DN8" s="26">
        <v>8318</v>
      </c>
      <c r="DO8" s="26">
        <v>1805</v>
      </c>
      <c r="DP8" s="26">
        <v>715</v>
      </c>
      <c r="DQ8" s="26">
        <v>43</v>
      </c>
      <c r="DR8" s="26">
        <v>8</v>
      </c>
      <c r="DS8" s="26">
        <v>0</v>
      </c>
      <c r="DT8" s="2">
        <f t="shared" si="27"/>
        <v>11019</v>
      </c>
      <c r="DU8" s="2">
        <f t="shared" si="28"/>
        <v>2571</v>
      </c>
      <c r="DV8" s="29">
        <f t="shared" si="19"/>
        <v>23.332425809964608</v>
      </c>
      <c r="DW8" s="26">
        <v>59</v>
      </c>
      <c r="DX8" s="26">
        <v>71</v>
      </c>
      <c r="DY8" s="26">
        <v>8318</v>
      </c>
      <c r="DZ8" s="26">
        <v>1805</v>
      </c>
      <c r="EA8" s="26">
        <v>715</v>
      </c>
      <c r="EB8" s="26">
        <v>43</v>
      </c>
      <c r="EC8" s="26">
        <v>8</v>
      </c>
      <c r="ED8" s="26">
        <v>0</v>
      </c>
      <c r="EE8" s="2">
        <f t="shared" si="29"/>
        <v>11019</v>
      </c>
      <c r="EF8" s="2">
        <f t="shared" si="30"/>
        <v>2571</v>
      </c>
      <c r="EG8" s="29">
        <f t="shared" si="22"/>
        <v>23.332425809964608</v>
      </c>
    </row>
    <row r="9" spans="1:137" x14ac:dyDescent="0.35">
      <c r="A9" s="1" t="s">
        <v>85</v>
      </c>
      <c r="B9" s="1" t="s">
        <v>92</v>
      </c>
      <c r="C9" s="1" t="s">
        <v>2</v>
      </c>
      <c r="D9" s="1"/>
      <c r="E9" s="3">
        <v>100</v>
      </c>
      <c r="F9" s="3">
        <v>100</v>
      </c>
      <c r="G9" s="3">
        <v>99.85</v>
      </c>
      <c r="H9" s="3">
        <v>99.81</v>
      </c>
      <c r="I9" s="3">
        <v>99.71</v>
      </c>
      <c r="J9" s="3">
        <f t="shared" si="0"/>
        <v>5</v>
      </c>
      <c r="K9" s="3">
        <v>100</v>
      </c>
      <c r="L9" s="3">
        <v>99.63</v>
      </c>
      <c r="M9" s="3">
        <v>98.68</v>
      </c>
      <c r="N9" s="3">
        <v>100</v>
      </c>
      <c r="O9" s="3">
        <v>99.82</v>
      </c>
      <c r="P9" s="3">
        <f t="shared" si="1"/>
        <v>5</v>
      </c>
      <c r="Q9" s="3">
        <v>0.27</v>
      </c>
      <c r="R9" s="3">
        <v>0.16</v>
      </c>
      <c r="S9" s="3">
        <v>0.14000000000000001</v>
      </c>
      <c r="T9" s="3">
        <v>0.09</v>
      </c>
      <c r="U9" s="3">
        <v>0.44</v>
      </c>
      <c r="V9" s="3">
        <f t="shared" si="2"/>
        <v>5</v>
      </c>
      <c r="W9" s="3">
        <v>5326.81</v>
      </c>
      <c r="X9" s="3">
        <v>4631.68</v>
      </c>
      <c r="Y9" s="3">
        <v>8012.7</v>
      </c>
      <c r="Z9" s="3">
        <v>6381.86</v>
      </c>
      <c r="AA9" s="3">
        <v>6411.47</v>
      </c>
      <c r="AB9" s="3">
        <f t="shared" si="3"/>
        <v>5</v>
      </c>
      <c r="AC9" s="3">
        <v>73.38</v>
      </c>
      <c r="AD9" s="3">
        <v>84.48</v>
      </c>
      <c r="AE9" s="3">
        <v>52.26</v>
      </c>
      <c r="AF9" s="3">
        <v>73.09</v>
      </c>
      <c r="AG9" s="3">
        <v>85.05</v>
      </c>
      <c r="AH9" s="3">
        <f t="shared" si="4"/>
        <v>4</v>
      </c>
      <c r="AI9" s="3">
        <v>496.62</v>
      </c>
      <c r="AJ9" s="3">
        <v>400.19</v>
      </c>
      <c r="AK9" s="3">
        <v>386.62</v>
      </c>
      <c r="AL9" s="3">
        <v>1245.6500000000001</v>
      </c>
      <c r="AM9" s="3">
        <v>987.6</v>
      </c>
      <c r="AN9" s="3">
        <v>100</v>
      </c>
      <c r="AO9" s="3">
        <v>100</v>
      </c>
      <c r="AP9" s="3">
        <v>100</v>
      </c>
      <c r="AQ9" s="3">
        <v>100</v>
      </c>
      <c r="AR9" s="3">
        <v>99.52</v>
      </c>
      <c r="AS9" s="3">
        <f t="shared" si="5"/>
        <v>5</v>
      </c>
      <c r="AT9" s="3">
        <v>97.94</v>
      </c>
      <c r="AU9" s="3">
        <v>100</v>
      </c>
      <c r="AV9" s="3">
        <v>90.34</v>
      </c>
      <c r="AW9" s="3">
        <v>100</v>
      </c>
      <c r="AX9" s="3">
        <v>99.44</v>
      </c>
      <c r="AY9" s="3">
        <f t="shared" si="6"/>
        <v>4</v>
      </c>
      <c r="AZ9" s="3">
        <v>8.85</v>
      </c>
      <c r="BA9" s="3">
        <v>8.85</v>
      </c>
      <c r="BB9" s="3">
        <v>9.5299999999999994</v>
      </c>
      <c r="BC9" s="3">
        <v>8.73</v>
      </c>
      <c r="BD9" s="3">
        <v>8.51</v>
      </c>
      <c r="BE9" s="3">
        <v>100</v>
      </c>
      <c r="BF9" s="3">
        <v>100</v>
      </c>
      <c r="BG9" s="3">
        <v>100</v>
      </c>
      <c r="BH9" s="3">
        <v>100</v>
      </c>
      <c r="BI9" s="3">
        <v>100</v>
      </c>
      <c r="BJ9" s="3">
        <f t="shared" si="7"/>
        <v>5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f t="shared" si="8"/>
        <v>5</v>
      </c>
      <c r="BQ9" s="3">
        <v>100</v>
      </c>
      <c r="BR9" s="3">
        <v>100</v>
      </c>
      <c r="BS9" s="3">
        <v>100</v>
      </c>
      <c r="BT9" s="3">
        <v>100</v>
      </c>
      <c r="BU9" s="3">
        <v>100</v>
      </c>
      <c r="BV9" s="3">
        <f t="shared" si="9"/>
        <v>5</v>
      </c>
      <c r="BW9" s="3">
        <v>98.89</v>
      </c>
      <c r="BX9" s="3">
        <v>94.51</v>
      </c>
      <c r="BY9" s="3">
        <v>97.99</v>
      </c>
      <c r="BZ9" s="3">
        <v>98.5</v>
      </c>
      <c r="CA9" s="3">
        <v>99.07</v>
      </c>
      <c r="CB9" s="3">
        <f t="shared" si="10"/>
        <v>4</v>
      </c>
      <c r="CC9" s="18">
        <v>0.34</v>
      </c>
      <c r="CD9" s="18">
        <v>0.05</v>
      </c>
      <c r="CE9" s="18">
        <v>0.06</v>
      </c>
      <c r="CF9" s="18">
        <v>0.04</v>
      </c>
      <c r="CG9" s="18">
        <v>0.25</v>
      </c>
      <c r="CH9" s="3">
        <f t="shared" si="23"/>
        <v>5</v>
      </c>
      <c r="CI9" s="18">
        <v>0.5</v>
      </c>
      <c r="CJ9" s="18">
        <v>0.05</v>
      </c>
      <c r="CK9" s="18">
        <v>0.16</v>
      </c>
      <c r="CL9" s="18">
        <v>0.26</v>
      </c>
      <c r="CM9" s="18">
        <v>0.41</v>
      </c>
      <c r="CN9" s="3">
        <f t="shared" si="11"/>
        <v>5</v>
      </c>
      <c r="CO9" s="3">
        <v>100</v>
      </c>
      <c r="CP9" s="3">
        <v>100</v>
      </c>
      <c r="CQ9" s="3">
        <v>100</v>
      </c>
      <c r="CR9" s="3">
        <v>100</v>
      </c>
      <c r="CS9" s="3">
        <v>100</v>
      </c>
      <c r="CT9" s="3">
        <f t="shared" si="12"/>
        <v>5</v>
      </c>
      <c r="CU9" s="3">
        <v>-107.1</v>
      </c>
      <c r="CV9" s="3">
        <v>-108.81</v>
      </c>
      <c r="CW9" s="3">
        <v>-106.28</v>
      </c>
      <c r="CX9" s="3">
        <v>-112.96</v>
      </c>
      <c r="CY9" s="3">
        <v>-107.21</v>
      </c>
      <c r="CZ9" s="23">
        <f t="shared" si="13"/>
        <v>5</v>
      </c>
      <c r="DA9" s="26">
        <v>16960</v>
      </c>
      <c r="DB9" s="26">
        <v>16967</v>
      </c>
      <c r="DC9" s="26">
        <v>0</v>
      </c>
      <c r="DD9" s="26">
        <v>0</v>
      </c>
      <c r="DE9" s="26">
        <v>0</v>
      </c>
      <c r="DF9" s="26">
        <v>0</v>
      </c>
      <c r="DG9" s="26">
        <v>0</v>
      </c>
      <c r="DH9" s="26">
        <v>0</v>
      </c>
      <c r="DI9" s="2">
        <f t="shared" si="24"/>
        <v>33927</v>
      </c>
      <c r="DJ9" s="2">
        <f t="shared" si="25"/>
        <v>0</v>
      </c>
      <c r="DK9" s="29">
        <f t="shared" si="26"/>
        <v>0</v>
      </c>
      <c r="DL9" s="26">
        <v>16960</v>
      </c>
      <c r="DM9" s="26">
        <v>16967</v>
      </c>
      <c r="DN9" s="26">
        <v>0</v>
      </c>
      <c r="DO9" s="26">
        <v>0</v>
      </c>
      <c r="DP9" s="26">
        <v>0</v>
      </c>
      <c r="DQ9" s="26">
        <v>0</v>
      </c>
      <c r="DR9" s="26">
        <v>0</v>
      </c>
      <c r="DS9" s="26">
        <v>0</v>
      </c>
      <c r="DT9" s="2">
        <f t="shared" si="27"/>
        <v>33927</v>
      </c>
      <c r="DU9" s="2">
        <f t="shared" si="28"/>
        <v>0</v>
      </c>
      <c r="DV9" s="29">
        <f t="shared" si="19"/>
        <v>0</v>
      </c>
      <c r="DW9" s="26">
        <v>16960</v>
      </c>
      <c r="DX9" s="26">
        <v>16967</v>
      </c>
      <c r="DY9" s="26">
        <v>0</v>
      </c>
      <c r="DZ9" s="26">
        <v>0</v>
      </c>
      <c r="EA9" s="26">
        <v>0</v>
      </c>
      <c r="EB9" s="26">
        <v>0</v>
      </c>
      <c r="EC9" s="26">
        <v>0</v>
      </c>
      <c r="ED9" s="26">
        <v>0</v>
      </c>
      <c r="EE9" s="2">
        <f t="shared" si="29"/>
        <v>33927</v>
      </c>
      <c r="EF9" s="2">
        <f t="shared" si="30"/>
        <v>0</v>
      </c>
      <c r="EG9" s="29">
        <f t="shared" si="22"/>
        <v>0</v>
      </c>
    </row>
    <row r="10" spans="1:137" x14ac:dyDescent="0.35">
      <c r="A10" s="1" t="s">
        <v>86</v>
      </c>
      <c r="B10" s="1" t="s">
        <v>92</v>
      </c>
      <c r="C10" s="1" t="s">
        <v>2</v>
      </c>
      <c r="D10" s="1"/>
      <c r="E10" s="3">
        <v>100</v>
      </c>
      <c r="F10" s="3">
        <v>99.81</v>
      </c>
      <c r="G10" s="3">
        <v>100</v>
      </c>
      <c r="H10" s="3">
        <v>100</v>
      </c>
      <c r="I10" s="3">
        <v>100</v>
      </c>
      <c r="J10" s="3">
        <f t="shared" si="0"/>
        <v>5</v>
      </c>
      <c r="K10" s="3">
        <v>99.67</v>
      </c>
      <c r="L10" s="3">
        <v>99.21</v>
      </c>
      <c r="M10" s="3">
        <v>100</v>
      </c>
      <c r="N10" s="3">
        <v>100</v>
      </c>
      <c r="O10" s="3">
        <v>99.44</v>
      </c>
      <c r="P10" s="3">
        <f t="shared" si="1"/>
        <v>5</v>
      </c>
      <c r="Q10" s="3">
        <v>0</v>
      </c>
      <c r="R10" s="3">
        <v>0.37</v>
      </c>
      <c r="S10" s="3">
        <v>0.1</v>
      </c>
      <c r="T10" s="3">
        <v>0.92</v>
      </c>
      <c r="U10" s="3">
        <v>0.05</v>
      </c>
      <c r="V10" s="3">
        <f t="shared" si="2"/>
        <v>4</v>
      </c>
      <c r="W10" s="3">
        <v>4059.54</v>
      </c>
      <c r="X10" s="3">
        <v>8186.75</v>
      </c>
      <c r="Y10" s="3">
        <v>5896.17</v>
      </c>
      <c r="Z10" s="3">
        <v>7221.84</v>
      </c>
      <c r="AA10" s="3">
        <v>7526.72</v>
      </c>
      <c r="AB10" s="3">
        <f t="shared" si="3"/>
        <v>5</v>
      </c>
      <c r="AC10" s="3">
        <v>71.86</v>
      </c>
      <c r="AD10" s="3">
        <v>51.48</v>
      </c>
      <c r="AE10" s="3">
        <v>56.36</v>
      </c>
      <c r="AF10" s="3">
        <v>52.09</v>
      </c>
      <c r="AG10" s="3">
        <v>57.55</v>
      </c>
      <c r="AH10" s="3">
        <f t="shared" si="4"/>
        <v>1</v>
      </c>
      <c r="AI10" s="3">
        <v>633.24</v>
      </c>
      <c r="AJ10" s="3">
        <v>1464.67</v>
      </c>
      <c r="AK10" s="3">
        <v>885.81</v>
      </c>
      <c r="AL10" s="3">
        <v>1008.81</v>
      </c>
      <c r="AM10" s="3">
        <v>477.97</v>
      </c>
      <c r="AN10" s="3">
        <v>99.59</v>
      </c>
      <c r="AO10" s="3">
        <v>100</v>
      </c>
      <c r="AP10" s="3">
        <v>99.5</v>
      </c>
      <c r="AQ10" s="3">
        <v>98.48</v>
      </c>
      <c r="AR10" s="3">
        <v>98.78</v>
      </c>
      <c r="AS10" s="3">
        <f t="shared" si="5"/>
        <v>5</v>
      </c>
      <c r="AT10" s="3">
        <v>100</v>
      </c>
      <c r="AU10" s="3">
        <v>99.15</v>
      </c>
      <c r="AV10" s="3">
        <v>98.89</v>
      </c>
      <c r="AW10" s="3">
        <v>99.28</v>
      </c>
      <c r="AX10" s="3">
        <v>98.91</v>
      </c>
      <c r="AY10" s="3">
        <f t="shared" si="6"/>
        <v>5</v>
      </c>
      <c r="AZ10" s="3">
        <v>9.49</v>
      </c>
      <c r="BA10" s="3">
        <v>8.91</v>
      </c>
      <c r="BB10" s="3">
        <v>9.58</v>
      </c>
      <c r="BC10" s="3">
        <v>8.26</v>
      </c>
      <c r="BD10" s="3">
        <v>9.32</v>
      </c>
      <c r="BE10" s="3">
        <v>100</v>
      </c>
      <c r="BF10" s="3">
        <v>100</v>
      </c>
      <c r="BG10" s="3">
        <v>100</v>
      </c>
      <c r="BH10" s="3">
        <v>100</v>
      </c>
      <c r="BI10" s="3">
        <v>100</v>
      </c>
      <c r="BJ10" s="3">
        <f t="shared" si="7"/>
        <v>5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f t="shared" si="8"/>
        <v>5</v>
      </c>
      <c r="BQ10" s="3">
        <v>100</v>
      </c>
      <c r="BR10" s="3">
        <v>100</v>
      </c>
      <c r="BS10" s="3">
        <v>100</v>
      </c>
      <c r="BT10" s="3">
        <v>100</v>
      </c>
      <c r="BU10" s="3">
        <v>100</v>
      </c>
      <c r="BV10" s="3">
        <f t="shared" si="9"/>
        <v>5</v>
      </c>
      <c r="BW10" s="3">
        <v>77.58</v>
      </c>
      <c r="BX10" s="3">
        <v>96.12</v>
      </c>
      <c r="BY10" s="3">
        <v>70.19</v>
      </c>
      <c r="BZ10" s="3">
        <v>100</v>
      </c>
      <c r="CA10" s="3">
        <v>100</v>
      </c>
      <c r="CB10" s="3">
        <f t="shared" si="10"/>
        <v>3</v>
      </c>
      <c r="CC10" s="18">
        <v>0.02</v>
      </c>
      <c r="CD10" s="18">
        <v>0.62</v>
      </c>
      <c r="CE10" s="18">
        <v>7.0000000000000007E-2</v>
      </c>
      <c r="CF10" s="18">
        <v>0.04</v>
      </c>
      <c r="CG10" s="18">
        <v>0.16</v>
      </c>
      <c r="CH10" s="3">
        <f t="shared" si="23"/>
        <v>5</v>
      </c>
      <c r="CI10" s="18">
        <v>0.2</v>
      </c>
      <c r="CJ10" s="18">
        <v>0.22</v>
      </c>
      <c r="CK10" s="18">
        <v>7.0000000000000007E-2</v>
      </c>
      <c r="CL10" s="18">
        <v>0.05</v>
      </c>
      <c r="CM10" s="18">
        <v>0.2</v>
      </c>
      <c r="CN10" s="3">
        <f t="shared" si="11"/>
        <v>5</v>
      </c>
      <c r="CO10" s="3">
        <v>100</v>
      </c>
      <c r="CP10" s="3">
        <v>100</v>
      </c>
      <c r="CQ10" s="3">
        <v>100</v>
      </c>
      <c r="CR10" s="3">
        <v>100</v>
      </c>
      <c r="CS10" s="3">
        <v>100</v>
      </c>
      <c r="CT10" s="3">
        <f t="shared" si="12"/>
        <v>5</v>
      </c>
      <c r="CU10" s="3">
        <v>-107.14</v>
      </c>
      <c r="CV10" s="3">
        <v>-105.53</v>
      </c>
      <c r="CW10" s="3">
        <v>-108.91</v>
      </c>
      <c r="CX10" s="3">
        <v>-106.41</v>
      </c>
      <c r="CY10" s="3">
        <v>-105.38</v>
      </c>
      <c r="CZ10" s="23">
        <f t="shared" si="13"/>
        <v>5</v>
      </c>
      <c r="DA10" s="26">
        <v>16883</v>
      </c>
      <c r="DB10" s="26">
        <v>16891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">
        <f t="shared" si="24"/>
        <v>33774</v>
      </c>
      <c r="DJ10" s="2">
        <f t="shared" si="25"/>
        <v>0</v>
      </c>
      <c r="DK10" s="29">
        <f t="shared" si="26"/>
        <v>0</v>
      </c>
      <c r="DL10" s="26">
        <v>16883</v>
      </c>
      <c r="DM10" s="26">
        <v>16891</v>
      </c>
      <c r="DN10" s="26">
        <v>0</v>
      </c>
      <c r="DO10" s="26">
        <v>0</v>
      </c>
      <c r="DP10" s="26">
        <v>0</v>
      </c>
      <c r="DQ10" s="26">
        <v>0</v>
      </c>
      <c r="DR10" s="26">
        <v>0</v>
      </c>
      <c r="DS10" s="26">
        <v>0</v>
      </c>
      <c r="DT10" s="2">
        <f t="shared" si="27"/>
        <v>33774</v>
      </c>
      <c r="DU10" s="2">
        <f t="shared" si="28"/>
        <v>0</v>
      </c>
      <c r="DV10" s="29">
        <f t="shared" si="19"/>
        <v>0</v>
      </c>
      <c r="DW10" s="26">
        <v>16883</v>
      </c>
      <c r="DX10" s="26">
        <v>16891</v>
      </c>
      <c r="DY10" s="26">
        <v>0</v>
      </c>
      <c r="DZ10" s="26">
        <v>0</v>
      </c>
      <c r="EA10" s="26">
        <v>0</v>
      </c>
      <c r="EB10" s="26">
        <v>0</v>
      </c>
      <c r="EC10" s="26">
        <v>0</v>
      </c>
      <c r="ED10" s="26">
        <v>0</v>
      </c>
      <c r="EE10" s="2">
        <f t="shared" si="29"/>
        <v>33774</v>
      </c>
      <c r="EF10" s="2">
        <f t="shared" si="30"/>
        <v>0</v>
      </c>
      <c r="EG10" s="29">
        <f t="shared" si="22"/>
        <v>0</v>
      </c>
    </row>
    <row r="11" spans="1:137" x14ac:dyDescent="0.35">
      <c r="A11" s="1" t="s">
        <v>87</v>
      </c>
      <c r="B11" s="1" t="s">
        <v>92</v>
      </c>
      <c r="C11" s="1" t="s">
        <v>2</v>
      </c>
      <c r="D11" s="1"/>
      <c r="E11" s="3">
        <v>99.47</v>
      </c>
      <c r="F11" s="3">
        <v>100</v>
      </c>
      <c r="G11" s="3">
        <v>100</v>
      </c>
      <c r="H11" s="3">
        <v>100</v>
      </c>
      <c r="I11" s="3">
        <v>100</v>
      </c>
      <c r="J11" s="3">
        <f t="shared" si="0"/>
        <v>5</v>
      </c>
      <c r="K11" s="3">
        <v>99.09</v>
      </c>
      <c r="L11" s="3">
        <v>99.16</v>
      </c>
      <c r="M11" s="3">
        <v>99.81</v>
      </c>
      <c r="N11" s="3">
        <v>99.71</v>
      </c>
      <c r="O11" s="3">
        <v>99.64</v>
      </c>
      <c r="P11" s="3">
        <f t="shared" si="1"/>
        <v>5</v>
      </c>
      <c r="Q11" s="3">
        <v>0.4</v>
      </c>
      <c r="R11" s="3">
        <v>0.42</v>
      </c>
      <c r="S11" s="3">
        <v>0.14000000000000001</v>
      </c>
      <c r="T11" s="3">
        <v>0.05</v>
      </c>
      <c r="U11" s="3">
        <v>0.06</v>
      </c>
      <c r="V11" s="3">
        <f t="shared" si="2"/>
        <v>5</v>
      </c>
      <c r="W11" s="3">
        <v>9316.8700000000008</v>
      </c>
      <c r="X11" s="3">
        <v>5462.85</v>
      </c>
      <c r="Y11" s="3">
        <v>5963.7</v>
      </c>
      <c r="Z11" s="3">
        <v>6130.95</v>
      </c>
      <c r="AA11" s="3">
        <v>7063.76</v>
      </c>
      <c r="AB11" s="3">
        <f t="shared" si="3"/>
        <v>5</v>
      </c>
      <c r="AC11" s="3">
        <v>52.55</v>
      </c>
      <c r="AD11" s="3">
        <v>62.2</v>
      </c>
      <c r="AE11" s="3">
        <v>64.16</v>
      </c>
      <c r="AF11" s="3">
        <v>57.59</v>
      </c>
      <c r="AG11" s="3">
        <v>52.91</v>
      </c>
      <c r="AH11" s="3">
        <f t="shared" si="4"/>
        <v>2</v>
      </c>
      <c r="AI11" s="3">
        <v>1099.1600000000001</v>
      </c>
      <c r="AJ11" s="3">
        <v>733.64</v>
      </c>
      <c r="AK11" s="3">
        <v>809.16</v>
      </c>
      <c r="AL11" s="3">
        <v>713.76</v>
      </c>
      <c r="AM11" s="3">
        <v>2937.34</v>
      </c>
      <c r="AN11" s="3">
        <v>97.53</v>
      </c>
      <c r="AO11" s="3">
        <v>99.7</v>
      </c>
      <c r="AP11" s="3">
        <v>100</v>
      </c>
      <c r="AQ11" s="3">
        <v>100</v>
      </c>
      <c r="AR11" s="3">
        <v>100</v>
      </c>
      <c r="AS11" s="3">
        <f t="shared" si="5"/>
        <v>5</v>
      </c>
      <c r="AT11" s="3">
        <v>99.1</v>
      </c>
      <c r="AU11" s="3">
        <v>99.53</v>
      </c>
      <c r="AV11" s="3">
        <v>99.2</v>
      </c>
      <c r="AW11" s="3">
        <v>94.77</v>
      </c>
      <c r="AX11" s="3">
        <v>99.38</v>
      </c>
      <c r="AY11" s="3">
        <f t="shared" si="6"/>
        <v>4</v>
      </c>
      <c r="AZ11" s="3">
        <v>8.65</v>
      </c>
      <c r="BA11" s="3">
        <v>8.81</v>
      </c>
      <c r="BB11" s="3">
        <v>9.2100000000000009</v>
      </c>
      <c r="BC11" s="3">
        <v>9.11</v>
      </c>
      <c r="BD11" s="3">
        <v>8.36</v>
      </c>
      <c r="BE11" s="3">
        <v>100</v>
      </c>
      <c r="BF11" s="3">
        <v>100</v>
      </c>
      <c r="BG11" s="3">
        <v>100</v>
      </c>
      <c r="BH11" s="3">
        <v>100</v>
      </c>
      <c r="BI11" s="3">
        <v>100</v>
      </c>
      <c r="BJ11" s="3">
        <f t="shared" si="7"/>
        <v>5</v>
      </c>
      <c r="BK11" s="3">
        <v>0.6</v>
      </c>
      <c r="BL11" s="3">
        <v>0</v>
      </c>
      <c r="BM11" s="3">
        <v>0</v>
      </c>
      <c r="BN11" s="3">
        <v>0</v>
      </c>
      <c r="BO11" s="3">
        <v>0</v>
      </c>
      <c r="BP11" s="3">
        <f t="shared" si="8"/>
        <v>5</v>
      </c>
      <c r="BQ11" s="3">
        <v>99.36</v>
      </c>
      <c r="BR11" s="3">
        <v>100</v>
      </c>
      <c r="BS11" s="3">
        <v>100</v>
      </c>
      <c r="BT11" s="3">
        <v>100</v>
      </c>
      <c r="BU11" s="3">
        <v>100</v>
      </c>
      <c r="BV11" s="3">
        <f t="shared" si="9"/>
        <v>5</v>
      </c>
      <c r="BW11" s="3">
        <v>98.7</v>
      </c>
      <c r="BX11" s="3">
        <v>95.08</v>
      </c>
      <c r="BY11" s="3">
        <v>94.97</v>
      </c>
      <c r="BZ11" s="3">
        <v>97.04</v>
      </c>
      <c r="CA11" s="3">
        <v>96.89</v>
      </c>
      <c r="CB11" s="3">
        <f t="shared" si="10"/>
        <v>3</v>
      </c>
      <c r="CC11" s="18">
        <v>0.25</v>
      </c>
      <c r="CD11" s="18">
        <v>0.18</v>
      </c>
      <c r="CE11" s="18">
        <v>7.0000000000000007E-2</v>
      </c>
      <c r="CF11" s="18">
        <v>7.0000000000000007E-2</v>
      </c>
      <c r="CG11" s="18">
        <v>0.1</v>
      </c>
      <c r="CH11" s="3">
        <f t="shared" si="23"/>
        <v>5</v>
      </c>
      <c r="CI11" s="18">
        <v>0.17</v>
      </c>
      <c r="CJ11" s="18">
        <v>0.1</v>
      </c>
      <c r="CK11" s="18">
        <v>0.28000000000000003</v>
      </c>
      <c r="CL11" s="18">
        <v>0.16</v>
      </c>
      <c r="CM11" s="18">
        <v>0.2</v>
      </c>
      <c r="CN11" s="3">
        <f t="shared" si="11"/>
        <v>5</v>
      </c>
      <c r="CO11" s="3">
        <v>100</v>
      </c>
      <c r="CP11" s="3">
        <v>100</v>
      </c>
      <c r="CQ11" s="3">
        <v>100</v>
      </c>
      <c r="CR11" s="3">
        <v>100</v>
      </c>
      <c r="CS11" s="3">
        <v>100</v>
      </c>
      <c r="CT11" s="3">
        <f t="shared" si="12"/>
        <v>5</v>
      </c>
      <c r="CU11" s="3">
        <v>-105.85</v>
      </c>
      <c r="CV11" s="3">
        <v>-104.22</v>
      </c>
      <c r="CW11" s="3">
        <v>-109.36</v>
      </c>
      <c r="CX11" s="3">
        <v>-105.19</v>
      </c>
      <c r="CY11" s="3">
        <v>-111.82</v>
      </c>
      <c r="CZ11" s="23">
        <f t="shared" si="13"/>
        <v>4</v>
      </c>
      <c r="DA11" s="26">
        <v>18015</v>
      </c>
      <c r="DB11" s="26">
        <v>18017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">
        <f t="shared" si="24"/>
        <v>36032</v>
      </c>
      <c r="DJ11" s="2">
        <f t="shared" si="25"/>
        <v>0</v>
      </c>
      <c r="DK11" s="29">
        <f t="shared" si="26"/>
        <v>0</v>
      </c>
      <c r="DL11" s="26">
        <v>18015</v>
      </c>
      <c r="DM11" s="26">
        <v>18017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">
        <f t="shared" si="27"/>
        <v>36032</v>
      </c>
      <c r="DU11" s="2">
        <f t="shared" si="28"/>
        <v>0</v>
      </c>
      <c r="DV11" s="29">
        <f t="shared" si="19"/>
        <v>0</v>
      </c>
      <c r="DW11" s="26">
        <v>18015</v>
      </c>
      <c r="DX11" s="26">
        <v>18017</v>
      </c>
      <c r="DY11" s="26">
        <v>0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">
        <f t="shared" si="29"/>
        <v>36032</v>
      </c>
      <c r="EF11" s="2">
        <f t="shared" si="30"/>
        <v>0</v>
      </c>
      <c r="EG11" s="29">
        <f t="shared" si="22"/>
        <v>0</v>
      </c>
    </row>
    <row r="12" spans="1:137" x14ac:dyDescent="0.35">
      <c r="A12" s="1" t="s">
        <v>75</v>
      </c>
      <c r="B12" s="1" t="s">
        <v>96</v>
      </c>
      <c r="C12" s="1" t="s">
        <v>2</v>
      </c>
      <c r="D12" s="1" t="s">
        <v>95</v>
      </c>
      <c r="E12" s="3">
        <v>99.92</v>
      </c>
      <c r="F12" s="3">
        <v>99.88</v>
      </c>
      <c r="G12" s="3">
        <v>99.9</v>
      </c>
      <c r="H12" s="3">
        <v>99.78</v>
      </c>
      <c r="I12" s="3">
        <v>99.89</v>
      </c>
      <c r="J12" s="3">
        <f t="shared" ref="J12:J17" si="31">COUNTIF(E12:I12, "&gt;98.5")</f>
        <v>5</v>
      </c>
      <c r="K12" s="3">
        <v>99.79</v>
      </c>
      <c r="L12" s="3">
        <v>99.89</v>
      </c>
      <c r="M12" s="3">
        <v>99.49</v>
      </c>
      <c r="N12" s="3">
        <v>99.71</v>
      </c>
      <c r="O12" s="3">
        <v>99.91</v>
      </c>
      <c r="P12" s="3">
        <f t="shared" ref="P12:P17" si="32">COUNTIF(K12:O12, "&gt;98.5")</f>
        <v>5</v>
      </c>
      <c r="Q12" s="3">
        <v>0.59</v>
      </c>
      <c r="R12" s="3">
        <v>0.43</v>
      </c>
      <c r="S12" s="3">
        <v>1.1299999999999999</v>
      </c>
      <c r="T12" s="3">
        <v>1.46</v>
      </c>
      <c r="U12" s="3">
        <v>0.78</v>
      </c>
      <c r="V12" s="3">
        <f t="shared" ref="V12:V17" si="33">COUNTIF(Q12:U12, "&lt;0.9")</f>
        <v>3</v>
      </c>
      <c r="W12" s="3">
        <v>946.06</v>
      </c>
      <c r="X12" s="3">
        <v>1231.03</v>
      </c>
      <c r="Y12" s="3">
        <v>769.29</v>
      </c>
      <c r="Z12" s="3">
        <v>1190.5</v>
      </c>
      <c r="AA12" s="3">
        <v>997.45</v>
      </c>
      <c r="AB12" s="3">
        <f t="shared" ref="AB12:AB17" si="34">COUNTIF(W12:AA12, "&gt;4000")</f>
        <v>0</v>
      </c>
      <c r="AC12" s="3">
        <v>83.55</v>
      </c>
      <c r="AD12" s="3">
        <v>92.44</v>
      </c>
      <c r="AE12" s="3">
        <v>85.83</v>
      </c>
      <c r="AF12" s="3">
        <v>78.55</v>
      </c>
      <c r="AG12" s="3">
        <v>85.48</v>
      </c>
      <c r="AH12" s="3">
        <f t="shared" ref="AH12:AH17" si="35">COUNTIF(AC12:AG12, "&gt;60")</f>
        <v>5</v>
      </c>
      <c r="AI12" s="3">
        <v>90.14</v>
      </c>
      <c r="AJ12" s="3">
        <v>145.27000000000001</v>
      </c>
      <c r="AK12" s="3">
        <v>107.85</v>
      </c>
      <c r="AL12" s="3">
        <v>97.03</v>
      </c>
      <c r="AM12" s="3">
        <v>140.69999999999999</v>
      </c>
      <c r="AN12" s="3">
        <v>93.03</v>
      </c>
      <c r="AO12" s="3">
        <v>92.04</v>
      </c>
      <c r="AP12" s="3">
        <v>91.7</v>
      </c>
      <c r="AQ12" s="3">
        <v>95.54</v>
      </c>
      <c r="AR12" s="3">
        <v>88.55</v>
      </c>
      <c r="AS12" s="3">
        <f t="shared" ref="AS12:AS17" si="36">COUNTIF(AN12:AR12, "&gt;96")</f>
        <v>0</v>
      </c>
      <c r="AT12" s="3">
        <v>93.93</v>
      </c>
      <c r="AU12" s="3">
        <v>96.18</v>
      </c>
      <c r="AV12" s="3">
        <v>96.64</v>
      </c>
      <c r="AW12" s="3">
        <v>94.21</v>
      </c>
      <c r="AX12" s="3">
        <v>95.13</v>
      </c>
      <c r="AY12" s="3">
        <f t="shared" ref="AY12:AY17" si="37">COUNTIF(AT12:AX12, "&gt;95")</f>
        <v>3</v>
      </c>
      <c r="AZ12" s="3">
        <v>5.63</v>
      </c>
      <c r="BA12" s="3">
        <v>6.44</v>
      </c>
      <c r="BB12" s="3">
        <v>6.55</v>
      </c>
      <c r="BC12" s="3">
        <v>6.26</v>
      </c>
      <c r="BD12" s="3">
        <v>6.42</v>
      </c>
      <c r="BE12" s="3">
        <v>100</v>
      </c>
      <c r="BF12" s="3">
        <v>100</v>
      </c>
      <c r="BG12" s="3">
        <v>99.49</v>
      </c>
      <c r="BH12" s="3">
        <v>100</v>
      </c>
      <c r="BI12" s="3">
        <v>100</v>
      </c>
      <c r="BJ12" s="3">
        <f t="shared" ref="BJ12:BJ17" si="38">COUNTIF(BE12:BI12, "&gt;99.5")</f>
        <v>4</v>
      </c>
      <c r="BK12" s="3">
        <v>1.1200000000000001</v>
      </c>
      <c r="BL12" s="3">
        <v>3.33</v>
      </c>
      <c r="BM12" s="3">
        <v>1.17</v>
      </c>
      <c r="BN12" s="3">
        <v>2.82</v>
      </c>
      <c r="BO12" s="3">
        <v>0.33</v>
      </c>
      <c r="BP12" s="3">
        <f t="shared" ref="BP12:BP17" si="39">COUNTIF(BK12:BO12, "&lt;0.9")</f>
        <v>1</v>
      </c>
      <c r="BQ12" s="3">
        <v>93.75</v>
      </c>
      <c r="BR12" s="3">
        <v>94.59</v>
      </c>
      <c r="BS12" s="3">
        <v>95.65</v>
      </c>
      <c r="BT12" s="3">
        <v>97.14</v>
      </c>
      <c r="BU12" s="3">
        <v>91.77</v>
      </c>
      <c r="BV12" s="3">
        <f t="shared" ref="BV12:BV17" si="40">COUNTIF(BQ12:BU12, "&gt;96")</f>
        <v>1</v>
      </c>
      <c r="BW12" s="3">
        <v>90</v>
      </c>
      <c r="BX12" s="3">
        <v>100</v>
      </c>
      <c r="BY12" s="3">
        <v>100</v>
      </c>
      <c r="BZ12" s="3">
        <v>0</v>
      </c>
      <c r="CA12" s="3">
        <v>100</v>
      </c>
      <c r="CB12" s="3">
        <f t="shared" ref="CB12:CB17" si="41">COUNTIF(BW12:CA12, "&gt;96")</f>
        <v>3</v>
      </c>
      <c r="CC12" s="18">
        <v>0.86</v>
      </c>
      <c r="CD12" s="18">
        <v>0.8</v>
      </c>
      <c r="CE12" s="18">
        <v>0.4</v>
      </c>
      <c r="CF12" s="18">
        <v>0.78</v>
      </c>
      <c r="CG12" s="18">
        <v>1.22</v>
      </c>
      <c r="CH12" s="3">
        <f t="shared" ref="CH12:CH17" si="42">COUNTIF(CC12:CG12, "&lt;1")</f>
        <v>4</v>
      </c>
      <c r="CI12" s="18">
        <v>0.35</v>
      </c>
      <c r="CJ12" s="18">
        <v>0.38</v>
      </c>
      <c r="CK12" s="18">
        <v>0.21</v>
      </c>
      <c r="CL12" s="18">
        <v>0.5</v>
      </c>
      <c r="CM12" s="18">
        <v>0.35</v>
      </c>
      <c r="CN12" s="3">
        <f t="shared" ref="CN12:CN17" si="43">COUNTIF(CI12:CM12, "&lt;1")</f>
        <v>5</v>
      </c>
      <c r="CO12" s="3">
        <v>100</v>
      </c>
      <c r="CP12" s="3">
        <v>100</v>
      </c>
      <c r="CQ12" s="3">
        <v>100</v>
      </c>
      <c r="CR12" s="3">
        <v>100</v>
      </c>
      <c r="CS12" s="3">
        <v>100</v>
      </c>
      <c r="CT12" s="3">
        <f t="shared" ref="CT12:CT17" si="44">COUNTIF(CO12:CS12, "&gt;99")</f>
        <v>5</v>
      </c>
      <c r="CU12" s="3">
        <v>-118.58</v>
      </c>
      <c r="CV12" s="3">
        <v>-119.09</v>
      </c>
      <c r="CW12" s="3">
        <v>-118.11</v>
      </c>
      <c r="CX12" s="3">
        <v>0</v>
      </c>
      <c r="CY12" s="3">
        <v>-118.79</v>
      </c>
      <c r="CZ12" s="23">
        <f t="shared" ref="CZ12:CZ17" si="45">COUNTIF(CU12:CY12,"&lt;-105")</f>
        <v>4</v>
      </c>
      <c r="DA12" s="26">
        <v>242</v>
      </c>
      <c r="DB12" s="26">
        <v>25137</v>
      </c>
      <c r="DC12" s="26">
        <v>59439</v>
      </c>
      <c r="DD12" s="26">
        <v>1505</v>
      </c>
      <c r="DE12" s="26">
        <v>139</v>
      </c>
      <c r="DF12" s="26">
        <v>24</v>
      </c>
      <c r="DG12" s="26">
        <v>1</v>
      </c>
      <c r="DH12" s="26">
        <v>0</v>
      </c>
      <c r="DI12" s="2">
        <f t="shared" ref="DI12:DI24" si="46">SUM(DA12:DH12)</f>
        <v>86487</v>
      </c>
      <c r="DJ12" s="2">
        <f t="shared" ref="DJ12:DJ24" si="47">SUM(DD12:DH12)</f>
        <v>1669</v>
      </c>
      <c r="DK12" s="29">
        <f t="shared" ref="DK12:DK24" si="48">DJ12/DI12%</f>
        <v>1.9297697919918599</v>
      </c>
      <c r="DL12" s="26">
        <v>242</v>
      </c>
      <c r="DM12" s="26">
        <v>25137</v>
      </c>
      <c r="DN12" s="26">
        <v>59439</v>
      </c>
      <c r="DO12" s="26">
        <v>1505</v>
      </c>
      <c r="DP12" s="26">
        <v>139</v>
      </c>
      <c r="DQ12" s="26">
        <v>24</v>
      </c>
      <c r="DR12" s="26">
        <v>1</v>
      </c>
      <c r="DS12" s="26">
        <v>0</v>
      </c>
      <c r="DT12" s="2">
        <f t="shared" ref="DT12:DT24" si="49">SUM(DL12:DS12)</f>
        <v>86487</v>
      </c>
      <c r="DU12" s="2">
        <f t="shared" ref="DU12:DU24" si="50">SUM(DO12:DS12)</f>
        <v>1669</v>
      </c>
      <c r="DV12" s="29">
        <f t="shared" si="19"/>
        <v>1.9297697919918599</v>
      </c>
      <c r="DW12" s="26">
        <v>242</v>
      </c>
      <c r="DX12" s="26">
        <v>25137</v>
      </c>
      <c r="DY12" s="26">
        <v>59439</v>
      </c>
      <c r="DZ12" s="26">
        <v>1505</v>
      </c>
      <c r="EA12" s="26">
        <v>139</v>
      </c>
      <c r="EB12" s="26">
        <v>24</v>
      </c>
      <c r="EC12" s="26">
        <v>1</v>
      </c>
      <c r="ED12" s="26">
        <v>0</v>
      </c>
      <c r="EE12" s="2">
        <f t="shared" ref="EE12:EE24" si="51">SUM(DW12:ED12)</f>
        <v>86487</v>
      </c>
      <c r="EF12" s="2">
        <f t="shared" ref="EF12:EF24" si="52">SUM(DZ12:ED12)</f>
        <v>1669</v>
      </c>
      <c r="EG12" s="29">
        <f t="shared" si="22"/>
        <v>1.9297697919918599</v>
      </c>
    </row>
    <row r="13" spans="1:137" x14ac:dyDescent="0.35">
      <c r="A13" s="1" t="s">
        <v>76</v>
      </c>
      <c r="B13" s="1" t="s">
        <v>96</v>
      </c>
      <c r="C13" s="1" t="s">
        <v>2</v>
      </c>
      <c r="D13" s="1"/>
      <c r="E13" s="3">
        <v>99.9</v>
      </c>
      <c r="F13" s="3">
        <v>99.95</v>
      </c>
      <c r="G13" s="3">
        <v>99.98</v>
      </c>
      <c r="H13" s="3">
        <v>99.95</v>
      </c>
      <c r="I13" s="3">
        <v>99.83</v>
      </c>
      <c r="J13" s="3">
        <f t="shared" si="31"/>
        <v>5</v>
      </c>
      <c r="K13" s="3">
        <v>99.85</v>
      </c>
      <c r="L13" s="3">
        <v>99.82</v>
      </c>
      <c r="M13" s="3">
        <v>99.92</v>
      </c>
      <c r="N13" s="3">
        <v>99.7</v>
      </c>
      <c r="O13" s="3">
        <v>99.86</v>
      </c>
      <c r="P13" s="3">
        <f t="shared" si="32"/>
        <v>5</v>
      </c>
      <c r="Q13" s="3">
        <v>0.35</v>
      </c>
      <c r="R13" s="3">
        <v>0.37</v>
      </c>
      <c r="S13" s="3">
        <v>0.38</v>
      </c>
      <c r="T13" s="3">
        <v>0.39</v>
      </c>
      <c r="U13" s="3">
        <v>0.66</v>
      </c>
      <c r="V13" s="3">
        <f t="shared" si="33"/>
        <v>5</v>
      </c>
      <c r="W13" s="3">
        <v>2137.81</v>
      </c>
      <c r="X13" s="3">
        <v>1510.16</v>
      </c>
      <c r="Y13" s="3">
        <v>2419.4299999999998</v>
      </c>
      <c r="Z13" s="3">
        <v>1315.32</v>
      </c>
      <c r="AA13" s="3">
        <v>1960.54</v>
      </c>
      <c r="AB13" s="3">
        <f t="shared" si="34"/>
        <v>0</v>
      </c>
      <c r="AC13" s="3">
        <v>91.35</v>
      </c>
      <c r="AD13" s="3">
        <v>87.18</v>
      </c>
      <c r="AE13" s="3">
        <v>88.8</v>
      </c>
      <c r="AF13" s="3">
        <v>96.32</v>
      </c>
      <c r="AG13" s="3">
        <v>94.68</v>
      </c>
      <c r="AH13" s="3">
        <f t="shared" si="35"/>
        <v>5</v>
      </c>
      <c r="AI13" s="3">
        <v>224.32</v>
      </c>
      <c r="AJ13" s="3">
        <v>160.38</v>
      </c>
      <c r="AK13" s="3">
        <v>379.48</v>
      </c>
      <c r="AL13" s="3">
        <v>200.9</v>
      </c>
      <c r="AM13" s="3">
        <v>232.44</v>
      </c>
      <c r="AN13" s="3">
        <v>97.4</v>
      </c>
      <c r="AO13" s="3">
        <v>94.77</v>
      </c>
      <c r="AP13" s="3">
        <v>96.87</v>
      </c>
      <c r="AQ13" s="3">
        <v>96.12</v>
      </c>
      <c r="AR13" s="3">
        <v>95.47</v>
      </c>
      <c r="AS13" s="3">
        <f t="shared" si="36"/>
        <v>3</v>
      </c>
      <c r="AT13" s="3">
        <v>96.16</v>
      </c>
      <c r="AU13" s="3">
        <v>98.45</v>
      </c>
      <c r="AV13" s="3">
        <v>94.4</v>
      </c>
      <c r="AW13" s="3">
        <v>97.36</v>
      </c>
      <c r="AX13" s="3">
        <v>93.33</v>
      </c>
      <c r="AY13" s="3">
        <f t="shared" si="37"/>
        <v>3</v>
      </c>
      <c r="AZ13" s="3">
        <v>9.16</v>
      </c>
      <c r="BA13" s="3">
        <v>8.85</v>
      </c>
      <c r="BB13" s="3">
        <v>9.48</v>
      </c>
      <c r="BC13" s="3">
        <v>9.23</v>
      </c>
      <c r="BD13" s="3">
        <v>9.25</v>
      </c>
      <c r="BE13" s="3">
        <v>100</v>
      </c>
      <c r="BF13" s="3">
        <v>100</v>
      </c>
      <c r="BG13" s="3">
        <v>98.59</v>
      </c>
      <c r="BH13" s="3">
        <v>100</v>
      </c>
      <c r="BI13" s="3">
        <v>100</v>
      </c>
      <c r="BJ13" s="3">
        <f t="shared" si="38"/>
        <v>4</v>
      </c>
      <c r="BK13" s="3">
        <v>0.2</v>
      </c>
      <c r="BL13" s="3">
        <v>0</v>
      </c>
      <c r="BM13" s="3">
        <v>1.89</v>
      </c>
      <c r="BN13" s="3">
        <v>0.39</v>
      </c>
      <c r="BO13" s="3">
        <v>2.27</v>
      </c>
      <c r="BP13" s="3">
        <f t="shared" si="39"/>
        <v>3</v>
      </c>
      <c r="BQ13" s="3">
        <v>98.2</v>
      </c>
      <c r="BR13" s="3">
        <v>98.28</v>
      </c>
      <c r="BS13" s="3">
        <v>100</v>
      </c>
      <c r="BT13" s="3">
        <v>96.26</v>
      </c>
      <c r="BU13" s="3">
        <v>97.1</v>
      </c>
      <c r="BV13" s="3">
        <f t="shared" si="40"/>
        <v>5</v>
      </c>
      <c r="BW13" s="3">
        <v>100</v>
      </c>
      <c r="BX13" s="3">
        <v>100</v>
      </c>
      <c r="BY13" s="3">
        <v>100</v>
      </c>
      <c r="BZ13" s="3">
        <v>0</v>
      </c>
      <c r="CA13" s="3">
        <v>100</v>
      </c>
      <c r="CB13" s="3">
        <f t="shared" si="41"/>
        <v>4</v>
      </c>
      <c r="CC13" s="18">
        <v>0.17</v>
      </c>
      <c r="CD13" s="18">
        <v>0.08</v>
      </c>
      <c r="CE13" s="18">
        <v>0.47</v>
      </c>
      <c r="CF13" s="18">
        <v>7.0000000000000007E-2</v>
      </c>
      <c r="CG13" s="18">
        <v>0.06</v>
      </c>
      <c r="CH13" s="3">
        <f t="shared" si="42"/>
        <v>5</v>
      </c>
      <c r="CI13" s="18">
        <v>0.06</v>
      </c>
      <c r="CJ13" s="18">
        <v>0.09</v>
      </c>
      <c r="CK13" s="18">
        <v>0.64</v>
      </c>
      <c r="CL13" s="18">
        <v>0.05</v>
      </c>
      <c r="CM13" s="18">
        <v>0.25</v>
      </c>
      <c r="CN13" s="3">
        <f t="shared" si="43"/>
        <v>5</v>
      </c>
      <c r="CO13" s="3">
        <v>100</v>
      </c>
      <c r="CP13" s="3">
        <v>100</v>
      </c>
      <c r="CQ13" s="3">
        <v>100</v>
      </c>
      <c r="CR13" s="3">
        <v>100</v>
      </c>
      <c r="CS13" s="3">
        <v>100</v>
      </c>
      <c r="CT13" s="3">
        <f t="shared" si="44"/>
        <v>5</v>
      </c>
      <c r="CU13" s="3">
        <v>-117.64</v>
      </c>
      <c r="CV13" s="3">
        <v>-117.42</v>
      </c>
      <c r="CW13" s="3">
        <v>-118.68</v>
      </c>
      <c r="CX13" s="3">
        <v>-118.18</v>
      </c>
      <c r="CY13" s="3">
        <v>-117.05</v>
      </c>
      <c r="CZ13" s="23">
        <f t="shared" si="45"/>
        <v>5</v>
      </c>
      <c r="DA13" s="26">
        <v>1266</v>
      </c>
      <c r="DB13" s="26">
        <v>33751</v>
      </c>
      <c r="DC13" s="26">
        <v>9736</v>
      </c>
      <c r="DD13" s="26">
        <v>461</v>
      </c>
      <c r="DE13" s="26">
        <v>442</v>
      </c>
      <c r="DF13" s="26">
        <v>419</v>
      </c>
      <c r="DG13" s="26">
        <v>388</v>
      </c>
      <c r="DH13" s="26">
        <v>317</v>
      </c>
      <c r="DI13" s="2">
        <f t="shared" si="46"/>
        <v>46780</v>
      </c>
      <c r="DJ13" s="2">
        <f t="shared" si="47"/>
        <v>2027</v>
      </c>
      <c r="DK13" s="29">
        <f t="shared" si="48"/>
        <v>4.3330483112441209</v>
      </c>
      <c r="DL13" s="26">
        <v>1266</v>
      </c>
      <c r="DM13" s="26">
        <v>33751</v>
      </c>
      <c r="DN13" s="26">
        <v>9736</v>
      </c>
      <c r="DO13" s="26">
        <v>461</v>
      </c>
      <c r="DP13" s="26">
        <v>442</v>
      </c>
      <c r="DQ13" s="26">
        <v>419</v>
      </c>
      <c r="DR13" s="26">
        <v>388</v>
      </c>
      <c r="DS13" s="26">
        <v>317</v>
      </c>
      <c r="DT13" s="2">
        <f t="shared" si="49"/>
        <v>46780</v>
      </c>
      <c r="DU13" s="2">
        <f t="shared" si="50"/>
        <v>2027</v>
      </c>
      <c r="DV13" s="29">
        <f t="shared" si="19"/>
        <v>4.3330483112441209</v>
      </c>
      <c r="DW13" s="26">
        <v>1266</v>
      </c>
      <c r="DX13" s="26">
        <v>33751</v>
      </c>
      <c r="DY13" s="26">
        <v>9736</v>
      </c>
      <c r="DZ13" s="26">
        <v>461</v>
      </c>
      <c r="EA13" s="26">
        <v>442</v>
      </c>
      <c r="EB13" s="26">
        <v>419</v>
      </c>
      <c r="EC13" s="26">
        <v>388</v>
      </c>
      <c r="ED13" s="26">
        <v>317</v>
      </c>
      <c r="EE13" s="2">
        <f t="shared" si="51"/>
        <v>46780</v>
      </c>
      <c r="EF13" s="2">
        <f t="shared" si="52"/>
        <v>2027</v>
      </c>
      <c r="EG13" s="29">
        <f t="shared" si="22"/>
        <v>4.3330483112441209</v>
      </c>
    </row>
    <row r="14" spans="1:137" x14ac:dyDescent="0.35">
      <c r="A14" s="1" t="s">
        <v>77</v>
      </c>
      <c r="B14" s="1" t="s">
        <v>96</v>
      </c>
      <c r="C14" s="1" t="s">
        <v>2</v>
      </c>
      <c r="D14" s="1" t="s">
        <v>95</v>
      </c>
      <c r="E14" s="3">
        <v>100</v>
      </c>
      <c r="F14" s="3">
        <v>99.79</v>
      </c>
      <c r="G14" s="3">
        <v>99.89</v>
      </c>
      <c r="H14" s="3">
        <v>99.63</v>
      </c>
      <c r="I14" s="3">
        <v>99.92</v>
      </c>
      <c r="J14" s="3">
        <f t="shared" si="31"/>
        <v>5</v>
      </c>
      <c r="K14" s="3">
        <v>99.84</v>
      </c>
      <c r="L14" s="3">
        <v>99.73</v>
      </c>
      <c r="M14" s="3">
        <v>99.58</v>
      </c>
      <c r="N14" s="3">
        <v>99.56</v>
      </c>
      <c r="O14" s="3">
        <v>99.77</v>
      </c>
      <c r="P14" s="3">
        <f t="shared" si="32"/>
        <v>5</v>
      </c>
      <c r="Q14" s="3">
        <v>1.28</v>
      </c>
      <c r="R14" s="3">
        <v>0.4</v>
      </c>
      <c r="S14" s="3">
        <v>0.93</v>
      </c>
      <c r="T14" s="3">
        <v>0.7</v>
      </c>
      <c r="U14" s="3">
        <v>0.63</v>
      </c>
      <c r="V14" s="3">
        <f t="shared" si="33"/>
        <v>3</v>
      </c>
      <c r="W14" s="3">
        <v>2097.54</v>
      </c>
      <c r="X14" s="3">
        <v>1073.06</v>
      </c>
      <c r="Y14" s="3">
        <v>779.4</v>
      </c>
      <c r="Z14" s="3">
        <v>668.62</v>
      </c>
      <c r="AA14" s="3">
        <v>804.76</v>
      </c>
      <c r="AB14" s="3">
        <f t="shared" si="34"/>
        <v>0</v>
      </c>
      <c r="AC14" s="3">
        <v>87.39</v>
      </c>
      <c r="AD14" s="3">
        <v>92.04</v>
      </c>
      <c r="AE14" s="3">
        <v>85.04</v>
      </c>
      <c r="AF14" s="3">
        <v>91.83</v>
      </c>
      <c r="AG14" s="3">
        <v>92.58</v>
      </c>
      <c r="AH14" s="3">
        <f t="shared" si="35"/>
        <v>5</v>
      </c>
      <c r="AI14" s="3">
        <v>140.46</v>
      </c>
      <c r="AJ14" s="3">
        <v>116.09</v>
      </c>
      <c r="AK14" s="3">
        <v>81.75</v>
      </c>
      <c r="AL14" s="3">
        <v>122.16</v>
      </c>
      <c r="AM14" s="3">
        <v>136.86000000000001</v>
      </c>
      <c r="AN14" s="3">
        <v>95.98</v>
      </c>
      <c r="AO14" s="3">
        <v>96.12</v>
      </c>
      <c r="AP14" s="3">
        <v>94.47</v>
      </c>
      <c r="AQ14" s="3">
        <v>95.61</v>
      </c>
      <c r="AR14" s="3">
        <v>94.71</v>
      </c>
      <c r="AS14" s="3">
        <f t="shared" si="36"/>
        <v>1</v>
      </c>
      <c r="AT14" s="3">
        <v>92.43</v>
      </c>
      <c r="AU14" s="3">
        <v>96.07</v>
      </c>
      <c r="AV14" s="3">
        <v>95.2</v>
      </c>
      <c r="AW14" s="3">
        <v>95.04</v>
      </c>
      <c r="AX14" s="3">
        <v>86.82</v>
      </c>
      <c r="AY14" s="3">
        <f t="shared" si="37"/>
        <v>3</v>
      </c>
      <c r="AZ14" s="3">
        <v>8.85</v>
      </c>
      <c r="BA14" s="3">
        <v>8.5299999999999994</v>
      </c>
      <c r="BB14" s="3">
        <v>8.5500000000000007</v>
      </c>
      <c r="BC14" s="3">
        <v>8.68</v>
      </c>
      <c r="BD14" s="3">
        <v>8.25</v>
      </c>
      <c r="BE14" s="3">
        <v>100</v>
      </c>
      <c r="BF14" s="3">
        <v>100</v>
      </c>
      <c r="BG14" s="3">
        <v>99.36</v>
      </c>
      <c r="BH14" s="3">
        <v>100</v>
      </c>
      <c r="BI14" s="3">
        <v>100</v>
      </c>
      <c r="BJ14" s="3">
        <f t="shared" si="38"/>
        <v>4</v>
      </c>
      <c r="BK14" s="3">
        <v>0.95</v>
      </c>
      <c r="BL14" s="3">
        <v>0.83</v>
      </c>
      <c r="BM14" s="3">
        <v>0.27</v>
      </c>
      <c r="BN14" s="3">
        <v>0.34</v>
      </c>
      <c r="BO14" s="3">
        <v>0.44</v>
      </c>
      <c r="BP14" s="3">
        <f t="shared" si="39"/>
        <v>4</v>
      </c>
      <c r="BQ14" s="3">
        <v>94.49</v>
      </c>
      <c r="BR14" s="3">
        <v>94.65</v>
      </c>
      <c r="BS14" s="3">
        <v>96.84</v>
      </c>
      <c r="BT14" s="3">
        <v>96.32</v>
      </c>
      <c r="BU14" s="3">
        <v>96.43</v>
      </c>
      <c r="BV14" s="3">
        <f t="shared" si="40"/>
        <v>3</v>
      </c>
      <c r="BW14" s="3">
        <v>100</v>
      </c>
      <c r="BX14" s="3">
        <v>100</v>
      </c>
      <c r="BY14" s="3">
        <v>100</v>
      </c>
      <c r="BZ14" s="3">
        <v>100</v>
      </c>
      <c r="CA14" s="3">
        <v>100</v>
      </c>
      <c r="CB14" s="3">
        <f t="shared" si="41"/>
        <v>5</v>
      </c>
      <c r="CC14" s="18">
        <v>0.47</v>
      </c>
      <c r="CD14" s="18">
        <v>0.56999999999999995</v>
      </c>
      <c r="CE14" s="18">
        <v>0.23</v>
      </c>
      <c r="CF14" s="18">
        <v>0.25</v>
      </c>
      <c r="CG14" s="18">
        <v>0.28000000000000003</v>
      </c>
      <c r="CH14" s="3">
        <f t="shared" si="42"/>
        <v>5</v>
      </c>
      <c r="CI14" s="18">
        <v>0.4</v>
      </c>
      <c r="CJ14" s="18">
        <v>0.43</v>
      </c>
      <c r="CK14" s="18">
        <v>0.27</v>
      </c>
      <c r="CL14" s="18">
        <v>0.32</v>
      </c>
      <c r="CM14" s="18">
        <v>0.15</v>
      </c>
      <c r="CN14" s="3">
        <f t="shared" si="43"/>
        <v>5</v>
      </c>
      <c r="CO14" s="3">
        <v>100</v>
      </c>
      <c r="CP14" s="3">
        <v>100</v>
      </c>
      <c r="CQ14" s="3">
        <v>100</v>
      </c>
      <c r="CR14" s="3">
        <v>100</v>
      </c>
      <c r="CS14" s="3">
        <v>100</v>
      </c>
      <c r="CT14" s="3">
        <f t="shared" si="44"/>
        <v>5</v>
      </c>
      <c r="CU14" s="3">
        <v>-116.82</v>
      </c>
      <c r="CV14" s="3">
        <v>-115.82</v>
      </c>
      <c r="CW14" s="3">
        <v>0</v>
      </c>
      <c r="CX14" s="3">
        <v>-115.7</v>
      </c>
      <c r="CY14" s="3">
        <v>-116.06</v>
      </c>
      <c r="CZ14" s="23">
        <f t="shared" si="45"/>
        <v>4</v>
      </c>
      <c r="DA14" s="26">
        <v>4107</v>
      </c>
      <c r="DB14" s="26">
        <v>16325</v>
      </c>
      <c r="DC14" s="26">
        <v>30391</v>
      </c>
      <c r="DD14" s="26">
        <v>20495</v>
      </c>
      <c r="DE14" s="26">
        <v>15084</v>
      </c>
      <c r="DF14" s="26">
        <v>2974</v>
      </c>
      <c r="DG14" s="26">
        <v>716</v>
      </c>
      <c r="DH14" s="26">
        <v>91</v>
      </c>
      <c r="DI14" s="2">
        <f t="shared" si="46"/>
        <v>90183</v>
      </c>
      <c r="DJ14" s="2">
        <f t="shared" si="47"/>
        <v>39360</v>
      </c>
      <c r="DK14" s="29">
        <f t="shared" si="48"/>
        <v>43.644589335018793</v>
      </c>
      <c r="DL14" s="26">
        <v>4107</v>
      </c>
      <c r="DM14" s="26">
        <v>16325</v>
      </c>
      <c r="DN14" s="26">
        <v>30391</v>
      </c>
      <c r="DO14" s="26">
        <v>20495</v>
      </c>
      <c r="DP14" s="26">
        <v>15084</v>
      </c>
      <c r="DQ14" s="26">
        <v>2974</v>
      </c>
      <c r="DR14" s="26">
        <v>716</v>
      </c>
      <c r="DS14" s="26">
        <v>91</v>
      </c>
      <c r="DT14" s="2">
        <f t="shared" si="49"/>
        <v>90183</v>
      </c>
      <c r="DU14" s="2">
        <f t="shared" si="50"/>
        <v>39360</v>
      </c>
      <c r="DV14" s="29">
        <f t="shared" si="19"/>
        <v>43.644589335018793</v>
      </c>
      <c r="DW14" s="26">
        <v>4107</v>
      </c>
      <c r="DX14" s="26">
        <v>16325</v>
      </c>
      <c r="DY14" s="26">
        <v>30391</v>
      </c>
      <c r="DZ14" s="26">
        <v>20495</v>
      </c>
      <c r="EA14" s="26">
        <v>15084</v>
      </c>
      <c r="EB14" s="26">
        <v>2974</v>
      </c>
      <c r="EC14" s="26">
        <v>716</v>
      </c>
      <c r="ED14" s="26">
        <v>91</v>
      </c>
      <c r="EE14" s="2">
        <f t="shared" si="51"/>
        <v>90183</v>
      </c>
      <c r="EF14" s="2">
        <f t="shared" si="52"/>
        <v>39360</v>
      </c>
      <c r="EG14" s="29">
        <f t="shared" si="22"/>
        <v>43.644589335018793</v>
      </c>
    </row>
    <row r="15" spans="1:137" x14ac:dyDescent="0.35">
      <c r="A15" s="1" t="s">
        <v>88</v>
      </c>
      <c r="B15" s="1" t="s">
        <v>93</v>
      </c>
      <c r="C15" s="1" t="s">
        <v>2</v>
      </c>
      <c r="D15" s="1" t="s">
        <v>95</v>
      </c>
      <c r="E15" s="3">
        <v>99.8</v>
      </c>
      <c r="F15" s="3">
        <v>99.95</v>
      </c>
      <c r="G15" s="3">
        <v>99.82</v>
      </c>
      <c r="H15" s="3">
        <v>100</v>
      </c>
      <c r="I15" s="3">
        <v>99.91</v>
      </c>
      <c r="J15" s="3">
        <f t="shared" si="31"/>
        <v>5</v>
      </c>
      <c r="K15" s="3">
        <v>99.7</v>
      </c>
      <c r="L15" s="3">
        <v>99.83</v>
      </c>
      <c r="M15" s="3">
        <v>99.97</v>
      </c>
      <c r="N15" s="3">
        <v>100</v>
      </c>
      <c r="O15" s="3">
        <v>99.85</v>
      </c>
      <c r="P15" s="3">
        <f t="shared" si="32"/>
        <v>5</v>
      </c>
      <c r="Q15" s="3">
        <v>0.54</v>
      </c>
      <c r="R15" s="3">
        <v>1.01</v>
      </c>
      <c r="S15" s="3">
        <v>2.0299999999999998</v>
      </c>
      <c r="T15" s="3">
        <v>1.33</v>
      </c>
      <c r="U15" s="3">
        <v>0.25</v>
      </c>
      <c r="V15" s="3">
        <f t="shared" si="33"/>
        <v>2</v>
      </c>
      <c r="W15" s="3">
        <v>3509.66</v>
      </c>
      <c r="X15" s="3">
        <v>2954.73</v>
      </c>
      <c r="Y15" s="3">
        <v>4779.25</v>
      </c>
      <c r="Z15" s="3">
        <v>2074.65</v>
      </c>
      <c r="AA15" s="3">
        <v>1925.16</v>
      </c>
      <c r="AB15" s="3">
        <f t="shared" si="34"/>
        <v>1</v>
      </c>
      <c r="AC15" s="3">
        <v>73.099999999999994</v>
      </c>
      <c r="AD15" s="3">
        <v>71.099999999999994</v>
      </c>
      <c r="AE15" s="3">
        <v>45.18</v>
      </c>
      <c r="AF15" s="3">
        <v>83.31</v>
      </c>
      <c r="AG15" s="3">
        <v>88.35</v>
      </c>
      <c r="AH15" s="3">
        <f t="shared" si="35"/>
        <v>4</v>
      </c>
      <c r="AI15" s="3">
        <v>202</v>
      </c>
      <c r="AJ15" s="3">
        <v>150.4</v>
      </c>
      <c r="AK15" s="3">
        <v>164.16</v>
      </c>
      <c r="AL15" s="3">
        <v>187.83</v>
      </c>
      <c r="AM15" s="3">
        <v>176.29</v>
      </c>
      <c r="AN15" s="3">
        <v>99.32</v>
      </c>
      <c r="AO15" s="3">
        <v>98.73</v>
      </c>
      <c r="AP15" s="3">
        <v>98.97</v>
      </c>
      <c r="AQ15" s="3">
        <v>99.42</v>
      </c>
      <c r="AR15" s="3">
        <v>98.95</v>
      </c>
      <c r="AS15" s="3">
        <f t="shared" si="36"/>
        <v>5</v>
      </c>
      <c r="AT15" s="3">
        <v>93.69</v>
      </c>
      <c r="AU15" s="3">
        <v>95.89</v>
      </c>
      <c r="AV15" s="3">
        <v>94.96</v>
      </c>
      <c r="AW15" s="3">
        <v>93.24</v>
      </c>
      <c r="AX15" s="3">
        <v>93.07</v>
      </c>
      <c r="AY15" s="3">
        <f t="shared" si="37"/>
        <v>1</v>
      </c>
      <c r="AZ15" s="3">
        <v>7.84</v>
      </c>
      <c r="BA15" s="3">
        <v>7.81</v>
      </c>
      <c r="BB15" s="3">
        <v>7.68</v>
      </c>
      <c r="BC15" s="3">
        <v>8.19</v>
      </c>
      <c r="BD15" s="3">
        <v>8.1199999999999992</v>
      </c>
      <c r="BE15" s="3">
        <v>100</v>
      </c>
      <c r="BF15" s="3">
        <v>100</v>
      </c>
      <c r="BG15" s="3">
        <v>100</v>
      </c>
      <c r="BH15" s="3">
        <v>100</v>
      </c>
      <c r="BI15" s="3">
        <v>100</v>
      </c>
      <c r="BJ15" s="3">
        <f t="shared" si="38"/>
        <v>5</v>
      </c>
      <c r="BK15" s="3">
        <v>0</v>
      </c>
      <c r="BL15" s="3">
        <v>0</v>
      </c>
      <c r="BM15" s="3">
        <v>1.19</v>
      </c>
      <c r="BN15" s="3">
        <v>0</v>
      </c>
      <c r="BO15" s="3">
        <v>0.52</v>
      </c>
      <c r="BP15" s="3">
        <f t="shared" si="39"/>
        <v>4</v>
      </c>
      <c r="BQ15" s="3">
        <v>100</v>
      </c>
      <c r="BR15" s="3">
        <v>99.07</v>
      </c>
      <c r="BS15" s="3">
        <v>100</v>
      </c>
      <c r="BT15" s="3">
        <v>100</v>
      </c>
      <c r="BU15" s="3">
        <v>99.35</v>
      </c>
      <c r="BV15" s="3">
        <f t="shared" si="40"/>
        <v>5</v>
      </c>
      <c r="BW15" s="3">
        <v>100</v>
      </c>
      <c r="BX15" s="3">
        <v>100</v>
      </c>
      <c r="BY15" s="3">
        <v>100</v>
      </c>
      <c r="BZ15" s="3">
        <v>0</v>
      </c>
      <c r="CA15" s="3">
        <v>100</v>
      </c>
      <c r="CB15" s="3">
        <f t="shared" si="41"/>
        <v>4</v>
      </c>
      <c r="CC15" s="18">
        <v>7.0000000000000007E-2</v>
      </c>
      <c r="CD15" s="18">
        <v>7.0000000000000007E-2</v>
      </c>
      <c r="CE15" s="18">
        <v>0.06</v>
      </c>
      <c r="CF15" s="18">
        <v>0.05</v>
      </c>
      <c r="CG15" s="18">
        <v>0.13</v>
      </c>
      <c r="CH15" s="3">
        <f t="shared" si="42"/>
        <v>5</v>
      </c>
      <c r="CI15" s="18">
        <v>0.08</v>
      </c>
      <c r="CJ15" s="18">
        <v>0.16</v>
      </c>
      <c r="CK15" s="18">
        <v>0.08</v>
      </c>
      <c r="CL15" s="18">
        <v>0.14000000000000001</v>
      </c>
      <c r="CM15" s="18">
        <v>7.0000000000000007E-2</v>
      </c>
      <c r="CN15" s="3">
        <f t="shared" si="43"/>
        <v>5</v>
      </c>
      <c r="CO15" s="3">
        <v>100</v>
      </c>
      <c r="CP15" s="3">
        <v>100</v>
      </c>
      <c r="CQ15" s="3">
        <v>100</v>
      </c>
      <c r="CR15" s="3">
        <v>99.79</v>
      </c>
      <c r="CS15" s="3">
        <v>100</v>
      </c>
      <c r="CT15" s="3">
        <f t="shared" si="44"/>
        <v>5</v>
      </c>
      <c r="CU15" s="3">
        <v>-116.39</v>
      </c>
      <c r="CV15" s="3">
        <v>-116.83</v>
      </c>
      <c r="CW15" s="3">
        <v>0</v>
      </c>
      <c r="CX15" s="3">
        <v>-116.48</v>
      </c>
      <c r="CY15" s="3">
        <v>-116.45</v>
      </c>
      <c r="CZ15" s="23">
        <f t="shared" si="45"/>
        <v>4</v>
      </c>
      <c r="DA15" s="26">
        <v>5957</v>
      </c>
      <c r="DB15" s="26">
        <v>31194</v>
      </c>
      <c r="DC15" s="26">
        <v>7323</v>
      </c>
      <c r="DD15" s="26">
        <v>1523</v>
      </c>
      <c r="DE15" s="26">
        <v>413</v>
      </c>
      <c r="DF15" s="26">
        <v>256</v>
      </c>
      <c r="DG15" s="26">
        <v>113</v>
      </c>
      <c r="DH15" s="26">
        <v>39</v>
      </c>
      <c r="DI15" s="2">
        <f t="shared" si="46"/>
        <v>46818</v>
      </c>
      <c r="DJ15" s="2">
        <f t="shared" si="47"/>
        <v>2344</v>
      </c>
      <c r="DK15" s="29">
        <f t="shared" si="48"/>
        <v>5.006621384937417</v>
      </c>
      <c r="DL15" s="26">
        <v>5957</v>
      </c>
      <c r="DM15" s="26">
        <v>31194</v>
      </c>
      <c r="DN15" s="26">
        <v>7323</v>
      </c>
      <c r="DO15" s="26">
        <v>1523</v>
      </c>
      <c r="DP15" s="26">
        <v>413</v>
      </c>
      <c r="DQ15" s="26">
        <v>256</v>
      </c>
      <c r="DR15" s="26">
        <v>113</v>
      </c>
      <c r="DS15" s="26">
        <v>39</v>
      </c>
      <c r="DT15" s="2">
        <f t="shared" si="49"/>
        <v>46818</v>
      </c>
      <c r="DU15" s="2">
        <f t="shared" si="50"/>
        <v>2344</v>
      </c>
      <c r="DV15" s="29">
        <f t="shared" si="19"/>
        <v>5.006621384937417</v>
      </c>
      <c r="DW15" s="26">
        <v>5957</v>
      </c>
      <c r="DX15" s="26">
        <v>31194</v>
      </c>
      <c r="DY15" s="26">
        <v>7323</v>
      </c>
      <c r="DZ15" s="26">
        <v>1523</v>
      </c>
      <c r="EA15" s="26">
        <v>413</v>
      </c>
      <c r="EB15" s="26">
        <v>256</v>
      </c>
      <c r="EC15" s="26">
        <v>113</v>
      </c>
      <c r="ED15" s="26">
        <v>39</v>
      </c>
      <c r="EE15" s="2">
        <f t="shared" si="51"/>
        <v>46818</v>
      </c>
      <c r="EF15" s="2">
        <f t="shared" si="52"/>
        <v>2344</v>
      </c>
      <c r="EG15" s="29">
        <f t="shared" si="22"/>
        <v>5.006621384937417</v>
      </c>
    </row>
    <row r="16" spans="1:137" x14ac:dyDescent="0.35">
      <c r="A16" s="1" t="s">
        <v>89</v>
      </c>
      <c r="B16" s="1" t="s">
        <v>93</v>
      </c>
      <c r="C16" s="1" t="s">
        <v>2</v>
      </c>
      <c r="D16" s="1" t="s">
        <v>95</v>
      </c>
      <c r="E16" s="3">
        <v>99.74</v>
      </c>
      <c r="F16" s="3">
        <v>99.78</v>
      </c>
      <c r="G16" s="3">
        <v>99.63</v>
      </c>
      <c r="H16" s="3">
        <v>99.71</v>
      </c>
      <c r="I16" s="3">
        <v>99.84</v>
      </c>
      <c r="J16" s="3">
        <f t="shared" si="31"/>
        <v>5</v>
      </c>
      <c r="K16" s="3">
        <v>99.77</v>
      </c>
      <c r="L16" s="3">
        <v>99.86</v>
      </c>
      <c r="M16" s="3">
        <v>99.82</v>
      </c>
      <c r="N16" s="3">
        <v>99.7</v>
      </c>
      <c r="O16" s="3">
        <v>99.33</v>
      </c>
      <c r="P16" s="3">
        <f t="shared" si="32"/>
        <v>5</v>
      </c>
      <c r="Q16" s="3">
        <v>1.23</v>
      </c>
      <c r="R16" s="3">
        <v>0.95</v>
      </c>
      <c r="S16" s="3">
        <v>0.96</v>
      </c>
      <c r="T16" s="3">
        <v>1.1200000000000001</v>
      </c>
      <c r="U16" s="3">
        <v>0.83</v>
      </c>
      <c r="V16" s="3">
        <f t="shared" si="33"/>
        <v>1</v>
      </c>
      <c r="W16" s="3">
        <v>2193.69</v>
      </c>
      <c r="X16" s="3">
        <v>1464.56</v>
      </c>
      <c r="Y16" s="3">
        <v>1202.77</v>
      </c>
      <c r="Z16" s="3">
        <v>1474.18</v>
      </c>
      <c r="AA16" s="3">
        <v>758.51</v>
      </c>
      <c r="AB16" s="3">
        <f t="shared" si="34"/>
        <v>0</v>
      </c>
      <c r="AC16" s="3">
        <v>79.14</v>
      </c>
      <c r="AD16" s="3">
        <v>84.96</v>
      </c>
      <c r="AE16" s="3">
        <v>90.38</v>
      </c>
      <c r="AF16" s="3">
        <v>84.59</v>
      </c>
      <c r="AG16" s="3">
        <v>86.88</v>
      </c>
      <c r="AH16" s="3">
        <f t="shared" si="35"/>
        <v>5</v>
      </c>
      <c r="AI16" s="3">
        <v>102.97</v>
      </c>
      <c r="AJ16" s="3">
        <v>70.040000000000006</v>
      </c>
      <c r="AK16" s="3">
        <v>127.09</v>
      </c>
      <c r="AL16" s="3">
        <v>86.32</v>
      </c>
      <c r="AM16" s="3">
        <v>83.29</v>
      </c>
      <c r="AN16" s="3">
        <v>98.45</v>
      </c>
      <c r="AO16" s="3">
        <v>99.29</v>
      </c>
      <c r="AP16" s="3">
        <v>97.64</v>
      </c>
      <c r="AQ16" s="3">
        <v>99.24</v>
      </c>
      <c r="AR16" s="3">
        <v>99.13</v>
      </c>
      <c r="AS16" s="3">
        <f t="shared" si="36"/>
        <v>5</v>
      </c>
      <c r="AT16" s="3">
        <v>83.73</v>
      </c>
      <c r="AU16" s="3">
        <v>88.66</v>
      </c>
      <c r="AV16" s="3">
        <v>78.680000000000007</v>
      </c>
      <c r="AW16" s="3">
        <v>86.4</v>
      </c>
      <c r="AX16" s="3">
        <v>91.84</v>
      </c>
      <c r="AY16" s="3">
        <f t="shared" si="37"/>
        <v>0</v>
      </c>
      <c r="AZ16" s="3">
        <v>8.4700000000000006</v>
      </c>
      <c r="BA16" s="3">
        <v>8</v>
      </c>
      <c r="BB16" s="3">
        <v>7.95</v>
      </c>
      <c r="BC16" s="3">
        <v>7.48</v>
      </c>
      <c r="BD16" s="3">
        <v>7.68</v>
      </c>
      <c r="BE16" s="3">
        <v>99.52</v>
      </c>
      <c r="BF16" s="3">
        <v>100</v>
      </c>
      <c r="BG16" s="3">
        <v>100</v>
      </c>
      <c r="BH16" s="3">
        <v>100</v>
      </c>
      <c r="BI16" s="3">
        <v>100</v>
      </c>
      <c r="BJ16" s="3">
        <f t="shared" si="38"/>
        <v>5</v>
      </c>
      <c r="BK16" s="3">
        <v>0.35</v>
      </c>
      <c r="BL16" s="3">
        <v>3.17</v>
      </c>
      <c r="BM16" s="3">
        <v>0.38</v>
      </c>
      <c r="BN16" s="3">
        <v>0.63</v>
      </c>
      <c r="BO16" s="3">
        <v>0.84</v>
      </c>
      <c r="BP16" s="3">
        <f t="shared" si="39"/>
        <v>4</v>
      </c>
      <c r="BQ16" s="3">
        <v>100</v>
      </c>
      <c r="BR16" s="3">
        <v>100</v>
      </c>
      <c r="BS16" s="3">
        <v>100</v>
      </c>
      <c r="BT16" s="3">
        <v>99.18</v>
      </c>
      <c r="BU16" s="3">
        <v>100</v>
      </c>
      <c r="BV16" s="3">
        <f t="shared" si="40"/>
        <v>5</v>
      </c>
      <c r="BW16" s="3">
        <v>100</v>
      </c>
      <c r="BX16" s="3">
        <v>100</v>
      </c>
      <c r="BY16" s="3">
        <v>100</v>
      </c>
      <c r="BZ16" s="3">
        <v>0</v>
      </c>
      <c r="CA16" s="3">
        <v>100</v>
      </c>
      <c r="CB16" s="3">
        <f t="shared" si="41"/>
        <v>4</v>
      </c>
      <c r="CC16" s="18">
        <v>0.17</v>
      </c>
      <c r="CD16" s="18">
        <v>0.1</v>
      </c>
      <c r="CE16" s="18">
        <v>0.37</v>
      </c>
      <c r="CF16" s="18">
        <v>0.54</v>
      </c>
      <c r="CG16" s="18">
        <v>0.21</v>
      </c>
      <c r="CH16" s="3">
        <f t="shared" si="42"/>
        <v>5</v>
      </c>
      <c r="CI16" s="18">
        <v>1.06</v>
      </c>
      <c r="CJ16" s="18">
        <v>0.84</v>
      </c>
      <c r="CK16" s="18">
        <v>0.33</v>
      </c>
      <c r="CL16" s="18">
        <v>0.47</v>
      </c>
      <c r="CM16" s="18">
        <v>0.28000000000000003</v>
      </c>
      <c r="CN16" s="3">
        <f t="shared" si="43"/>
        <v>4</v>
      </c>
      <c r="CO16" s="3">
        <v>100</v>
      </c>
      <c r="CP16" s="3">
        <v>100</v>
      </c>
      <c r="CQ16" s="3">
        <v>100</v>
      </c>
      <c r="CR16" s="3">
        <v>99.79</v>
      </c>
      <c r="CS16" s="3">
        <v>100</v>
      </c>
      <c r="CT16" s="3">
        <f t="shared" si="44"/>
        <v>5</v>
      </c>
      <c r="CU16" s="3">
        <v>-117.12</v>
      </c>
      <c r="CV16" s="3">
        <v>-116.42</v>
      </c>
      <c r="CW16" s="3">
        <v>-117.61</v>
      </c>
      <c r="CX16" s="3">
        <v>0</v>
      </c>
      <c r="CY16" s="3">
        <v>-117.03</v>
      </c>
      <c r="CZ16" s="23">
        <f t="shared" si="45"/>
        <v>4</v>
      </c>
      <c r="DA16" s="26">
        <v>6116</v>
      </c>
      <c r="DB16" s="26">
        <v>29201</v>
      </c>
      <c r="DC16" s="26">
        <v>63437</v>
      </c>
      <c r="DD16" s="26">
        <v>42430</v>
      </c>
      <c r="DE16" s="26">
        <v>31303</v>
      </c>
      <c r="DF16" s="26">
        <v>17705</v>
      </c>
      <c r="DG16" s="26">
        <v>15204</v>
      </c>
      <c r="DH16" s="26">
        <v>4919</v>
      </c>
      <c r="DI16" s="2">
        <f t="shared" si="46"/>
        <v>210315</v>
      </c>
      <c r="DJ16" s="2">
        <f t="shared" si="47"/>
        <v>111561</v>
      </c>
      <c r="DK16" s="29">
        <f t="shared" si="48"/>
        <v>53.044718636331218</v>
      </c>
      <c r="DL16" s="26">
        <v>6116</v>
      </c>
      <c r="DM16" s="26">
        <v>29201</v>
      </c>
      <c r="DN16" s="26">
        <v>63437</v>
      </c>
      <c r="DO16" s="26">
        <v>42430</v>
      </c>
      <c r="DP16" s="26">
        <v>31303</v>
      </c>
      <c r="DQ16" s="26">
        <v>17705</v>
      </c>
      <c r="DR16" s="26">
        <v>15204</v>
      </c>
      <c r="DS16" s="26">
        <v>4919</v>
      </c>
      <c r="DT16" s="2">
        <f t="shared" si="49"/>
        <v>210315</v>
      </c>
      <c r="DU16" s="2">
        <f t="shared" si="50"/>
        <v>111561</v>
      </c>
      <c r="DV16" s="29">
        <f t="shared" si="19"/>
        <v>53.044718636331218</v>
      </c>
      <c r="DW16" s="26">
        <v>6116</v>
      </c>
      <c r="DX16" s="26">
        <v>29201</v>
      </c>
      <c r="DY16" s="26">
        <v>63437</v>
      </c>
      <c r="DZ16" s="26">
        <v>42430</v>
      </c>
      <c r="EA16" s="26">
        <v>31303</v>
      </c>
      <c r="EB16" s="26">
        <v>17705</v>
      </c>
      <c r="EC16" s="26">
        <v>15204</v>
      </c>
      <c r="ED16" s="26">
        <v>4919</v>
      </c>
      <c r="EE16" s="2">
        <f t="shared" si="51"/>
        <v>210315</v>
      </c>
      <c r="EF16" s="2">
        <f t="shared" si="52"/>
        <v>111561</v>
      </c>
      <c r="EG16" s="29">
        <f t="shared" si="22"/>
        <v>53.044718636331218</v>
      </c>
    </row>
    <row r="17" spans="1:137" x14ac:dyDescent="0.35">
      <c r="A17" s="1" t="s">
        <v>90</v>
      </c>
      <c r="B17" s="1" t="s">
        <v>93</v>
      </c>
      <c r="C17" s="1" t="s">
        <v>2</v>
      </c>
      <c r="D17" s="1" t="s">
        <v>95</v>
      </c>
      <c r="E17" s="3">
        <v>98.86</v>
      </c>
      <c r="F17" s="3">
        <v>98.97</v>
      </c>
      <c r="G17" s="3">
        <v>99.32</v>
      </c>
      <c r="H17" s="3">
        <v>99.27</v>
      </c>
      <c r="I17" s="3">
        <v>99.39</v>
      </c>
      <c r="J17" s="3">
        <f t="shared" si="31"/>
        <v>5</v>
      </c>
      <c r="K17" s="3">
        <v>99.86</v>
      </c>
      <c r="L17" s="3">
        <v>99.51</v>
      </c>
      <c r="M17" s="3">
        <v>99.47</v>
      </c>
      <c r="N17" s="3">
        <v>99.34</v>
      </c>
      <c r="O17" s="3">
        <v>99.82</v>
      </c>
      <c r="P17" s="3">
        <f t="shared" si="32"/>
        <v>5</v>
      </c>
      <c r="Q17" s="3">
        <v>0.08</v>
      </c>
      <c r="R17" s="3">
        <v>0.16</v>
      </c>
      <c r="S17" s="3">
        <v>0.49</v>
      </c>
      <c r="T17" s="3">
        <v>0.63</v>
      </c>
      <c r="U17" s="3">
        <v>0.38</v>
      </c>
      <c r="V17" s="3">
        <f t="shared" si="33"/>
        <v>5</v>
      </c>
      <c r="W17" s="3">
        <v>5219.38</v>
      </c>
      <c r="X17" s="3">
        <v>7979.12</v>
      </c>
      <c r="Y17" s="3">
        <v>4697.76</v>
      </c>
      <c r="Z17" s="3">
        <v>3909.48</v>
      </c>
      <c r="AA17" s="3">
        <v>5448</v>
      </c>
      <c r="AB17" s="3">
        <f t="shared" si="34"/>
        <v>4</v>
      </c>
      <c r="AC17" s="3">
        <v>42.81</v>
      </c>
      <c r="AD17" s="3">
        <v>33.950000000000003</v>
      </c>
      <c r="AE17" s="3">
        <v>38.81</v>
      </c>
      <c r="AF17" s="3">
        <v>50.17</v>
      </c>
      <c r="AG17" s="3">
        <v>42.12</v>
      </c>
      <c r="AH17" s="3">
        <f t="shared" si="35"/>
        <v>0</v>
      </c>
      <c r="AI17" s="3">
        <v>176.95</v>
      </c>
      <c r="AJ17" s="3">
        <v>195.03</v>
      </c>
      <c r="AK17" s="3">
        <v>174.44</v>
      </c>
      <c r="AL17" s="3">
        <v>159.85</v>
      </c>
      <c r="AM17" s="3">
        <v>136.79</v>
      </c>
      <c r="AN17" s="3">
        <v>93.94</v>
      </c>
      <c r="AO17" s="3">
        <v>83.33</v>
      </c>
      <c r="AP17" s="3">
        <v>71.08</v>
      </c>
      <c r="AQ17" s="3">
        <v>95.45</v>
      </c>
      <c r="AR17" s="3">
        <v>86.67</v>
      </c>
      <c r="AS17" s="3">
        <f t="shared" si="36"/>
        <v>0</v>
      </c>
      <c r="AT17" s="3">
        <v>92.38</v>
      </c>
      <c r="AU17" s="3">
        <v>89.03</v>
      </c>
      <c r="AV17" s="3">
        <v>94.86</v>
      </c>
      <c r="AW17" s="3">
        <v>94.42</v>
      </c>
      <c r="AX17" s="3">
        <v>100</v>
      </c>
      <c r="AY17" s="3">
        <f t="shared" si="37"/>
        <v>1</v>
      </c>
      <c r="AZ17" s="3">
        <v>7.07</v>
      </c>
      <c r="BA17" s="3">
        <v>6.74</v>
      </c>
      <c r="BB17" s="3">
        <v>7.76</v>
      </c>
      <c r="BC17" s="3">
        <v>7.5</v>
      </c>
      <c r="BD17" s="3">
        <v>7.23</v>
      </c>
      <c r="BE17" s="3">
        <v>96</v>
      </c>
      <c r="BF17" s="3">
        <v>100</v>
      </c>
      <c r="BG17" s="3">
        <v>100</v>
      </c>
      <c r="BH17" s="3">
        <v>97.3</v>
      </c>
      <c r="BI17" s="3">
        <v>100</v>
      </c>
      <c r="BJ17" s="3">
        <f t="shared" si="38"/>
        <v>3</v>
      </c>
      <c r="BK17" s="3">
        <v>0</v>
      </c>
      <c r="BL17" s="3">
        <v>0</v>
      </c>
      <c r="BM17" s="3">
        <v>1.39</v>
      </c>
      <c r="BN17" s="3">
        <v>4.08</v>
      </c>
      <c r="BO17" s="3">
        <v>0</v>
      </c>
      <c r="BP17" s="3">
        <f t="shared" si="39"/>
        <v>3</v>
      </c>
      <c r="BQ17" s="3">
        <v>93.02</v>
      </c>
      <c r="BR17" s="3">
        <v>97.06</v>
      </c>
      <c r="BS17" s="3">
        <v>100</v>
      </c>
      <c r="BT17" s="3">
        <v>70</v>
      </c>
      <c r="BU17" s="3">
        <v>89.47</v>
      </c>
      <c r="BV17" s="3">
        <f t="shared" si="40"/>
        <v>2</v>
      </c>
      <c r="BW17" s="3">
        <v>100</v>
      </c>
      <c r="BX17" s="3">
        <v>100</v>
      </c>
      <c r="BY17" s="3">
        <v>100</v>
      </c>
      <c r="BZ17" s="3">
        <v>0</v>
      </c>
      <c r="CA17" s="3">
        <v>100</v>
      </c>
      <c r="CB17" s="3">
        <f t="shared" si="41"/>
        <v>4</v>
      </c>
      <c r="CC17" s="18">
        <v>0.12</v>
      </c>
      <c r="CD17" s="18">
        <v>0.46</v>
      </c>
      <c r="CE17" s="18">
        <v>0.28000000000000003</v>
      </c>
      <c r="CF17" s="18">
        <v>2.72</v>
      </c>
      <c r="CG17" s="18">
        <v>0.45</v>
      </c>
      <c r="CH17" s="3">
        <f t="shared" si="42"/>
        <v>4</v>
      </c>
      <c r="CI17" s="18">
        <v>0.15</v>
      </c>
      <c r="CJ17" s="18">
        <v>0.19</v>
      </c>
      <c r="CK17" s="18">
        <v>0.3</v>
      </c>
      <c r="CL17" s="18">
        <v>0.12</v>
      </c>
      <c r="CM17" s="18">
        <v>0.14000000000000001</v>
      </c>
      <c r="CN17" s="3">
        <f t="shared" si="43"/>
        <v>5</v>
      </c>
      <c r="CO17" s="3">
        <v>100</v>
      </c>
      <c r="CP17" s="3">
        <v>100</v>
      </c>
      <c r="CQ17" s="3">
        <v>100</v>
      </c>
      <c r="CR17" s="3">
        <v>99.79</v>
      </c>
      <c r="CS17" s="3">
        <v>100</v>
      </c>
      <c r="CT17" s="3">
        <f t="shared" si="44"/>
        <v>5</v>
      </c>
      <c r="CU17" s="3">
        <v>-118.16</v>
      </c>
      <c r="CV17" s="3">
        <v>-119.98</v>
      </c>
      <c r="CW17" s="3">
        <v>0</v>
      </c>
      <c r="CX17" s="3">
        <v>0</v>
      </c>
      <c r="CY17" s="3">
        <v>-118.98</v>
      </c>
      <c r="CZ17" s="23">
        <f t="shared" si="45"/>
        <v>3</v>
      </c>
      <c r="DA17" s="26">
        <v>201</v>
      </c>
      <c r="DB17" s="26">
        <v>336</v>
      </c>
      <c r="DC17" s="26">
        <v>32899</v>
      </c>
      <c r="DD17" s="26">
        <v>9971</v>
      </c>
      <c r="DE17" s="26">
        <v>3414</v>
      </c>
      <c r="DF17" s="26">
        <v>915</v>
      </c>
      <c r="DG17" s="26">
        <v>415</v>
      </c>
      <c r="DH17" s="26">
        <v>246</v>
      </c>
      <c r="DI17" s="2">
        <f t="shared" si="46"/>
        <v>48397</v>
      </c>
      <c r="DJ17" s="2">
        <f t="shared" si="47"/>
        <v>14961</v>
      </c>
      <c r="DK17" s="29">
        <f t="shared" si="48"/>
        <v>30.913073124367212</v>
      </c>
      <c r="DL17" s="26">
        <v>201</v>
      </c>
      <c r="DM17" s="26">
        <v>336</v>
      </c>
      <c r="DN17" s="26">
        <v>32899</v>
      </c>
      <c r="DO17" s="26">
        <v>9971</v>
      </c>
      <c r="DP17" s="26">
        <v>3414</v>
      </c>
      <c r="DQ17" s="26">
        <v>915</v>
      </c>
      <c r="DR17" s="26">
        <v>415</v>
      </c>
      <c r="DS17" s="26">
        <v>246</v>
      </c>
      <c r="DT17" s="2">
        <f t="shared" si="49"/>
        <v>48397</v>
      </c>
      <c r="DU17" s="2">
        <f t="shared" si="50"/>
        <v>14961</v>
      </c>
      <c r="DV17" s="29">
        <f t="shared" si="19"/>
        <v>30.913073124367212</v>
      </c>
      <c r="DW17" s="26">
        <v>201</v>
      </c>
      <c r="DX17" s="26">
        <v>336</v>
      </c>
      <c r="DY17" s="26">
        <v>32899</v>
      </c>
      <c r="DZ17" s="26">
        <v>9971</v>
      </c>
      <c r="EA17" s="26">
        <v>3414</v>
      </c>
      <c r="EB17" s="26">
        <v>915</v>
      </c>
      <c r="EC17" s="26">
        <v>415</v>
      </c>
      <c r="ED17" s="26">
        <v>246</v>
      </c>
      <c r="EE17" s="2">
        <f t="shared" si="51"/>
        <v>48397</v>
      </c>
      <c r="EF17" s="2">
        <f t="shared" si="52"/>
        <v>14961</v>
      </c>
      <c r="EG17" s="29">
        <f t="shared" si="22"/>
        <v>30.913073124367212</v>
      </c>
    </row>
    <row r="18" spans="1:137" x14ac:dyDescent="0.35">
      <c r="A18" s="1" t="s">
        <v>78</v>
      </c>
      <c r="B18" s="1" t="s">
        <v>91</v>
      </c>
      <c r="C18" s="1" t="s">
        <v>2</v>
      </c>
      <c r="D18" s="1"/>
      <c r="E18" s="3">
        <v>100</v>
      </c>
      <c r="F18" s="3">
        <v>99.79</v>
      </c>
      <c r="G18" s="3">
        <v>99.83</v>
      </c>
      <c r="H18" s="3">
        <v>100</v>
      </c>
      <c r="I18" s="3">
        <v>100</v>
      </c>
      <c r="J18" s="3">
        <f t="shared" ref="J18:J24" si="53">COUNTIF(E18:I18, "&gt;98.5")</f>
        <v>5</v>
      </c>
      <c r="K18" s="3">
        <v>99.76</v>
      </c>
      <c r="L18" s="3">
        <v>99.5</v>
      </c>
      <c r="M18" s="3">
        <v>99.88</v>
      </c>
      <c r="N18" s="3">
        <v>99.8</v>
      </c>
      <c r="O18" s="3">
        <v>99.72</v>
      </c>
      <c r="P18" s="3">
        <f t="shared" ref="P18:P24" si="54">COUNTIF(K18:O18, "&gt;98.5")</f>
        <v>5</v>
      </c>
      <c r="Q18" s="3">
        <v>0.28000000000000003</v>
      </c>
      <c r="R18" s="3">
        <v>0</v>
      </c>
      <c r="S18" s="3">
        <v>0.18</v>
      </c>
      <c r="T18" s="3">
        <v>0</v>
      </c>
      <c r="U18" s="3">
        <v>0</v>
      </c>
      <c r="V18" s="3">
        <f t="shared" ref="V18:V24" si="55">COUNTIF(Q18:U18, "&lt;0.9")</f>
        <v>5</v>
      </c>
      <c r="W18" s="3">
        <v>6559.66</v>
      </c>
      <c r="X18" s="3">
        <v>6120.77</v>
      </c>
      <c r="Y18" s="3">
        <v>4404</v>
      </c>
      <c r="Z18" s="3">
        <v>5478.79</v>
      </c>
      <c r="AA18" s="3">
        <v>4152.1400000000003</v>
      </c>
      <c r="AB18" s="3">
        <f t="shared" ref="AB18:AB24" si="56">COUNTIF(W18:AA18, "&gt;4000")</f>
        <v>5</v>
      </c>
      <c r="AC18" s="3">
        <v>56.12</v>
      </c>
      <c r="AD18" s="3">
        <v>59.87</v>
      </c>
      <c r="AE18" s="3">
        <v>69.36</v>
      </c>
      <c r="AF18" s="3">
        <v>72.91</v>
      </c>
      <c r="AG18" s="3">
        <v>67.33</v>
      </c>
      <c r="AH18" s="3">
        <f t="shared" ref="AH18:AH24" si="57">COUNTIF(AC18:AG18, "&gt;60")</f>
        <v>3</v>
      </c>
      <c r="AI18" s="3">
        <v>1042.8</v>
      </c>
      <c r="AJ18" s="3">
        <v>665.12</v>
      </c>
      <c r="AK18" s="3">
        <v>480.27</v>
      </c>
      <c r="AL18" s="3">
        <v>1122.81</v>
      </c>
      <c r="AM18" s="3">
        <v>1364.55</v>
      </c>
      <c r="AN18" s="3">
        <v>100</v>
      </c>
      <c r="AO18" s="3">
        <v>98.29</v>
      </c>
      <c r="AP18" s="3">
        <v>99.71</v>
      </c>
      <c r="AQ18" s="3">
        <v>100</v>
      </c>
      <c r="AR18" s="3">
        <v>99.15</v>
      </c>
      <c r="AS18" s="3">
        <f t="shared" ref="AS18:AS24" si="58">COUNTIF(AN18:AR18, "&gt;96")</f>
        <v>5</v>
      </c>
      <c r="AT18" s="3">
        <v>99.5</v>
      </c>
      <c r="AU18" s="3">
        <v>98.37</v>
      </c>
      <c r="AV18" s="3">
        <v>95.18</v>
      </c>
      <c r="AW18" s="3">
        <v>98.95</v>
      </c>
      <c r="AX18" s="3">
        <v>100</v>
      </c>
      <c r="AY18" s="3">
        <f t="shared" ref="AY18:AY24" si="59">COUNTIF(AT18:AX18, "&gt;95")</f>
        <v>5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100</v>
      </c>
      <c r="BF18" s="3">
        <v>100</v>
      </c>
      <c r="BG18" s="3">
        <v>100</v>
      </c>
      <c r="BH18" s="3">
        <v>100</v>
      </c>
      <c r="BI18" s="3">
        <v>100</v>
      </c>
      <c r="BJ18" s="3">
        <f t="shared" ref="BJ18:BJ24" si="60">COUNTIF(BE18:BI18, "&gt;99.5")</f>
        <v>5</v>
      </c>
      <c r="BK18" s="3">
        <v>0.6</v>
      </c>
      <c r="BL18" s="3">
        <v>0</v>
      </c>
      <c r="BM18" s="3">
        <v>0</v>
      </c>
      <c r="BN18" s="3">
        <v>0</v>
      </c>
      <c r="BO18" s="3">
        <v>0</v>
      </c>
      <c r="BP18" s="3">
        <f t="shared" ref="BP18:BP24" si="61">COUNTIF(BK18:BO18, "&lt;0.9")</f>
        <v>5</v>
      </c>
      <c r="BQ18" s="3">
        <v>99.45</v>
      </c>
      <c r="BR18" s="3">
        <v>100</v>
      </c>
      <c r="BS18" s="3">
        <v>100</v>
      </c>
      <c r="BT18" s="3">
        <v>99.2</v>
      </c>
      <c r="BU18" s="3">
        <v>99.13</v>
      </c>
      <c r="BV18" s="3">
        <f t="shared" ref="BV18:BV24" si="62">COUNTIF(BQ18:BU18, "&gt;96")</f>
        <v>5</v>
      </c>
      <c r="BW18" s="3">
        <v>100</v>
      </c>
      <c r="BX18" s="3">
        <v>100</v>
      </c>
      <c r="BY18" s="3">
        <v>100</v>
      </c>
      <c r="BZ18" s="3">
        <v>100</v>
      </c>
      <c r="CA18" s="3">
        <v>100</v>
      </c>
      <c r="CB18" s="3">
        <f t="shared" ref="CB18:CB24" si="63">COUNTIF(BW18:CA18, "&gt;96")</f>
        <v>5</v>
      </c>
      <c r="CC18" s="18">
        <v>0.03</v>
      </c>
      <c r="CD18" s="18">
        <v>0.31</v>
      </c>
      <c r="CE18" s="18">
        <v>0.04</v>
      </c>
      <c r="CF18" s="18">
        <v>0.16</v>
      </c>
      <c r="CG18" s="18">
        <v>0.08</v>
      </c>
      <c r="CH18" s="3">
        <f t="shared" ref="CH18:CH24" si="64">COUNTIF(CC18:CG18, "&lt;1")</f>
        <v>5</v>
      </c>
      <c r="CI18" s="18">
        <v>0.04</v>
      </c>
      <c r="CJ18" s="18">
        <v>0.17</v>
      </c>
      <c r="CK18" s="18">
        <v>0.06</v>
      </c>
      <c r="CL18" s="18">
        <v>7.0000000000000007E-2</v>
      </c>
      <c r="CM18" s="18">
        <v>7.0000000000000007E-2</v>
      </c>
      <c r="CN18" s="28">
        <f t="shared" ref="CN18:CN24" si="65">COUNTIF(CI18:CM18, "&lt;1")</f>
        <v>5</v>
      </c>
      <c r="CO18" s="3">
        <v>100</v>
      </c>
      <c r="CP18" s="3">
        <v>100</v>
      </c>
      <c r="CQ18" s="3">
        <v>100</v>
      </c>
      <c r="CR18" s="3">
        <v>100</v>
      </c>
      <c r="CS18" s="3">
        <v>100</v>
      </c>
      <c r="CT18" s="3">
        <f t="shared" ref="CT18:CT24" si="66">COUNTIF(CO18:CS18, "&gt;99")</f>
        <v>5</v>
      </c>
      <c r="CU18" s="3">
        <v>-113.08</v>
      </c>
      <c r="CV18" s="3">
        <v>-113.75</v>
      </c>
      <c r="CW18" s="3">
        <v>-110.51</v>
      </c>
      <c r="CX18" s="3">
        <v>-114.38</v>
      </c>
      <c r="CY18" s="3">
        <v>-113.35</v>
      </c>
      <c r="CZ18" s="23">
        <f t="shared" ref="CZ18:CZ24" si="67">COUNTIF(CU18:CY18,"&lt;-105")</f>
        <v>5</v>
      </c>
      <c r="DA18" s="26">
        <v>8900</v>
      </c>
      <c r="DB18" s="26">
        <v>11908</v>
      </c>
      <c r="DC18" s="26">
        <v>460</v>
      </c>
      <c r="DD18" s="26">
        <v>265</v>
      </c>
      <c r="DE18" s="26">
        <v>122</v>
      </c>
      <c r="DF18" s="26">
        <v>107</v>
      </c>
      <c r="DG18" s="26">
        <v>11</v>
      </c>
      <c r="DH18" s="26">
        <v>11</v>
      </c>
      <c r="DI18" s="2">
        <f t="shared" si="46"/>
        <v>21784</v>
      </c>
      <c r="DJ18" s="2">
        <f t="shared" si="47"/>
        <v>516</v>
      </c>
      <c r="DK18" s="29">
        <f t="shared" si="48"/>
        <v>2.3687109805361732</v>
      </c>
      <c r="DL18" s="26">
        <v>8900</v>
      </c>
      <c r="DM18" s="26">
        <v>11908</v>
      </c>
      <c r="DN18" s="26">
        <v>460</v>
      </c>
      <c r="DO18" s="26">
        <v>265</v>
      </c>
      <c r="DP18" s="26">
        <v>122</v>
      </c>
      <c r="DQ18" s="26">
        <v>107</v>
      </c>
      <c r="DR18" s="26">
        <v>11</v>
      </c>
      <c r="DS18" s="26">
        <v>11</v>
      </c>
      <c r="DT18" s="2">
        <f t="shared" si="49"/>
        <v>21784</v>
      </c>
      <c r="DU18" s="2">
        <f t="shared" si="50"/>
        <v>516</v>
      </c>
      <c r="DV18" s="29">
        <f t="shared" si="19"/>
        <v>2.3687109805361732</v>
      </c>
      <c r="DW18" s="26">
        <v>8900</v>
      </c>
      <c r="DX18" s="26">
        <v>11908</v>
      </c>
      <c r="DY18" s="26">
        <v>460</v>
      </c>
      <c r="DZ18" s="26">
        <v>265</v>
      </c>
      <c r="EA18" s="26">
        <v>122</v>
      </c>
      <c r="EB18" s="26">
        <v>107</v>
      </c>
      <c r="EC18" s="26">
        <v>11</v>
      </c>
      <c r="ED18" s="26">
        <v>11</v>
      </c>
      <c r="EE18" s="2">
        <f t="shared" si="51"/>
        <v>21784</v>
      </c>
      <c r="EF18" s="2">
        <f t="shared" si="52"/>
        <v>516</v>
      </c>
      <c r="EG18" s="29">
        <f t="shared" si="22"/>
        <v>2.3687109805361732</v>
      </c>
    </row>
    <row r="19" spans="1:137" x14ac:dyDescent="0.35">
      <c r="A19" s="1" t="s">
        <v>79</v>
      </c>
      <c r="B19" s="1" t="s">
        <v>91</v>
      </c>
      <c r="C19" s="1" t="s">
        <v>2</v>
      </c>
      <c r="D19" s="1"/>
      <c r="E19" s="3">
        <v>100</v>
      </c>
      <c r="F19" s="3">
        <v>99.82</v>
      </c>
      <c r="G19" s="3">
        <v>99.84</v>
      </c>
      <c r="H19" s="3">
        <v>100</v>
      </c>
      <c r="I19" s="3">
        <v>100</v>
      </c>
      <c r="J19" s="3">
        <f t="shared" si="53"/>
        <v>5</v>
      </c>
      <c r="K19" s="3">
        <v>99.64</v>
      </c>
      <c r="L19" s="3">
        <v>100</v>
      </c>
      <c r="M19" s="3">
        <v>99.82</v>
      </c>
      <c r="N19" s="3">
        <v>99.56</v>
      </c>
      <c r="O19" s="3">
        <v>100</v>
      </c>
      <c r="P19" s="3">
        <f t="shared" si="54"/>
        <v>5</v>
      </c>
      <c r="Q19" s="3">
        <v>0.34</v>
      </c>
      <c r="R19" s="3">
        <v>0.27</v>
      </c>
      <c r="S19" s="3">
        <v>0</v>
      </c>
      <c r="T19" s="3">
        <v>0.19</v>
      </c>
      <c r="U19" s="3">
        <v>0</v>
      </c>
      <c r="V19" s="3">
        <f t="shared" si="55"/>
        <v>5</v>
      </c>
      <c r="W19" s="3">
        <v>4997.5600000000004</v>
      </c>
      <c r="X19" s="3">
        <v>10199.56</v>
      </c>
      <c r="Y19" s="3">
        <v>7098.58</v>
      </c>
      <c r="Z19" s="3">
        <v>6290.59</v>
      </c>
      <c r="AA19" s="3">
        <v>6060.53</v>
      </c>
      <c r="AB19" s="3">
        <f t="shared" si="56"/>
        <v>5</v>
      </c>
      <c r="AC19" s="3">
        <v>42.58</v>
      </c>
      <c r="AD19" s="3">
        <v>45.12</v>
      </c>
      <c r="AE19" s="3">
        <v>42.5</v>
      </c>
      <c r="AF19" s="3">
        <v>44.33</v>
      </c>
      <c r="AG19" s="3">
        <v>62.83</v>
      </c>
      <c r="AH19" s="3">
        <f t="shared" si="57"/>
        <v>1</v>
      </c>
      <c r="AI19" s="3">
        <v>84.82</v>
      </c>
      <c r="AJ19" s="3">
        <v>751.26</v>
      </c>
      <c r="AK19" s="3">
        <v>242.95</v>
      </c>
      <c r="AL19" s="3">
        <v>217.05</v>
      </c>
      <c r="AM19" s="3">
        <v>224.46</v>
      </c>
      <c r="AN19" s="3">
        <v>98.44</v>
      </c>
      <c r="AO19" s="3">
        <v>99.54</v>
      </c>
      <c r="AP19" s="3">
        <v>100</v>
      </c>
      <c r="AQ19" s="3">
        <v>99.44</v>
      </c>
      <c r="AR19" s="3">
        <v>99.52</v>
      </c>
      <c r="AS19" s="3">
        <f t="shared" si="58"/>
        <v>5</v>
      </c>
      <c r="AT19" s="3">
        <v>97.8</v>
      </c>
      <c r="AU19" s="3">
        <v>70.7</v>
      </c>
      <c r="AV19" s="3">
        <v>98.93</v>
      </c>
      <c r="AW19" s="3">
        <v>88.76</v>
      </c>
      <c r="AX19" s="3">
        <v>99.41</v>
      </c>
      <c r="AY19" s="3">
        <f t="shared" si="59"/>
        <v>3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100</v>
      </c>
      <c r="BF19" s="3">
        <v>100</v>
      </c>
      <c r="BG19" s="3">
        <v>100</v>
      </c>
      <c r="BH19" s="3">
        <v>100</v>
      </c>
      <c r="BI19" s="3">
        <v>100</v>
      </c>
      <c r="BJ19" s="3">
        <f t="shared" si="60"/>
        <v>5</v>
      </c>
      <c r="BK19" s="3">
        <v>0</v>
      </c>
      <c r="BL19" s="3">
        <v>0.83</v>
      </c>
      <c r="BM19" s="3">
        <v>0.95</v>
      </c>
      <c r="BN19" s="3">
        <v>0</v>
      </c>
      <c r="BO19" s="3">
        <v>0</v>
      </c>
      <c r="BP19" s="3">
        <f t="shared" si="61"/>
        <v>4</v>
      </c>
      <c r="BQ19" s="3">
        <v>100</v>
      </c>
      <c r="BR19" s="3">
        <v>99.76</v>
      </c>
      <c r="BS19" s="3">
        <v>98.8</v>
      </c>
      <c r="BT19" s="3">
        <v>98.7</v>
      </c>
      <c r="BU19" s="3">
        <v>99.37</v>
      </c>
      <c r="BV19" s="3">
        <f t="shared" si="62"/>
        <v>5</v>
      </c>
      <c r="BW19" s="3">
        <v>100</v>
      </c>
      <c r="BX19" s="3">
        <v>100</v>
      </c>
      <c r="BY19" s="3">
        <v>100</v>
      </c>
      <c r="BZ19" s="3">
        <v>100</v>
      </c>
      <c r="CA19" s="3">
        <v>100</v>
      </c>
      <c r="CB19" s="3">
        <f t="shared" si="63"/>
        <v>5</v>
      </c>
      <c r="CC19" s="18">
        <v>0.09</v>
      </c>
      <c r="CD19" s="18">
        <v>0.19</v>
      </c>
      <c r="CE19" s="18">
        <v>0.22</v>
      </c>
      <c r="CF19" s="18">
        <v>0.23</v>
      </c>
      <c r="CG19" s="18">
        <v>0.06</v>
      </c>
      <c r="CH19" s="3">
        <f t="shared" si="64"/>
        <v>5</v>
      </c>
      <c r="CI19" s="18">
        <v>0.1</v>
      </c>
      <c r="CJ19" s="18">
        <v>7.0000000000000007E-2</v>
      </c>
      <c r="CK19" s="18">
        <v>0.12</v>
      </c>
      <c r="CL19" s="18">
        <v>0.1</v>
      </c>
      <c r="CM19" s="18">
        <v>0.1</v>
      </c>
      <c r="CN19" s="3">
        <f t="shared" si="65"/>
        <v>5</v>
      </c>
      <c r="CO19" s="3">
        <v>100</v>
      </c>
      <c r="CP19" s="3">
        <v>100</v>
      </c>
      <c r="CQ19" s="3">
        <v>100</v>
      </c>
      <c r="CR19" s="3">
        <v>100</v>
      </c>
      <c r="CS19" s="3">
        <v>100</v>
      </c>
      <c r="CT19" s="3">
        <f t="shared" si="66"/>
        <v>5</v>
      </c>
      <c r="CU19" s="3">
        <v>-113.6</v>
      </c>
      <c r="CV19" s="3">
        <v>-111.91</v>
      </c>
      <c r="CW19" s="3">
        <v>-113.86</v>
      </c>
      <c r="CX19" s="3">
        <v>-112.35</v>
      </c>
      <c r="CY19" s="3">
        <v>-114.4</v>
      </c>
      <c r="CZ19" s="23">
        <f t="shared" si="67"/>
        <v>5</v>
      </c>
      <c r="DA19" s="26">
        <v>6002</v>
      </c>
      <c r="DB19" s="26">
        <v>8262</v>
      </c>
      <c r="DC19" s="26">
        <v>4774</v>
      </c>
      <c r="DD19" s="26">
        <v>4529</v>
      </c>
      <c r="DE19" s="26">
        <v>4375</v>
      </c>
      <c r="DF19" s="26">
        <v>1324</v>
      </c>
      <c r="DG19" s="26">
        <v>102</v>
      </c>
      <c r="DH19" s="26">
        <v>45</v>
      </c>
      <c r="DI19" s="2">
        <f t="shared" si="46"/>
        <v>29413</v>
      </c>
      <c r="DJ19" s="2">
        <f t="shared" si="47"/>
        <v>10375</v>
      </c>
      <c r="DK19" s="29">
        <f t="shared" si="48"/>
        <v>35.273518512222488</v>
      </c>
      <c r="DL19" s="26">
        <v>6002</v>
      </c>
      <c r="DM19" s="26">
        <v>8262</v>
      </c>
      <c r="DN19" s="26">
        <v>4774</v>
      </c>
      <c r="DO19" s="26">
        <v>4529</v>
      </c>
      <c r="DP19" s="26">
        <v>4375</v>
      </c>
      <c r="DQ19" s="26">
        <v>1324</v>
      </c>
      <c r="DR19" s="26">
        <v>102</v>
      </c>
      <c r="DS19" s="26">
        <v>45</v>
      </c>
      <c r="DT19" s="2">
        <f t="shared" si="49"/>
        <v>29413</v>
      </c>
      <c r="DU19" s="2">
        <f t="shared" si="50"/>
        <v>10375</v>
      </c>
      <c r="DV19" s="29">
        <f t="shared" si="19"/>
        <v>35.273518512222488</v>
      </c>
      <c r="DW19" s="26">
        <v>6002</v>
      </c>
      <c r="DX19" s="26">
        <v>8262</v>
      </c>
      <c r="DY19" s="26">
        <v>4774</v>
      </c>
      <c r="DZ19" s="26">
        <v>4529</v>
      </c>
      <c r="EA19" s="26">
        <v>4375</v>
      </c>
      <c r="EB19" s="26">
        <v>1324</v>
      </c>
      <c r="EC19" s="26">
        <v>102</v>
      </c>
      <c r="ED19" s="26">
        <v>45</v>
      </c>
      <c r="EE19" s="2">
        <f t="shared" si="51"/>
        <v>29413</v>
      </c>
      <c r="EF19" s="2">
        <f t="shared" si="52"/>
        <v>10375</v>
      </c>
      <c r="EG19" s="29">
        <f t="shared" si="22"/>
        <v>35.273518512222488</v>
      </c>
    </row>
    <row r="20" spans="1:137" x14ac:dyDescent="0.35">
      <c r="A20" s="1" t="s">
        <v>80</v>
      </c>
      <c r="B20" s="1" t="s">
        <v>91</v>
      </c>
      <c r="C20" s="1" t="s">
        <v>2</v>
      </c>
      <c r="D20" s="1"/>
      <c r="E20" s="3">
        <v>99.94</v>
      </c>
      <c r="F20" s="3">
        <v>100</v>
      </c>
      <c r="G20" s="3">
        <v>99.86</v>
      </c>
      <c r="H20" s="3">
        <v>100</v>
      </c>
      <c r="I20" s="3">
        <v>99.96</v>
      </c>
      <c r="J20" s="3">
        <f t="shared" si="53"/>
        <v>5</v>
      </c>
      <c r="K20" s="3">
        <v>99.84</v>
      </c>
      <c r="L20" s="3">
        <v>99.45</v>
      </c>
      <c r="M20" s="3">
        <v>99.44</v>
      </c>
      <c r="N20" s="3">
        <v>99.56</v>
      </c>
      <c r="O20" s="3">
        <v>99.53</v>
      </c>
      <c r="P20" s="3">
        <f t="shared" si="54"/>
        <v>5</v>
      </c>
      <c r="Q20" s="3">
        <v>0.03</v>
      </c>
      <c r="R20" s="3">
        <v>0.34</v>
      </c>
      <c r="S20" s="3">
        <v>0.51</v>
      </c>
      <c r="T20" s="3">
        <v>0.13</v>
      </c>
      <c r="U20" s="3">
        <v>0.23</v>
      </c>
      <c r="V20" s="3">
        <f t="shared" si="55"/>
        <v>5</v>
      </c>
      <c r="W20" s="3">
        <v>3132.88</v>
      </c>
      <c r="X20" s="3">
        <v>3189.65</v>
      </c>
      <c r="Y20" s="3">
        <v>6533.97</v>
      </c>
      <c r="Z20" s="3">
        <v>3070.04</v>
      </c>
      <c r="AA20" s="3">
        <v>2525.4</v>
      </c>
      <c r="AB20" s="3">
        <f t="shared" si="56"/>
        <v>1</v>
      </c>
      <c r="AC20" s="3">
        <v>76.63</v>
      </c>
      <c r="AD20" s="3">
        <v>77.680000000000007</v>
      </c>
      <c r="AE20" s="3">
        <v>60.13</v>
      </c>
      <c r="AF20" s="3">
        <v>76.900000000000006</v>
      </c>
      <c r="AG20" s="3">
        <v>83.51</v>
      </c>
      <c r="AH20" s="3">
        <f t="shared" si="57"/>
        <v>5</v>
      </c>
      <c r="AI20" s="3">
        <v>378.33</v>
      </c>
      <c r="AJ20" s="3">
        <v>300.70999999999998</v>
      </c>
      <c r="AK20" s="3">
        <v>401.26</v>
      </c>
      <c r="AL20" s="3">
        <v>241.68</v>
      </c>
      <c r="AM20" s="3">
        <v>271.17</v>
      </c>
      <c r="AN20" s="3">
        <v>98.51</v>
      </c>
      <c r="AO20" s="3">
        <v>97.63</v>
      </c>
      <c r="AP20" s="3">
        <v>98.81</v>
      </c>
      <c r="AQ20" s="3">
        <v>98.43</v>
      </c>
      <c r="AR20" s="3">
        <v>97.76</v>
      </c>
      <c r="AS20" s="3">
        <f t="shared" si="58"/>
        <v>5</v>
      </c>
      <c r="AT20" s="3">
        <v>98.34</v>
      </c>
      <c r="AU20" s="3">
        <v>87.6</v>
      </c>
      <c r="AV20" s="3">
        <v>99.22</v>
      </c>
      <c r="AW20" s="3">
        <v>95.5</v>
      </c>
      <c r="AX20" s="3">
        <v>99.18</v>
      </c>
      <c r="AY20" s="3">
        <f t="shared" si="59"/>
        <v>4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100</v>
      </c>
      <c r="BF20" s="3">
        <v>100</v>
      </c>
      <c r="BG20" s="3">
        <v>100</v>
      </c>
      <c r="BH20" s="3">
        <v>100</v>
      </c>
      <c r="BI20" s="3">
        <v>100</v>
      </c>
      <c r="BJ20" s="3">
        <f t="shared" si="60"/>
        <v>5</v>
      </c>
      <c r="BK20" s="3">
        <v>0</v>
      </c>
      <c r="BL20" s="3">
        <v>0.16</v>
      </c>
      <c r="BM20" s="3">
        <v>0.18</v>
      </c>
      <c r="BN20" s="3">
        <v>0.38</v>
      </c>
      <c r="BO20" s="3">
        <v>0.18</v>
      </c>
      <c r="BP20" s="3">
        <f t="shared" si="61"/>
        <v>5</v>
      </c>
      <c r="BQ20" s="3">
        <v>98.53</v>
      </c>
      <c r="BR20" s="3">
        <v>97.89</v>
      </c>
      <c r="BS20" s="3">
        <v>98.78</v>
      </c>
      <c r="BT20" s="3">
        <v>98.02</v>
      </c>
      <c r="BU20" s="3">
        <v>98.76</v>
      </c>
      <c r="BV20" s="3">
        <f t="shared" si="62"/>
        <v>5</v>
      </c>
      <c r="BW20" s="3">
        <v>100</v>
      </c>
      <c r="BX20" s="3">
        <v>100</v>
      </c>
      <c r="BY20" s="3">
        <v>100</v>
      </c>
      <c r="BZ20" s="3">
        <v>100</v>
      </c>
      <c r="CA20" s="3">
        <v>100</v>
      </c>
      <c r="CB20" s="3">
        <f t="shared" si="63"/>
        <v>5</v>
      </c>
      <c r="CC20" s="18">
        <v>0.11</v>
      </c>
      <c r="CD20" s="18">
        <v>0.22</v>
      </c>
      <c r="CE20" s="18">
        <v>0.13</v>
      </c>
      <c r="CF20" s="18">
        <v>0.14000000000000001</v>
      </c>
      <c r="CG20" s="18">
        <v>0.2</v>
      </c>
      <c r="CH20" s="3">
        <f t="shared" si="64"/>
        <v>5</v>
      </c>
      <c r="CI20" s="18">
        <v>0.14000000000000001</v>
      </c>
      <c r="CJ20" s="18">
        <v>0.13</v>
      </c>
      <c r="CK20" s="18">
        <v>0.16</v>
      </c>
      <c r="CL20" s="18">
        <v>0.13</v>
      </c>
      <c r="CM20" s="18">
        <v>0.2</v>
      </c>
      <c r="CN20" s="3">
        <f t="shared" si="65"/>
        <v>5</v>
      </c>
      <c r="CO20" s="3">
        <v>100</v>
      </c>
      <c r="CP20" s="3">
        <v>100</v>
      </c>
      <c r="CQ20" s="3">
        <v>100</v>
      </c>
      <c r="CR20" s="3">
        <v>100</v>
      </c>
      <c r="CS20" s="3">
        <v>100</v>
      </c>
      <c r="CT20" s="3">
        <f t="shared" si="66"/>
        <v>5</v>
      </c>
      <c r="CU20" s="3">
        <v>-113.87</v>
      </c>
      <c r="CV20" s="3">
        <v>-112.26</v>
      </c>
      <c r="CW20" s="3">
        <v>-112.52</v>
      </c>
      <c r="CX20" s="3">
        <v>-114.28</v>
      </c>
      <c r="CY20" s="3">
        <v>-114.15</v>
      </c>
      <c r="CZ20" s="23">
        <f t="shared" si="67"/>
        <v>5</v>
      </c>
      <c r="DA20" s="26">
        <v>19230</v>
      </c>
      <c r="DB20" s="26">
        <v>37934</v>
      </c>
      <c r="DC20" s="26">
        <v>565</v>
      </c>
      <c r="DD20" s="26">
        <v>259</v>
      </c>
      <c r="DE20" s="26">
        <v>145</v>
      </c>
      <c r="DF20" s="26">
        <v>20</v>
      </c>
      <c r="DG20" s="26">
        <v>15</v>
      </c>
      <c r="DH20" s="26">
        <v>15</v>
      </c>
      <c r="DI20" s="2">
        <f t="shared" si="46"/>
        <v>58183</v>
      </c>
      <c r="DJ20" s="2">
        <f t="shared" si="47"/>
        <v>454</v>
      </c>
      <c r="DK20" s="29">
        <f t="shared" si="48"/>
        <v>0.78029665022429229</v>
      </c>
      <c r="DL20" s="26">
        <v>19230</v>
      </c>
      <c r="DM20" s="26">
        <v>37934</v>
      </c>
      <c r="DN20" s="26">
        <v>565</v>
      </c>
      <c r="DO20" s="26">
        <v>259</v>
      </c>
      <c r="DP20" s="26">
        <v>145</v>
      </c>
      <c r="DQ20" s="26">
        <v>20</v>
      </c>
      <c r="DR20" s="26">
        <v>15</v>
      </c>
      <c r="DS20" s="26">
        <v>15</v>
      </c>
      <c r="DT20" s="2">
        <f t="shared" si="49"/>
        <v>58183</v>
      </c>
      <c r="DU20" s="2">
        <f t="shared" si="50"/>
        <v>454</v>
      </c>
      <c r="DV20" s="29">
        <f t="shared" si="19"/>
        <v>0.78029665022429229</v>
      </c>
      <c r="DW20" s="26">
        <v>19230</v>
      </c>
      <c r="DX20" s="26">
        <v>37934</v>
      </c>
      <c r="DY20" s="26">
        <v>565</v>
      </c>
      <c r="DZ20" s="26">
        <v>259</v>
      </c>
      <c r="EA20" s="26">
        <v>145</v>
      </c>
      <c r="EB20" s="26">
        <v>20</v>
      </c>
      <c r="EC20" s="26">
        <v>15</v>
      </c>
      <c r="ED20" s="26">
        <v>15</v>
      </c>
      <c r="EE20" s="2">
        <f t="shared" si="51"/>
        <v>58183</v>
      </c>
      <c r="EF20" s="2">
        <f t="shared" si="52"/>
        <v>454</v>
      </c>
      <c r="EG20" s="29">
        <f t="shared" si="22"/>
        <v>0.78029665022429229</v>
      </c>
    </row>
    <row r="21" spans="1:137" x14ac:dyDescent="0.35">
      <c r="A21" s="1" t="s">
        <v>81</v>
      </c>
      <c r="B21" s="1" t="s">
        <v>91</v>
      </c>
      <c r="C21" s="1" t="s">
        <v>2</v>
      </c>
      <c r="D21" s="1"/>
      <c r="E21" s="3">
        <v>100</v>
      </c>
      <c r="F21" s="3">
        <v>100</v>
      </c>
      <c r="G21" s="3">
        <v>100</v>
      </c>
      <c r="H21" s="3">
        <v>100</v>
      </c>
      <c r="I21" s="3">
        <v>100</v>
      </c>
      <c r="J21" s="3">
        <f t="shared" si="53"/>
        <v>5</v>
      </c>
      <c r="K21" s="3">
        <v>99.29</v>
      </c>
      <c r="L21" s="3">
        <v>99.38</v>
      </c>
      <c r="M21" s="3">
        <v>100</v>
      </c>
      <c r="N21" s="3">
        <v>99.53</v>
      </c>
      <c r="O21" s="3">
        <v>99.29</v>
      </c>
      <c r="P21" s="3">
        <f t="shared" si="54"/>
        <v>5</v>
      </c>
      <c r="Q21" s="3">
        <v>0.19</v>
      </c>
      <c r="R21" s="3">
        <v>0.1</v>
      </c>
      <c r="S21" s="3">
        <v>0.18</v>
      </c>
      <c r="T21" s="3">
        <v>0.52</v>
      </c>
      <c r="U21" s="3">
        <v>0.13</v>
      </c>
      <c r="V21" s="3">
        <f t="shared" si="55"/>
        <v>5</v>
      </c>
      <c r="W21" s="3">
        <v>9897.26</v>
      </c>
      <c r="X21" s="3">
        <v>12380.61</v>
      </c>
      <c r="Y21" s="3">
        <v>15034.46</v>
      </c>
      <c r="Z21" s="3">
        <v>9205.5</v>
      </c>
      <c r="AA21" s="3">
        <v>10476.58</v>
      </c>
      <c r="AB21" s="3">
        <f t="shared" si="56"/>
        <v>5</v>
      </c>
      <c r="AC21" s="3">
        <v>52.74</v>
      </c>
      <c r="AD21" s="3">
        <v>41.28</v>
      </c>
      <c r="AE21" s="3">
        <v>37.33</v>
      </c>
      <c r="AF21" s="3">
        <v>41.76</v>
      </c>
      <c r="AG21" s="3">
        <v>37.82</v>
      </c>
      <c r="AH21" s="3">
        <f t="shared" si="57"/>
        <v>0</v>
      </c>
      <c r="AI21" s="3">
        <v>598.83000000000004</v>
      </c>
      <c r="AJ21" s="3">
        <v>1898.09</v>
      </c>
      <c r="AK21" s="3">
        <v>3061.53</v>
      </c>
      <c r="AL21" s="3">
        <v>2592.44</v>
      </c>
      <c r="AM21" s="3">
        <v>1223.57</v>
      </c>
      <c r="AN21" s="3">
        <v>100</v>
      </c>
      <c r="AO21" s="3">
        <v>100</v>
      </c>
      <c r="AP21" s="3">
        <v>99.48</v>
      </c>
      <c r="AQ21" s="3">
        <v>98.99</v>
      </c>
      <c r="AR21" s="3">
        <v>100</v>
      </c>
      <c r="AS21" s="3">
        <f t="shared" si="58"/>
        <v>5</v>
      </c>
      <c r="AT21" s="3">
        <v>100</v>
      </c>
      <c r="AU21" s="3">
        <v>100</v>
      </c>
      <c r="AV21" s="3">
        <v>100</v>
      </c>
      <c r="AW21" s="3">
        <v>98.73</v>
      </c>
      <c r="AX21" s="3">
        <v>91.96</v>
      </c>
      <c r="AY21" s="3">
        <f t="shared" si="59"/>
        <v>4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100</v>
      </c>
      <c r="BF21" s="3">
        <v>100</v>
      </c>
      <c r="BG21" s="3">
        <v>100</v>
      </c>
      <c r="BH21" s="3">
        <v>100</v>
      </c>
      <c r="BI21" s="3">
        <v>100</v>
      </c>
      <c r="BJ21" s="3">
        <f t="shared" si="60"/>
        <v>5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f t="shared" si="61"/>
        <v>5</v>
      </c>
      <c r="BQ21" s="3">
        <v>100</v>
      </c>
      <c r="BR21" s="3">
        <v>100</v>
      </c>
      <c r="BS21" s="3">
        <v>100</v>
      </c>
      <c r="BT21" s="3">
        <v>100</v>
      </c>
      <c r="BU21" s="3">
        <v>100</v>
      </c>
      <c r="BV21" s="3">
        <f t="shared" si="62"/>
        <v>5</v>
      </c>
      <c r="BW21" s="3">
        <v>100</v>
      </c>
      <c r="BX21" s="3">
        <v>100</v>
      </c>
      <c r="BY21" s="3">
        <v>100</v>
      </c>
      <c r="BZ21" s="3">
        <v>100</v>
      </c>
      <c r="CA21" s="3">
        <v>100</v>
      </c>
      <c r="CB21" s="3">
        <f t="shared" si="63"/>
        <v>5</v>
      </c>
      <c r="CC21" s="18">
        <v>0.04</v>
      </c>
      <c r="CD21" s="18">
        <v>0.03</v>
      </c>
      <c r="CE21" s="18">
        <v>0.03</v>
      </c>
      <c r="CF21" s="18">
        <v>0.03</v>
      </c>
      <c r="CG21" s="18">
        <v>0.06</v>
      </c>
      <c r="CH21" s="3">
        <f t="shared" si="64"/>
        <v>5</v>
      </c>
      <c r="CI21" s="18">
        <v>0.02</v>
      </c>
      <c r="CJ21" s="18">
        <v>0.04</v>
      </c>
      <c r="CK21" s="18">
        <v>0.02</v>
      </c>
      <c r="CL21" s="18">
        <v>0.03</v>
      </c>
      <c r="CM21" s="18">
        <v>0.11</v>
      </c>
      <c r="CN21" s="3">
        <f t="shared" si="65"/>
        <v>5</v>
      </c>
      <c r="CO21" s="3">
        <v>100</v>
      </c>
      <c r="CP21" s="3">
        <v>100</v>
      </c>
      <c r="CQ21" s="3">
        <v>100</v>
      </c>
      <c r="CR21" s="3">
        <v>100</v>
      </c>
      <c r="CS21" s="3">
        <v>100</v>
      </c>
      <c r="CT21" s="3">
        <f t="shared" si="66"/>
        <v>5</v>
      </c>
      <c r="CU21" s="3">
        <v>-113.55</v>
      </c>
      <c r="CV21" s="3">
        <v>-113.74</v>
      </c>
      <c r="CW21" s="3">
        <v>-114.17</v>
      </c>
      <c r="CX21" s="3">
        <v>-113.15</v>
      </c>
      <c r="CY21" s="3">
        <v>-113.37</v>
      </c>
      <c r="CZ21" s="23">
        <f t="shared" si="67"/>
        <v>5</v>
      </c>
      <c r="DA21" s="26">
        <v>7891</v>
      </c>
      <c r="DB21" s="26">
        <v>7900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">
        <f t="shared" si="46"/>
        <v>15791</v>
      </c>
      <c r="DJ21" s="2">
        <f t="shared" si="47"/>
        <v>0</v>
      </c>
      <c r="DK21" s="29">
        <f t="shared" si="48"/>
        <v>0</v>
      </c>
      <c r="DL21" s="26">
        <v>7891</v>
      </c>
      <c r="DM21" s="26">
        <v>7900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">
        <f t="shared" si="49"/>
        <v>15791</v>
      </c>
      <c r="DU21" s="2">
        <f t="shared" si="50"/>
        <v>0</v>
      </c>
      <c r="DV21" s="29">
        <f t="shared" si="19"/>
        <v>0</v>
      </c>
      <c r="DW21" s="26">
        <v>7891</v>
      </c>
      <c r="DX21" s="26">
        <v>7900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">
        <f t="shared" si="51"/>
        <v>15791</v>
      </c>
      <c r="EF21" s="2">
        <f t="shared" si="52"/>
        <v>0</v>
      </c>
      <c r="EG21" s="29">
        <f t="shared" si="22"/>
        <v>0</v>
      </c>
    </row>
    <row r="22" spans="1:137" x14ac:dyDescent="0.35">
      <c r="A22" s="1" t="s">
        <v>82</v>
      </c>
      <c r="B22" s="1" t="s">
        <v>94</v>
      </c>
      <c r="C22" s="1" t="s">
        <v>2</v>
      </c>
      <c r="D22" s="1" t="s">
        <v>95</v>
      </c>
      <c r="E22" s="3">
        <v>99.97</v>
      </c>
      <c r="F22" s="3">
        <v>99.9</v>
      </c>
      <c r="G22" s="3">
        <v>99.91</v>
      </c>
      <c r="H22" s="3">
        <v>100</v>
      </c>
      <c r="I22" s="3">
        <v>99.95</v>
      </c>
      <c r="J22" s="3">
        <f t="shared" si="53"/>
        <v>5</v>
      </c>
      <c r="K22" s="3">
        <v>99.94</v>
      </c>
      <c r="L22" s="3">
        <v>99.33</v>
      </c>
      <c r="M22" s="3">
        <v>99.62</v>
      </c>
      <c r="N22" s="3">
        <v>99.82</v>
      </c>
      <c r="O22" s="3">
        <v>99.74</v>
      </c>
      <c r="P22" s="3">
        <f t="shared" si="54"/>
        <v>5</v>
      </c>
      <c r="Q22" s="3">
        <v>0.04</v>
      </c>
      <c r="R22" s="3">
        <v>0.33</v>
      </c>
      <c r="S22" s="3">
        <v>0.55000000000000004</v>
      </c>
      <c r="T22" s="3">
        <v>0.14000000000000001</v>
      </c>
      <c r="U22" s="3">
        <v>0.14000000000000001</v>
      </c>
      <c r="V22" s="3">
        <f t="shared" si="55"/>
        <v>5</v>
      </c>
      <c r="W22" s="3">
        <v>2069.94</v>
      </c>
      <c r="X22" s="3">
        <v>1518.51</v>
      </c>
      <c r="Y22" s="3">
        <v>1153.19</v>
      </c>
      <c r="Z22" s="3">
        <v>892.34</v>
      </c>
      <c r="AA22" s="3">
        <v>1127.8599999999999</v>
      </c>
      <c r="AB22" s="3">
        <f t="shared" si="56"/>
        <v>0</v>
      </c>
      <c r="AC22" s="3">
        <v>77.680000000000007</v>
      </c>
      <c r="AD22" s="3">
        <v>92.44</v>
      </c>
      <c r="AE22" s="3">
        <v>83.35</v>
      </c>
      <c r="AF22" s="3">
        <v>89.14</v>
      </c>
      <c r="AG22" s="3">
        <v>88.58</v>
      </c>
      <c r="AH22" s="3">
        <f t="shared" si="57"/>
        <v>5</v>
      </c>
      <c r="AI22" s="3">
        <v>366.24</v>
      </c>
      <c r="AJ22" s="3">
        <v>152.09</v>
      </c>
      <c r="AK22" s="3">
        <v>138.59</v>
      </c>
      <c r="AL22" s="3">
        <v>143.94999999999999</v>
      </c>
      <c r="AM22" s="3">
        <v>153.75</v>
      </c>
      <c r="AN22" s="3">
        <v>87.5</v>
      </c>
      <c r="AO22" s="3">
        <v>87.17</v>
      </c>
      <c r="AP22" s="3">
        <v>99.12</v>
      </c>
      <c r="AQ22" s="3">
        <v>92.31</v>
      </c>
      <c r="AR22" s="3">
        <v>92.31</v>
      </c>
      <c r="AS22" s="3">
        <f t="shared" si="58"/>
        <v>1</v>
      </c>
      <c r="AT22" s="3">
        <v>100</v>
      </c>
      <c r="AU22" s="3">
        <v>94.6</v>
      </c>
      <c r="AV22" s="3">
        <v>95.72</v>
      </c>
      <c r="AW22" s="3">
        <v>98.83</v>
      </c>
      <c r="AX22" s="3">
        <v>96.98</v>
      </c>
      <c r="AY22" s="3">
        <f t="shared" si="59"/>
        <v>4</v>
      </c>
      <c r="AZ22" s="3">
        <v>9.6300000000000008</v>
      </c>
      <c r="BA22" s="3">
        <v>9.3000000000000007</v>
      </c>
      <c r="BB22" s="3">
        <v>8.5299999999999994</v>
      </c>
      <c r="BC22" s="3">
        <v>9.43</v>
      </c>
      <c r="BD22" s="3">
        <v>9.76</v>
      </c>
      <c r="BE22" s="3">
        <v>100</v>
      </c>
      <c r="BF22" s="3">
        <v>100</v>
      </c>
      <c r="BG22" s="3">
        <v>100</v>
      </c>
      <c r="BH22" s="3">
        <v>100</v>
      </c>
      <c r="BI22" s="3">
        <v>100</v>
      </c>
      <c r="BJ22" s="3">
        <f t="shared" si="60"/>
        <v>5</v>
      </c>
      <c r="BK22" s="3">
        <v>1.1100000000000001</v>
      </c>
      <c r="BL22" s="3">
        <v>0.59</v>
      </c>
      <c r="BM22" s="3">
        <v>0.31</v>
      </c>
      <c r="BN22" s="3">
        <v>0.67</v>
      </c>
      <c r="BO22" s="3">
        <v>0.17</v>
      </c>
      <c r="BP22" s="3">
        <f t="shared" si="61"/>
        <v>4</v>
      </c>
      <c r="BQ22" s="3">
        <v>100</v>
      </c>
      <c r="BR22" s="3">
        <v>97.56</v>
      </c>
      <c r="BS22" s="3">
        <v>100</v>
      </c>
      <c r="BT22" s="3">
        <v>100</v>
      </c>
      <c r="BU22" s="3">
        <v>95.92</v>
      </c>
      <c r="BV22" s="3">
        <f t="shared" si="62"/>
        <v>4</v>
      </c>
      <c r="BW22" s="3">
        <v>100</v>
      </c>
      <c r="BX22" s="3">
        <v>100</v>
      </c>
      <c r="BY22" s="3">
        <v>100</v>
      </c>
      <c r="BZ22" s="3">
        <v>100</v>
      </c>
      <c r="CA22" s="3">
        <v>100</v>
      </c>
      <c r="CB22" s="3">
        <f t="shared" si="63"/>
        <v>5</v>
      </c>
      <c r="CC22" s="18">
        <v>7.0000000000000007E-2</v>
      </c>
      <c r="CD22" s="18">
        <v>0.06</v>
      </c>
      <c r="CE22" s="18">
        <v>7.0000000000000007E-2</v>
      </c>
      <c r="CF22" s="18">
        <v>0.11</v>
      </c>
      <c r="CG22" s="18">
        <v>0.1</v>
      </c>
      <c r="CH22" s="3">
        <f t="shared" si="64"/>
        <v>5</v>
      </c>
      <c r="CI22" s="18">
        <v>0.13</v>
      </c>
      <c r="CJ22" s="18">
        <v>7.0000000000000007E-2</v>
      </c>
      <c r="CK22" s="18">
        <v>0.13</v>
      </c>
      <c r="CL22" s="18">
        <v>0.12</v>
      </c>
      <c r="CM22" s="18">
        <v>0.34</v>
      </c>
      <c r="CN22" s="3">
        <f t="shared" si="65"/>
        <v>5</v>
      </c>
      <c r="CO22" s="3">
        <v>99.08</v>
      </c>
      <c r="CP22" s="3">
        <v>100</v>
      </c>
      <c r="CQ22" s="3">
        <v>99.82</v>
      </c>
      <c r="CR22" s="3">
        <v>100</v>
      </c>
      <c r="CS22" s="3">
        <v>99.72</v>
      </c>
      <c r="CT22" s="3">
        <f t="shared" si="66"/>
        <v>5</v>
      </c>
      <c r="CU22" s="3">
        <v>-117.33</v>
      </c>
      <c r="CV22" s="3">
        <v>-115.1</v>
      </c>
      <c r="CW22" s="3">
        <v>0</v>
      </c>
      <c r="CX22" s="3">
        <v>0</v>
      </c>
      <c r="CY22" s="3">
        <v>-114.24</v>
      </c>
      <c r="CZ22" s="23">
        <f t="shared" si="67"/>
        <v>3</v>
      </c>
      <c r="DA22" s="26">
        <v>8402</v>
      </c>
      <c r="DB22" s="26">
        <v>44726</v>
      </c>
      <c r="DC22" s="26">
        <v>14388</v>
      </c>
      <c r="DD22" s="26">
        <v>1295</v>
      </c>
      <c r="DE22" s="26">
        <v>589</v>
      </c>
      <c r="DF22" s="26">
        <v>529</v>
      </c>
      <c r="DG22" s="26">
        <v>322</v>
      </c>
      <c r="DH22" s="26">
        <v>30</v>
      </c>
      <c r="DI22" s="2">
        <f t="shared" si="46"/>
        <v>70281</v>
      </c>
      <c r="DJ22" s="2">
        <f t="shared" si="47"/>
        <v>2765</v>
      </c>
      <c r="DK22" s="29">
        <f t="shared" si="48"/>
        <v>3.9342069691666315</v>
      </c>
      <c r="DL22" s="26">
        <v>8402</v>
      </c>
      <c r="DM22" s="26">
        <v>44726</v>
      </c>
      <c r="DN22" s="26">
        <v>14388</v>
      </c>
      <c r="DO22" s="26">
        <v>1295</v>
      </c>
      <c r="DP22" s="26">
        <v>589</v>
      </c>
      <c r="DQ22" s="26">
        <v>529</v>
      </c>
      <c r="DR22" s="26">
        <v>322</v>
      </c>
      <c r="DS22" s="26">
        <v>30</v>
      </c>
      <c r="DT22" s="2">
        <f t="shared" si="49"/>
        <v>70281</v>
      </c>
      <c r="DU22" s="2">
        <f t="shared" si="50"/>
        <v>2765</v>
      </c>
      <c r="DV22" s="29">
        <f t="shared" si="19"/>
        <v>3.9342069691666315</v>
      </c>
      <c r="DW22" s="26">
        <v>8402</v>
      </c>
      <c r="DX22" s="26">
        <v>44726</v>
      </c>
      <c r="DY22" s="26">
        <v>14388</v>
      </c>
      <c r="DZ22" s="26">
        <v>1295</v>
      </c>
      <c r="EA22" s="26">
        <v>589</v>
      </c>
      <c r="EB22" s="26">
        <v>529</v>
      </c>
      <c r="EC22" s="26">
        <v>322</v>
      </c>
      <c r="ED22" s="26">
        <v>30</v>
      </c>
      <c r="EE22" s="2">
        <f t="shared" si="51"/>
        <v>70281</v>
      </c>
      <c r="EF22" s="2">
        <f t="shared" si="52"/>
        <v>2765</v>
      </c>
      <c r="EG22" s="29">
        <f t="shared" si="22"/>
        <v>3.9342069691666315</v>
      </c>
    </row>
    <row r="23" spans="1:137" x14ac:dyDescent="0.35">
      <c r="A23" s="1" t="s">
        <v>83</v>
      </c>
      <c r="B23" s="1" t="s">
        <v>94</v>
      </c>
      <c r="C23" s="1" t="s">
        <v>2</v>
      </c>
      <c r="D23" s="1" t="s">
        <v>95</v>
      </c>
      <c r="E23" s="3">
        <v>99.68</v>
      </c>
      <c r="F23" s="3">
        <v>99.08</v>
      </c>
      <c r="G23" s="3">
        <v>99.58</v>
      </c>
      <c r="H23" s="3">
        <v>99.71</v>
      </c>
      <c r="I23" s="3">
        <v>99.95</v>
      </c>
      <c r="J23" s="3">
        <f t="shared" si="53"/>
        <v>5</v>
      </c>
      <c r="K23" s="3">
        <v>99.6</v>
      </c>
      <c r="L23" s="3">
        <v>98.83</v>
      </c>
      <c r="M23" s="3">
        <v>99.58</v>
      </c>
      <c r="N23" s="3">
        <v>99.7</v>
      </c>
      <c r="O23" s="3">
        <v>99.89</v>
      </c>
      <c r="P23" s="3">
        <f t="shared" si="54"/>
        <v>5</v>
      </c>
      <c r="Q23" s="3">
        <v>0.95</v>
      </c>
      <c r="R23" s="3">
        <v>1.2</v>
      </c>
      <c r="S23" s="3">
        <v>0.88</v>
      </c>
      <c r="T23" s="3">
        <v>0.64</v>
      </c>
      <c r="U23" s="3">
        <v>0.4</v>
      </c>
      <c r="V23" s="3">
        <f t="shared" si="55"/>
        <v>3</v>
      </c>
      <c r="W23" s="3">
        <v>1457.07</v>
      </c>
      <c r="X23" s="3">
        <v>1019.31</v>
      </c>
      <c r="Y23" s="3">
        <v>1049.5</v>
      </c>
      <c r="Z23" s="3">
        <v>784.39</v>
      </c>
      <c r="AA23" s="3">
        <v>1591.72</v>
      </c>
      <c r="AB23" s="3">
        <f t="shared" si="56"/>
        <v>0</v>
      </c>
      <c r="AC23" s="3">
        <v>65.040000000000006</v>
      </c>
      <c r="AD23" s="3">
        <v>67.260000000000005</v>
      </c>
      <c r="AE23" s="3">
        <v>71.5</v>
      </c>
      <c r="AF23" s="3">
        <v>70.39</v>
      </c>
      <c r="AG23" s="3">
        <v>70.91</v>
      </c>
      <c r="AH23" s="3">
        <f t="shared" si="57"/>
        <v>5</v>
      </c>
      <c r="AI23" s="3">
        <v>65.62</v>
      </c>
      <c r="AJ23" s="3">
        <v>57.66</v>
      </c>
      <c r="AK23" s="3">
        <v>66.63</v>
      </c>
      <c r="AL23" s="3">
        <v>58.85</v>
      </c>
      <c r="AM23" s="3">
        <v>83.23</v>
      </c>
      <c r="AN23" s="3">
        <v>98.22</v>
      </c>
      <c r="AO23" s="3">
        <v>96.49</v>
      </c>
      <c r="AP23" s="3">
        <v>96.12</v>
      </c>
      <c r="AQ23" s="3">
        <v>96.15</v>
      </c>
      <c r="AR23" s="3">
        <v>98.46</v>
      </c>
      <c r="AS23" s="3">
        <f t="shared" si="58"/>
        <v>5</v>
      </c>
      <c r="AT23" s="3">
        <v>97.56</v>
      </c>
      <c r="AU23" s="3">
        <v>98.21</v>
      </c>
      <c r="AV23" s="3">
        <v>97.43</v>
      </c>
      <c r="AW23" s="3">
        <v>93.6</v>
      </c>
      <c r="AX23" s="3">
        <v>97.75</v>
      </c>
      <c r="AY23" s="3">
        <f t="shared" si="59"/>
        <v>4</v>
      </c>
      <c r="AZ23" s="3">
        <v>7.08</v>
      </c>
      <c r="BA23" s="3">
        <v>7.01</v>
      </c>
      <c r="BB23" s="3">
        <v>6.94</v>
      </c>
      <c r="BC23" s="3">
        <v>7.37</v>
      </c>
      <c r="BD23" s="3">
        <v>7.14</v>
      </c>
      <c r="BE23" s="3">
        <v>100</v>
      </c>
      <c r="BF23" s="3">
        <v>100</v>
      </c>
      <c r="BG23" s="3">
        <v>98.84</v>
      </c>
      <c r="BH23" s="3">
        <v>99.37</v>
      </c>
      <c r="BI23" s="3">
        <v>100</v>
      </c>
      <c r="BJ23" s="3">
        <f t="shared" si="60"/>
        <v>3</v>
      </c>
      <c r="BK23" s="3">
        <v>0.81</v>
      </c>
      <c r="BL23" s="3">
        <v>2.06</v>
      </c>
      <c r="BM23" s="3">
        <v>0.41</v>
      </c>
      <c r="BN23" s="3">
        <v>0.22</v>
      </c>
      <c r="BO23" s="3">
        <v>0.9</v>
      </c>
      <c r="BP23" s="3">
        <f t="shared" si="61"/>
        <v>3</v>
      </c>
      <c r="BQ23" s="3">
        <v>97.27</v>
      </c>
      <c r="BR23" s="3">
        <v>95.18</v>
      </c>
      <c r="BS23" s="3">
        <v>95.6</v>
      </c>
      <c r="BT23" s="3">
        <v>93.83</v>
      </c>
      <c r="BU23" s="3">
        <v>96.6</v>
      </c>
      <c r="BV23" s="3">
        <f t="shared" si="62"/>
        <v>2</v>
      </c>
      <c r="BW23" s="3">
        <v>100</v>
      </c>
      <c r="BX23" s="3">
        <v>100</v>
      </c>
      <c r="BY23" s="3">
        <v>100</v>
      </c>
      <c r="BZ23" s="3">
        <v>0</v>
      </c>
      <c r="CA23" s="3">
        <v>100</v>
      </c>
      <c r="CB23" s="3">
        <f t="shared" si="63"/>
        <v>4</v>
      </c>
      <c r="CC23" s="18">
        <v>0.36</v>
      </c>
      <c r="CD23" s="18">
        <v>0.45</v>
      </c>
      <c r="CE23" s="18">
        <v>0.52</v>
      </c>
      <c r="CF23" s="18">
        <v>0.8</v>
      </c>
      <c r="CG23" s="18">
        <v>0.88</v>
      </c>
      <c r="CH23" s="3">
        <f t="shared" si="64"/>
        <v>5</v>
      </c>
      <c r="CI23" s="18">
        <v>0.47</v>
      </c>
      <c r="CJ23" s="18">
        <v>0.79</v>
      </c>
      <c r="CK23" s="18">
        <v>0.55000000000000004</v>
      </c>
      <c r="CL23" s="18">
        <v>0.47</v>
      </c>
      <c r="CM23" s="18">
        <v>0.69</v>
      </c>
      <c r="CN23" s="3">
        <f t="shared" si="65"/>
        <v>5</v>
      </c>
      <c r="CO23" s="3">
        <v>99.09</v>
      </c>
      <c r="CP23" s="3">
        <v>100</v>
      </c>
      <c r="CQ23" s="3">
        <v>99.83</v>
      </c>
      <c r="CR23" s="3">
        <v>100</v>
      </c>
      <c r="CS23" s="3">
        <v>99.72</v>
      </c>
      <c r="CT23" s="3">
        <f t="shared" si="66"/>
        <v>5</v>
      </c>
      <c r="CU23" s="3">
        <v>-115.01</v>
      </c>
      <c r="CV23" s="3">
        <v>-115.03</v>
      </c>
      <c r="CW23" s="3">
        <v>-115.28</v>
      </c>
      <c r="CX23" s="3">
        <v>0</v>
      </c>
      <c r="CY23" s="3">
        <v>-117.37</v>
      </c>
      <c r="CZ23" s="23">
        <f t="shared" si="67"/>
        <v>4</v>
      </c>
      <c r="DA23" s="26">
        <v>2406</v>
      </c>
      <c r="DB23" s="26">
        <v>3970</v>
      </c>
      <c r="DC23" s="26">
        <v>63012</v>
      </c>
      <c r="DD23" s="26">
        <v>20465</v>
      </c>
      <c r="DE23" s="26">
        <v>5408</v>
      </c>
      <c r="DF23" s="26">
        <v>4122</v>
      </c>
      <c r="DG23" s="26">
        <v>2766</v>
      </c>
      <c r="DH23" s="26">
        <v>2275</v>
      </c>
      <c r="DI23" s="2">
        <f t="shared" si="46"/>
        <v>104424</v>
      </c>
      <c r="DJ23" s="2">
        <f t="shared" si="47"/>
        <v>35036</v>
      </c>
      <c r="DK23" s="29">
        <f t="shared" si="48"/>
        <v>33.551673944687046</v>
      </c>
      <c r="DL23" s="26">
        <v>2406</v>
      </c>
      <c r="DM23" s="26">
        <v>3970</v>
      </c>
      <c r="DN23" s="26">
        <v>63012</v>
      </c>
      <c r="DO23" s="26">
        <v>20465</v>
      </c>
      <c r="DP23" s="26">
        <v>5408</v>
      </c>
      <c r="DQ23" s="26">
        <v>4122</v>
      </c>
      <c r="DR23" s="26">
        <v>2766</v>
      </c>
      <c r="DS23" s="26">
        <v>2275</v>
      </c>
      <c r="DT23" s="2">
        <f t="shared" si="49"/>
        <v>104424</v>
      </c>
      <c r="DU23" s="2">
        <f t="shared" si="50"/>
        <v>35036</v>
      </c>
      <c r="DV23" s="29">
        <f t="shared" si="19"/>
        <v>33.551673944687046</v>
      </c>
      <c r="DW23" s="26">
        <v>2406</v>
      </c>
      <c r="DX23" s="26">
        <v>3970</v>
      </c>
      <c r="DY23" s="26">
        <v>63012</v>
      </c>
      <c r="DZ23" s="26">
        <v>20465</v>
      </c>
      <c r="EA23" s="26">
        <v>5408</v>
      </c>
      <c r="EB23" s="26">
        <v>4122</v>
      </c>
      <c r="EC23" s="26">
        <v>2766</v>
      </c>
      <c r="ED23" s="26">
        <v>2275</v>
      </c>
      <c r="EE23" s="2">
        <f t="shared" si="51"/>
        <v>104424</v>
      </c>
      <c r="EF23" s="2">
        <f t="shared" si="52"/>
        <v>35036</v>
      </c>
      <c r="EG23" s="29">
        <f t="shared" si="22"/>
        <v>33.551673944687046</v>
      </c>
    </row>
    <row r="24" spans="1:137" x14ac:dyDescent="0.35">
      <c r="A24" s="1" t="s">
        <v>84</v>
      </c>
      <c r="B24" s="1" t="s">
        <v>94</v>
      </c>
      <c r="C24" s="1" t="s">
        <v>2</v>
      </c>
      <c r="D24" s="1" t="s">
        <v>95</v>
      </c>
      <c r="E24" s="3">
        <v>99.96</v>
      </c>
      <c r="F24" s="3">
        <v>99.96</v>
      </c>
      <c r="G24" s="3">
        <v>99.33</v>
      </c>
      <c r="H24" s="3">
        <v>100</v>
      </c>
      <c r="I24" s="3">
        <v>100</v>
      </c>
      <c r="J24" s="3">
        <f t="shared" si="53"/>
        <v>5</v>
      </c>
      <c r="K24" s="3">
        <v>99.69</v>
      </c>
      <c r="L24" s="3">
        <v>99.92</v>
      </c>
      <c r="M24" s="3">
        <v>99.22</v>
      </c>
      <c r="N24" s="3">
        <v>99.95</v>
      </c>
      <c r="O24" s="3">
        <v>99.98</v>
      </c>
      <c r="P24" s="3">
        <f t="shared" si="54"/>
        <v>5</v>
      </c>
      <c r="Q24" s="3">
        <v>0.15</v>
      </c>
      <c r="R24" s="3">
        <v>0</v>
      </c>
      <c r="S24" s="3">
        <v>0.26</v>
      </c>
      <c r="T24" s="3">
        <v>0.14000000000000001</v>
      </c>
      <c r="U24" s="3">
        <v>0.31</v>
      </c>
      <c r="V24" s="3">
        <f t="shared" si="55"/>
        <v>5</v>
      </c>
      <c r="W24" s="3">
        <v>2829.58</v>
      </c>
      <c r="X24" s="3">
        <v>3044.13</v>
      </c>
      <c r="Y24" s="3">
        <v>4711.53</v>
      </c>
      <c r="Z24" s="3">
        <v>1313.76</v>
      </c>
      <c r="AA24" s="3">
        <v>2243.2600000000002</v>
      </c>
      <c r="AB24" s="3">
        <f t="shared" si="56"/>
        <v>1</v>
      </c>
      <c r="AC24" s="3">
        <v>76.59</v>
      </c>
      <c r="AD24" s="3">
        <v>73.540000000000006</v>
      </c>
      <c r="AE24" s="3">
        <v>66.36</v>
      </c>
      <c r="AF24" s="3">
        <v>93.34</v>
      </c>
      <c r="AG24" s="3">
        <v>88.09</v>
      </c>
      <c r="AH24" s="3">
        <f t="shared" si="57"/>
        <v>5</v>
      </c>
      <c r="AI24" s="3">
        <v>333.97</v>
      </c>
      <c r="AJ24" s="3">
        <v>307.10000000000002</v>
      </c>
      <c r="AK24" s="3">
        <v>347.45</v>
      </c>
      <c r="AL24" s="3">
        <v>346.42</v>
      </c>
      <c r="AM24" s="3">
        <v>291.60000000000002</v>
      </c>
      <c r="AN24" s="3">
        <v>95.51</v>
      </c>
      <c r="AO24" s="3">
        <v>96.81</v>
      </c>
      <c r="AP24" s="3">
        <v>96.12</v>
      </c>
      <c r="AQ24" s="3">
        <v>93.88</v>
      </c>
      <c r="AR24" s="3">
        <v>96</v>
      </c>
      <c r="AS24" s="3">
        <f t="shared" si="58"/>
        <v>2</v>
      </c>
      <c r="AT24" s="3">
        <v>96.95</v>
      </c>
      <c r="AU24" s="3">
        <v>53.91</v>
      </c>
      <c r="AV24" s="3">
        <v>97.7</v>
      </c>
      <c r="AW24" s="3">
        <v>98.11</v>
      </c>
      <c r="AX24" s="3">
        <v>99.49</v>
      </c>
      <c r="AY24" s="3">
        <f t="shared" si="59"/>
        <v>4</v>
      </c>
      <c r="AZ24" s="3">
        <v>9.5</v>
      </c>
      <c r="BA24" s="3">
        <v>9.0500000000000007</v>
      </c>
      <c r="BB24" s="3">
        <v>9.2100000000000009</v>
      </c>
      <c r="BC24" s="3">
        <v>8.99</v>
      </c>
      <c r="BD24" s="3">
        <v>9.3000000000000007</v>
      </c>
      <c r="BE24" s="3">
        <v>100</v>
      </c>
      <c r="BF24" s="3">
        <v>100</v>
      </c>
      <c r="BG24" s="3">
        <v>100</v>
      </c>
      <c r="BH24" s="3">
        <v>100</v>
      </c>
      <c r="BI24" s="3">
        <v>100</v>
      </c>
      <c r="BJ24" s="3">
        <f t="shared" si="60"/>
        <v>5</v>
      </c>
      <c r="BK24" s="3">
        <v>0</v>
      </c>
      <c r="BL24" s="3">
        <v>0.26</v>
      </c>
      <c r="BM24" s="3">
        <v>0.56999999999999995</v>
      </c>
      <c r="BN24" s="3">
        <v>0</v>
      </c>
      <c r="BO24" s="3">
        <v>0.22</v>
      </c>
      <c r="BP24" s="3">
        <f t="shared" si="61"/>
        <v>5</v>
      </c>
      <c r="BQ24" s="3">
        <v>95.33</v>
      </c>
      <c r="BR24" s="3">
        <v>96.67</v>
      </c>
      <c r="BS24" s="3">
        <v>97.87</v>
      </c>
      <c r="BT24" s="3">
        <v>93.33</v>
      </c>
      <c r="BU24" s="3">
        <v>96.74</v>
      </c>
      <c r="BV24" s="3">
        <f t="shared" si="62"/>
        <v>3</v>
      </c>
      <c r="BW24" s="3">
        <v>100</v>
      </c>
      <c r="BX24" s="3">
        <v>100</v>
      </c>
      <c r="BY24" s="3">
        <v>100</v>
      </c>
      <c r="BZ24" s="3">
        <v>0</v>
      </c>
      <c r="CA24" s="3">
        <v>100</v>
      </c>
      <c r="CB24" s="3">
        <f t="shared" si="63"/>
        <v>4</v>
      </c>
      <c r="CC24" s="18">
        <v>0.14000000000000001</v>
      </c>
      <c r="CD24" s="18">
        <v>0.05</v>
      </c>
      <c r="CE24" s="18">
        <v>0.11</v>
      </c>
      <c r="CF24" s="18">
        <v>0.1</v>
      </c>
      <c r="CG24" s="18">
        <v>0.17</v>
      </c>
      <c r="CH24" s="3">
        <f t="shared" si="64"/>
        <v>5</v>
      </c>
      <c r="CI24" s="18">
        <v>0.04</v>
      </c>
      <c r="CJ24" s="18">
        <v>0.06</v>
      </c>
      <c r="CK24" s="18">
        <v>0.05</v>
      </c>
      <c r="CL24" s="18">
        <v>0.04</v>
      </c>
      <c r="CM24" s="18">
        <v>0.1</v>
      </c>
      <c r="CN24" s="3">
        <f t="shared" si="65"/>
        <v>5</v>
      </c>
      <c r="CO24" s="3">
        <v>99.09</v>
      </c>
      <c r="CP24" s="3">
        <v>100</v>
      </c>
      <c r="CQ24" s="3">
        <v>99.82</v>
      </c>
      <c r="CR24" s="3">
        <v>100</v>
      </c>
      <c r="CS24" s="3">
        <v>99.72</v>
      </c>
      <c r="CT24" s="3">
        <f t="shared" si="66"/>
        <v>5</v>
      </c>
      <c r="CU24" s="3">
        <v>-117.44</v>
      </c>
      <c r="CV24" s="3">
        <v>-118.87</v>
      </c>
      <c r="CW24" s="3">
        <v>-117.88</v>
      </c>
      <c r="CX24" s="3">
        <v>-117.14</v>
      </c>
      <c r="CY24" s="3">
        <v>-117.62</v>
      </c>
      <c r="CZ24" s="23">
        <f t="shared" si="67"/>
        <v>5</v>
      </c>
      <c r="DA24" s="26">
        <v>8637</v>
      </c>
      <c r="DB24" s="26">
        <v>33869</v>
      </c>
      <c r="DC24" s="26">
        <v>15619</v>
      </c>
      <c r="DD24" s="26">
        <v>2283</v>
      </c>
      <c r="DE24" s="26">
        <v>705</v>
      </c>
      <c r="DF24" s="26">
        <v>460</v>
      </c>
      <c r="DG24" s="26">
        <v>373</v>
      </c>
      <c r="DH24" s="26">
        <v>294</v>
      </c>
      <c r="DI24" s="2">
        <f t="shared" si="46"/>
        <v>62240</v>
      </c>
      <c r="DJ24" s="2">
        <f t="shared" si="47"/>
        <v>4115</v>
      </c>
      <c r="DK24" s="29">
        <f t="shared" si="48"/>
        <v>6.6115038560411312</v>
      </c>
      <c r="DL24" s="26">
        <v>8637</v>
      </c>
      <c r="DM24" s="26">
        <v>33869</v>
      </c>
      <c r="DN24" s="26">
        <v>15619</v>
      </c>
      <c r="DO24" s="26">
        <v>2283</v>
      </c>
      <c r="DP24" s="26">
        <v>705</v>
      </c>
      <c r="DQ24" s="26">
        <v>460</v>
      </c>
      <c r="DR24" s="26">
        <v>373</v>
      </c>
      <c r="DS24" s="26">
        <v>294</v>
      </c>
      <c r="DT24" s="2">
        <f t="shared" si="49"/>
        <v>62240</v>
      </c>
      <c r="DU24" s="2">
        <f t="shared" si="50"/>
        <v>4115</v>
      </c>
      <c r="DV24" s="29">
        <f t="shared" si="19"/>
        <v>6.6115038560411312</v>
      </c>
      <c r="DW24" s="26">
        <v>8637</v>
      </c>
      <c r="DX24" s="26">
        <v>33869</v>
      </c>
      <c r="DY24" s="26">
        <v>15619</v>
      </c>
      <c r="DZ24" s="26">
        <v>2283</v>
      </c>
      <c r="EA24" s="26">
        <v>705</v>
      </c>
      <c r="EB24" s="26">
        <v>460</v>
      </c>
      <c r="EC24" s="26">
        <v>373</v>
      </c>
      <c r="ED24" s="26">
        <v>294</v>
      </c>
      <c r="EE24" s="2">
        <f t="shared" si="51"/>
        <v>62240</v>
      </c>
      <c r="EF24" s="2">
        <f t="shared" si="52"/>
        <v>4115</v>
      </c>
      <c r="EG24" s="29">
        <f t="shared" si="22"/>
        <v>6.6115038560411312</v>
      </c>
    </row>
  </sheetData>
  <mergeCells count="17">
    <mergeCell ref="AI1:AM1"/>
    <mergeCell ref="AN1:AR1"/>
    <mergeCell ref="AT1:AX1"/>
    <mergeCell ref="AZ1:BD1"/>
    <mergeCell ref="E1:I1"/>
    <mergeCell ref="K1:O1"/>
    <mergeCell ref="Q1:U1"/>
    <mergeCell ref="W1:AA1"/>
    <mergeCell ref="AC1:AG1"/>
    <mergeCell ref="BE1:BI1"/>
    <mergeCell ref="BK1:BO1"/>
    <mergeCell ref="BQ1:BU1"/>
    <mergeCell ref="CU1:CY1"/>
    <mergeCell ref="BW1:CA1"/>
    <mergeCell ref="CC1:CG1"/>
    <mergeCell ref="CI1:CM1"/>
    <mergeCell ref="CO1:CS1"/>
  </mergeCells>
  <conditionalFormatting sqref="J3:J24 V3:V24 P3:P24 AB3:AB24 AS3:AS24 AY3:AY24 BJ3:BJ24 BP3:BP24 BV3:BV24 CB3:CB24 CH3:CH24 CT3:CT24 CN3:CN24 AH3:AH24 CZ3:CZ24">
    <cfRule type="cellIs" dxfId="0" priority="11" operator="lessThan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90C5-8BBD-4CE5-A5BE-D7EC27D1EA54}">
  <dimension ref="A1:E8"/>
  <sheetViews>
    <sheetView workbookViewId="0">
      <selection activeCell="E8" sqref="E8"/>
    </sheetView>
  </sheetViews>
  <sheetFormatPr defaultRowHeight="14.5" x14ac:dyDescent="0.35"/>
  <cols>
    <col min="1" max="1" width="8.1796875" bestFit="1" customWidth="1"/>
    <col min="2" max="2" width="9.54296875" bestFit="1" customWidth="1"/>
    <col min="3" max="3" width="2.7265625" bestFit="1" customWidth="1"/>
    <col min="4" max="4" width="4" bestFit="1" customWidth="1"/>
    <col min="5" max="5" width="10" bestFit="1" customWidth="1"/>
  </cols>
  <sheetData>
    <row r="1" spans="1:5" x14ac:dyDescent="0.35">
      <c r="A1" s="9" t="s">
        <v>0</v>
      </c>
      <c r="B1" s="10" t="s">
        <v>23</v>
      </c>
      <c r="C1" s="10" t="s">
        <v>24</v>
      </c>
      <c r="D1" s="10" t="s">
        <v>25</v>
      </c>
      <c r="E1" s="11" t="s">
        <v>26</v>
      </c>
    </row>
    <row r="2" spans="1:5" x14ac:dyDescent="0.35">
      <c r="A2" s="12" t="s">
        <v>53</v>
      </c>
      <c r="B2" s="12">
        <v>3</v>
      </c>
      <c r="C2" s="13"/>
      <c r="D2" s="14"/>
      <c r="E2" s="15">
        <v>44877</v>
      </c>
    </row>
    <row r="3" spans="1:5" x14ac:dyDescent="0.35">
      <c r="A3" s="1" t="s">
        <v>74</v>
      </c>
      <c r="B3" s="12">
        <v>3</v>
      </c>
      <c r="C3" s="13"/>
      <c r="D3" s="14"/>
      <c r="E3" s="15">
        <v>44951</v>
      </c>
    </row>
    <row r="4" spans="1:5" x14ac:dyDescent="0.35">
      <c r="A4" s="1" t="s">
        <v>92</v>
      </c>
      <c r="B4" s="12">
        <v>3</v>
      </c>
      <c r="C4" s="13"/>
      <c r="D4" s="14"/>
      <c r="E4" s="15">
        <v>44907</v>
      </c>
    </row>
    <row r="5" spans="1:5" x14ac:dyDescent="0.35">
      <c r="A5" s="1" t="s">
        <v>96</v>
      </c>
      <c r="B5" s="12">
        <v>3</v>
      </c>
      <c r="C5" s="13"/>
      <c r="D5" s="14"/>
      <c r="E5" s="15">
        <v>44961</v>
      </c>
    </row>
    <row r="6" spans="1:5" x14ac:dyDescent="0.35">
      <c r="A6" s="1" t="s">
        <v>93</v>
      </c>
      <c r="B6" s="12">
        <v>3</v>
      </c>
      <c r="C6" s="13"/>
      <c r="D6" s="14"/>
      <c r="E6" s="15">
        <v>44964</v>
      </c>
    </row>
    <row r="7" spans="1:5" x14ac:dyDescent="0.35">
      <c r="A7" s="1" t="s">
        <v>91</v>
      </c>
      <c r="B7" s="12">
        <v>4</v>
      </c>
      <c r="C7" s="13"/>
      <c r="D7" s="14"/>
      <c r="E7" s="15">
        <v>44966</v>
      </c>
    </row>
    <row r="8" spans="1:5" x14ac:dyDescent="0.35">
      <c r="A8" s="1" t="s">
        <v>94</v>
      </c>
      <c r="B8" s="12">
        <v>3</v>
      </c>
      <c r="C8" s="13"/>
      <c r="D8" s="14"/>
      <c r="E8" s="15">
        <v>44968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E533-DE48-42D8-AC52-AF2EAB07D755}">
  <dimension ref="A1:R23"/>
  <sheetViews>
    <sheetView workbookViewId="0">
      <selection activeCell="C5" sqref="C5"/>
    </sheetView>
  </sheetViews>
  <sheetFormatPr defaultRowHeight="14.5" x14ac:dyDescent="0.35"/>
  <cols>
    <col min="1" max="1" width="6.1796875" bestFit="1" customWidth="1"/>
    <col min="2" max="2" width="8.26953125" bestFit="1" customWidth="1"/>
    <col min="3" max="3" width="9" bestFit="1" customWidth="1"/>
    <col min="4" max="4" width="7" bestFit="1" customWidth="1"/>
    <col min="5" max="5" width="8.81640625" bestFit="1" customWidth="1"/>
    <col min="6" max="6" width="7.26953125" bestFit="1" customWidth="1"/>
    <col min="7" max="7" width="25.1796875" bestFit="1" customWidth="1"/>
    <col min="8" max="8" width="6.81640625" bestFit="1" customWidth="1"/>
    <col min="9" max="9" width="25.1796875" bestFit="1" customWidth="1"/>
    <col min="10" max="10" width="5.26953125" bestFit="1" customWidth="1"/>
    <col min="11" max="12" width="7.81640625" bestFit="1" customWidth="1"/>
    <col min="13" max="13" width="8.54296875" bestFit="1" customWidth="1"/>
    <col min="14" max="14" width="10" bestFit="1" customWidth="1"/>
    <col min="15" max="15" width="8.81640625" bestFit="1" customWidth="1"/>
    <col min="16" max="16" width="9" bestFit="1" customWidth="1"/>
    <col min="17" max="17" width="8.7265625" bestFit="1" customWidth="1"/>
    <col min="18" max="18" width="8.81640625" bestFit="1" customWidth="1"/>
  </cols>
  <sheetData>
    <row r="1" spans="1:18" ht="65" x14ac:dyDescent="0.35">
      <c r="A1" s="16" t="s">
        <v>27</v>
      </c>
      <c r="B1" s="16" t="s">
        <v>28</v>
      </c>
      <c r="C1" s="17" t="s">
        <v>29</v>
      </c>
      <c r="D1" s="16" t="s">
        <v>30</v>
      </c>
      <c r="E1" s="16" t="s">
        <v>31</v>
      </c>
      <c r="F1" s="16" t="s">
        <v>32</v>
      </c>
      <c r="G1" s="16" t="s">
        <v>33</v>
      </c>
      <c r="H1" s="16" t="s">
        <v>34</v>
      </c>
      <c r="I1" s="16" t="s">
        <v>35</v>
      </c>
      <c r="J1" s="16" t="s">
        <v>36</v>
      </c>
      <c r="K1" s="16" t="s">
        <v>37</v>
      </c>
      <c r="L1" s="16" t="s">
        <v>38</v>
      </c>
      <c r="M1" s="16" t="s">
        <v>39</v>
      </c>
      <c r="N1" s="16" t="s">
        <v>40</v>
      </c>
      <c r="O1" s="16" t="s">
        <v>41</v>
      </c>
      <c r="P1" s="16" t="s">
        <v>42</v>
      </c>
      <c r="Q1" s="16" t="s">
        <v>43</v>
      </c>
      <c r="R1" s="16" t="s">
        <v>44</v>
      </c>
    </row>
    <row r="2" spans="1:18" x14ac:dyDescent="0.35">
      <c r="A2" s="18" t="s">
        <v>45</v>
      </c>
      <c r="B2" s="18" t="s">
        <v>46</v>
      </c>
      <c r="C2" s="19" t="str">
        <f>RIGHT(E18,6)&amp;"TU"</f>
        <v>OZLI13TU</v>
      </c>
      <c r="D2" s="18" t="s">
        <v>3</v>
      </c>
      <c r="E2" s="1" t="s">
        <v>92</v>
      </c>
      <c r="F2" s="19"/>
      <c r="G2" s="1" t="s">
        <v>85</v>
      </c>
      <c r="H2" s="1" t="s">
        <v>52</v>
      </c>
      <c r="I2" s="1" t="s">
        <v>85</v>
      </c>
      <c r="J2" s="18" t="s">
        <v>3</v>
      </c>
      <c r="K2" s="20" t="s">
        <v>48</v>
      </c>
      <c r="L2" s="20" t="s">
        <v>48</v>
      </c>
      <c r="M2" s="19"/>
      <c r="N2" s="24">
        <v>44917</v>
      </c>
      <c r="O2" s="21">
        <v>44986</v>
      </c>
      <c r="P2" s="18"/>
      <c r="Q2" s="18" t="s">
        <v>49</v>
      </c>
      <c r="R2" s="18" t="s">
        <v>50</v>
      </c>
    </row>
    <row r="3" spans="1:18" x14ac:dyDescent="0.35">
      <c r="A3" s="18" t="s">
        <v>45</v>
      </c>
      <c r="B3" s="18" t="s">
        <v>46</v>
      </c>
      <c r="C3" s="19" t="str">
        <f>RIGHT(E19,6)&amp;"TU"</f>
        <v>OZLI13TU</v>
      </c>
      <c r="D3" s="18" t="s">
        <v>3</v>
      </c>
      <c r="E3" s="1" t="s">
        <v>92</v>
      </c>
      <c r="F3" s="19"/>
      <c r="G3" s="1" t="s">
        <v>86</v>
      </c>
      <c r="H3" s="1" t="s">
        <v>47</v>
      </c>
      <c r="I3" s="1" t="s">
        <v>86</v>
      </c>
      <c r="J3" s="18" t="s">
        <v>3</v>
      </c>
      <c r="K3" s="20" t="s">
        <v>48</v>
      </c>
      <c r="L3" s="20" t="s">
        <v>48</v>
      </c>
      <c r="M3" s="19"/>
      <c r="N3" s="24">
        <v>44917</v>
      </c>
      <c r="O3" s="21">
        <v>44986</v>
      </c>
      <c r="P3" s="18"/>
      <c r="Q3" s="18" t="s">
        <v>49</v>
      </c>
      <c r="R3" s="18" t="s">
        <v>50</v>
      </c>
    </row>
    <row r="4" spans="1:18" x14ac:dyDescent="0.35">
      <c r="A4" s="18" t="s">
        <v>45</v>
      </c>
      <c r="B4" s="18" t="s">
        <v>46</v>
      </c>
      <c r="C4" s="19" t="str">
        <f>RIGHT(E20,6)&amp;"TU"</f>
        <v>OZLI13TU</v>
      </c>
      <c r="D4" s="18" t="s">
        <v>3</v>
      </c>
      <c r="E4" s="1" t="s">
        <v>92</v>
      </c>
      <c r="F4" s="19"/>
      <c r="G4" s="1" t="s">
        <v>87</v>
      </c>
      <c r="H4" s="1" t="s">
        <v>51</v>
      </c>
      <c r="I4" s="1" t="s">
        <v>87</v>
      </c>
      <c r="J4" s="18" t="s">
        <v>3</v>
      </c>
      <c r="K4" s="20" t="s">
        <v>48</v>
      </c>
      <c r="L4" s="20" t="s">
        <v>48</v>
      </c>
      <c r="M4" s="19"/>
      <c r="N4" s="24">
        <v>44917</v>
      </c>
      <c r="O4" s="21">
        <v>44986</v>
      </c>
      <c r="P4" s="18"/>
      <c r="Q4" s="18" t="s">
        <v>49</v>
      </c>
      <c r="R4" s="18" t="s">
        <v>50</v>
      </c>
    </row>
    <row r="5" spans="1:18" x14ac:dyDescent="0.35">
      <c r="A5" s="18" t="s">
        <v>45</v>
      </c>
      <c r="B5" s="18" t="s">
        <v>46</v>
      </c>
      <c r="C5" s="19" t="str">
        <f t="shared" ref="C5:C7" si="0">RIGHT(E5,6)&amp;"TU"</f>
        <v>KNRR12TU</v>
      </c>
      <c r="D5" s="18" t="s">
        <v>3</v>
      </c>
      <c r="E5" s="1" t="s">
        <v>74</v>
      </c>
      <c r="F5" s="19"/>
      <c r="G5" s="1" t="s">
        <v>97</v>
      </c>
      <c r="H5" s="1" t="s">
        <v>52</v>
      </c>
      <c r="I5" s="1" t="s">
        <v>97</v>
      </c>
      <c r="J5" s="18" t="s">
        <v>3</v>
      </c>
      <c r="K5" s="20" t="s">
        <v>48</v>
      </c>
      <c r="L5" s="20" t="s">
        <v>48</v>
      </c>
      <c r="M5" s="19"/>
      <c r="N5" s="24">
        <v>44953</v>
      </c>
      <c r="O5" s="21">
        <v>44986</v>
      </c>
      <c r="P5" s="18"/>
      <c r="Q5" s="18" t="s">
        <v>49</v>
      </c>
      <c r="R5" s="18" t="s">
        <v>50</v>
      </c>
    </row>
    <row r="6" spans="1:18" x14ac:dyDescent="0.35">
      <c r="A6" s="18" t="s">
        <v>45</v>
      </c>
      <c r="B6" s="18" t="s">
        <v>46</v>
      </c>
      <c r="C6" s="19" t="str">
        <f t="shared" si="0"/>
        <v>KNRR12TU</v>
      </c>
      <c r="D6" s="18" t="s">
        <v>3</v>
      </c>
      <c r="E6" s="1" t="s">
        <v>74</v>
      </c>
      <c r="F6" s="19"/>
      <c r="G6" s="1" t="s">
        <v>98</v>
      </c>
      <c r="H6" s="1" t="s">
        <v>47</v>
      </c>
      <c r="I6" s="1" t="s">
        <v>98</v>
      </c>
      <c r="J6" s="18" t="s">
        <v>3</v>
      </c>
      <c r="K6" s="20" t="s">
        <v>48</v>
      </c>
      <c r="L6" s="20" t="s">
        <v>48</v>
      </c>
      <c r="M6" s="19"/>
      <c r="N6" s="24">
        <v>44953</v>
      </c>
      <c r="O6" s="21">
        <v>44986</v>
      </c>
      <c r="P6" s="18"/>
      <c r="Q6" s="18" t="s">
        <v>49</v>
      </c>
      <c r="R6" s="18" t="s">
        <v>50</v>
      </c>
    </row>
    <row r="7" spans="1:18" x14ac:dyDescent="0.35">
      <c r="A7" s="18" t="s">
        <v>45</v>
      </c>
      <c r="B7" s="18" t="s">
        <v>46</v>
      </c>
      <c r="C7" s="19" t="str">
        <f t="shared" si="0"/>
        <v>KNRR12TU</v>
      </c>
      <c r="D7" s="18" t="s">
        <v>3</v>
      </c>
      <c r="E7" s="1" t="s">
        <v>74</v>
      </c>
      <c r="F7" s="19"/>
      <c r="G7" s="1" t="s">
        <v>99</v>
      </c>
      <c r="H7" s="1" t="s">
        <v>51</v>
      </c>
      <c r="I7" s="1" t="s">
        <v>99</v>
      </c>
      <c r="J7" s="18" t="s">
        <v>3</v>
      </c>
      <c r="K7" s="20" t="s">
        <v>48</v>
      </c>
      <c r="L7" s="20" t="s">
        <v>48</v>
      </c>
      <c r="M7" s="19"/>
      <c r="N7" s="24">
        <v>44953</v>
      </c>
      <c r="O7" s="21">
        <v>44986</v>
      </c>
      <c r="P7" s="18"/>
      <c r="Q7" s="18" t="s">
        <v>49</v>
      </c>
      <c r="R7" s="18" t="s">
        <v>50</v>
      </c>
    </row>
    <row r="8" spans="1:18" x14ac:dyDescent="0.35">
      <c r="A8" s="18" t="s">
        <v>45</v>
      </c>
      <c r="B8" s="18" t="s">
        <v>46</v>
      </c>
      <c r="C8" s="19" t="str">
        <f>RIGHT(E2,6)&amp;"TU"</f>
        <v>HY8027TU</v>
      </c>
      <c r="D8" s="18" t="s">
        <v>3</v>
      </c>
      <c r="E8" s="1" t="s">
        <v>94</v>
      </c>
      <c r="F8" s="19"/>
      <c r="G8" s="1" t="s">
        <v>100</v>
      </c>
      <c r="H8" s="1" t="s">
        <v>52</v>
      </c>
      <c r="I8" s="1" t="s">
        <v>100</v>
      </c>
      <c r="J8" s="18" t="s">
        <v>3</v>
      </c>
      <c r="K8" s="20" t="s">
        <v>48</v>
      </c>
      <c r="L8" s="20" t="s">
        <v>48</v>
      </c>
      <c r="M8" s="19"/>
      <c r="N8" s="24">
        <v>44969</v>
      </c>
      <c r="O8" s="21">
        <v>44986</v>
      </c>
      <c r="P8" s="18"/>
      <c r="Q8" s="18" t="s">
        <v>49</v>
      </c>
      <c r="R8" s="18" t="s">
        <v>50</v>
      </c>
    </row>
    <row r="9" spans="1:18" x14ac:dyDescent="0.35">
      <c r="A9" s="18" t="s">
        <v>45</v>
      </c>
      <c r="B9" s="18" t="s">
        <v>46</v>
      </c>
      <c r="C9" s="19" t="str">
        <f>RIGHT(E3,6)&amp;"TU"</f>
        <v>HY8027TU</v>
      </c>
      <c r="D9" s="18" t="s">
        <v>3</v>
      </c>
      <c r="E9" s="1" t="s">
        <v>94</v>
      </c>
      <c r="F9" s="19"/>
      <c r="G9" s="1" t="s">
        <v>101</v>
      </c>
      <c r="H9" s="1" t="s">
        <v>47</v>
      </c>
      <c r="I9" s="1" t="s">
        <v>101</v>
      </c>
      <c r="J9" s="18" t="s">
        <v>3</v>
      </c>
      <c r="K9" s="20" t="s">
        <v>48</v>
      </c>
      <c r="L9" s="20" t="s">
        <v>48</v>
      </c>
      <c r="M9" s="19"/>
      <c r="N9" s="24">
        <v>44969</v>
      </c>
      <c r="O9" s="21">
        <v>44986</v>
      </c>
      <c r="P9" s="18"/>
      <c r="Q9" s="18" t="s">
        <v>49</v>
      </c>
      <c r="R9" s="18" t="s">
        <v>50</v>
      </c>
    </row>
    <row r="10" spans="1:18" x14ac:dyDescent="0.35">
      <c r="A10" s="18" t="s">
        <v>45</v>
      </c>
      <c r="B10" s="18" t="s">
        <v>46</v>
      </c>
      <c r="C10" s="19" t="str">
        <f>RIGHT(E4,6)&amp;"TU"</f>
        <v>HY8027TU</v>
      </c>
      <c r="D10" s="18" t="s">
        <v>3</v>
      </c>
      <c r="E10" s="1" t="s">
        <v>94</v>
      </c>
      <c r="F10" s="19"/>
      <c r="G10" s="1" t="s">
        <v>102</v>
      </c>
      <c r="H10" s="1" t="s">
        <v>51</v>
      </c>
      <c r="I10" s="1" t="s">
        <v>102</v>
      </c>
      <c r="J10" s="18" t="s">
        <v>3</v>
      </c>
      <c r="K10" s="20" t="s">
        <v>48</v>
      </c>
      <c r="L10" s="20" t="s">
        <v>48</v>
      </c>
      <c r="M10" s="19"/>
      <c r="N10" s="24">
        <v>44969</v>
      </c>
      <c r="O10" s="21">
        <v>44986</v>
      </c>
      <c r="P10" s="18"/>
      <c r="Q10" s="18" t="s">
        <v>49</v>
      </c>
      <c r="R10" s="18" t="s">
        <v>50</v>
      </c>
    </row>
    <row r="11" spans="1:18" x14ac:dyDescent="0.35">
      <c r="A11" s="18" t="s">
        <v>45</v>
      </c>
      <c r="B11" s="18" t="s">
        <v>46</v>
      </c>
      <c r="C11" s="19" t="str">
        <f t="shared" ref="C11:C13" si="1">RIGHT(E11,6)&amp;"TU"</f>
        <v>LKVS12TU</v>
      </c>
      <c r="D11" s="18" t="s">
        <v>3</v>
      </c>
      <c r="E11" s="1" t="s">
        <v>96</v>
      </c>
      <c r="F11" s="19"/>
      <c r="G11" s="1" t="s">
        <v>103</v>
      </c>
      <c r="H11" s="1" t="s">
        <v>52</v>
      </c>
      <c r="I11" s="1" t="s">
        <v>103</v>
      </c>
      <c r="J11" s="18" t="s">
        <v>3</v>
      </c>
      <c r="K11" s="20" t="s">
        <v>48</v>
      </c>
      <c r="L11" s="20" t="s">
        <v>48</v>
      </c>
      <c r="M11" s="19"/>
      <c r="N11" s="24">
        <v>44962</v>
      </c>
      <c r="O11" s="21">
        <v>44986</v>
      </c>
      <c r="P11" s="18"/>
      <c r="Q11" s="18" t="s">
        <v>49</v>
      </c>
      <c r="R11" s="18" t="s">
        <v>50</v>
      </c>
    </row>
    <row r="12" spans="1:18" x14ac:dyDescent="0.35">
      <c r="A12" s="18" t="s">
        <v>45</v>
      </c>
      <c r="B12" s="18" t="s">
        <v>46</v>
      </c>
      <c r="C12" s="19" t="str">
        <f t="shared" si="1"/>
        <v>LKVS12TU</v>
      </c>
      <c r="D12" s="18" t="s">
        <v>3</v>
      </c>
      <c r="E12" s="1" t="s">
        <v>96</v>
      </c>
      <c r="F12" s="19"/>
      <c r="G12" s="1" t="s">
        <v>104</v>
      </c>
      <c r="H12" s="1" t="s">
        <v>47</v>
      </c>
      <c r="I12" s="1" t="s">
        <v>104</v>
      </c>
      <c r="J12" s="18" t="s">
        <v>3</v>
      </c>
      <c r="K12" s="20" t="s">
        <v>48</v>
      </c>
      <c r="L12" s="20" t="s">
        <v>48</v>
      </c>
      <c r="M12" s="19"/>
      <c r="N12" s="24">
        <v>44962</v>
      </c>
      <c r="O12" s="21">
        <v>44986</v>
      </c>
      <c r="P12" s="18"/>
      <c r="Q12" s="18" t="s">
        <v>49</v>
      </c>
      <c r="R12" s="18" t="s">
        <v>50</v>
      </c>
    </row>
    <row r="13" spans="1:18" x14ac:dyDescent="0.35">
      <c r="A13" s="18" t="s">
        <v>45</v>
      </c>
      <c r="B13" s="18" t="s">
        <v>46</v>
      </c>
      <c r="C13" s="19" t="str">
        <f t="shared" si="1"/>
        <v>LKVS12TU</v>
      </c>
      <c r="D13" s="18" t="s">
        <v>3</v>
      </c>
      <c r="E13" s="1" t="s">
        <v>96</v>
      </c>
      <c r="F13" s="19"/>
      <c r="G13" s="1" t="s">
        <v>105</v>
      </c>
      <c r="H13" s="1" t="s">
        <v>51</v>
      </c>
      <c r="I13" s="1" t="s">
        <v>105</v>
      </c>
      <c r="J13" s="18" t="s">
        <v>3</v>
      </c>
      <c r="K13" s="20" t="s">
        <v>48</v>
      </c>
      <c r="L13" s="20" t="s">
        <v>48</v>
      </c>
      <c r="M13" s="19"/>
      <c r="N13" s="24">
        <v>44962</v>
      </c>
      <c r="O13" s="21">
        <v>44986</v>
      </c>
      <c r="P13" s="18"/>
      <c r="Q13" s="18" t="s">
        <v>49</v>
      </c>
      <c r="R13" s="18" t="s">
        <v>50</v>
      </c>
    </row>
    <row r="14" spans="1:18" x14ac:dyDescent="0.35">
      <c r="A14" s="18" t="s">
        <v>45</v>
      </c>
      <c r="B14" s="18" t="s">
        <v>46</v>
      </c>
      <c r="C14" s="19" t="str">
        <f>RIGHT(E21,6)&amp;"TU"</f>
        <v>VASA13TU</v>
      </c>
      <c r="D14" s="18" t="s">
        <v>3</v>
      </c>
      <c r="E14" s="1" t="s">
        <v>91</v>
      </c>
      <c r="F14" s="19"/>
      <c r="G14" s="1" t="s">
        <v>106</v>
      </c>
      <c r="H14" s="1" t="s">
        <v>52</v>
      </c>
      <c r="I14" s="1" t="s">
        <v>106</v>
      </c>
      <c r="J14" s="18" t="s">
        <v>3</v>
      </c>
      <c r="K14" s="20" t="s">
        <v>48</v>
      </c>
      <c r="L14" s="20" t="s">
        <v>48</v>
      </c>
      <c r="M14" s="19"/>
      <c r="N14" s="24">
        <v>44972</v>
      </c>
      <c r="O14" s="21">
        <v>44986</v>
      </c>
      <c r="P14" s="18"/>
      <c r="Q14" s="18" t="s">
        <v>49</v>
      </c>
      <c r="R14" s="18" t="s">
        <v>50</v>
      </c>
    </row>
    <row r="15" spans="1:18" x14ac:dyDescent="0.35">
      <c r="A15" s="18" t="s">
        <v>45</v>
      </c>
      <c r="B15" s="18" t="s">
        <v>46</v>
      </c>
      <c r="C15" s="19" t="str">
        <f>RIGHT(E22,6)&amp;"TU"</f>
        <v>VASA13TU</v>
      </c>
      <c r="D15" s="18" t="s">
        <v>3</v>
      </c>
      <c r="E15" s="1" t="s">
        <v>91</v>
      </c>
      <c r="F15" s="19"/>
      <c r="G15" s="1" t="s">
        <v>107</v>
      </c>
      <c r="H15" s="1" t="s">
        <v>47</v>
      </c>
      <c r="I15" s="1" t="s">
        <v>107</v>
      </c>
      <c r="J15" s="18" t="s">
        <v>3</v>
      </c>
      <c r="K15" s="20" t="s">
        <v>48</v>
      </c>
      <c r="L15" s="20" t="s">
        <v>48</v>
      </c>
      <c r="M15" s="19"/>
      <c r="N15" s="24">
        <v>44972</v>
      </c>
      <c r="O15" s="21">
        <v>44986</v>
      </c>
      <c r="P15" s="18"/>
      <c r="Q15" s="18" t="s">
        <v>49</v>
      </c>
      <c r="R15" s="18" t="s">
        <v>50</v>
      </c>
    </row>
    <row r="16" spans="1:18" x14ac:dyDescent="0.35">
      <c r="A16" s="18" t="s">
        <v>45</v>
      </c>
      <c r="B16" s="18" t="s">
        <v>46</v>
      </c>
      <c r="C16" s="19" t="str">
        <f>RIGHT(E23,6)&amp;"TU"</f>
        <v>VASA13TU</v>
      </c>
      <c r="D16" s="18" t="s">
        <v>3</v>
      </c>
      <c r="E16" s="1" t="s">
        <v>91</v>
      </c>
      <c r="F16" s="19"/>
      <c r="G16" s="1" t="s">
        <v>108</v>
      </c>
      <c r="H16" s="1" t="s">
        <v>51</v>
      </c>
      <c r="I16" s="1" t="s">
        <v>108</v>
      </c>
      <c r="J16" s="18" t="s">
        <v>3</v>
      </c>
      <c r="K16" s="20" t="s">
        <v>48</v>
      </c>
      <c r="L16" s="20" t="s">
        <v>48</v>
      </c>
      <c r="M16" s="19"/>
      <c r="N16" s="24">
        <v>44972</v>
      </c>
      <c r="O16" s="21">
        <v>44986</v>
      </c>
      <c r="P16" s="18"/>
      <c r="Q16" s="18" t="s">
        <v>49</v>
      </c>
      <c r="R16" s="18" t="s">
        <v>50</v>
      </c>
    </row>
    <row r="17" spans="1:18" x14ac:dyDescent="0.35">
      <c r="A17" s="18" t="s">
        <v>45</v>
      </c>
      <c r="B17" s="18" t="s">
        <v>46</v>
      </c>
      <c r="C17" s="19" t="str">
        <f>RIGHT(E14,6)&amp;"TU"</f>
        <v>MYD008TU</v>
      </c>
      <c r="D17" s="18" t="s">
        <v>3</v>
      </c>
      <c r="E17" s="1" t="s">
        <v>91</v>
      </c>
      <c r="F17" s="19"/>
      <c r="G17" s="1" t="s">
        <v>109</v>
      </c>
      <c r="H17" s="1" t="s">
        <v>113</v>
      </c>
      <c r="I17" s="1" t="s">
        <v>109</v>
      </c>
      <c r="J17" s="18" t="s">
        <v>3</v>
      </c>
      <c r="K17" s="20" t="s">
        <v>48</v>
      </c>
      <c r="L17" s="20" t="s">
        <v>48</v>
      </c>
      <c r="M17" s="19"/>
      <c r="N17" s="24">
        <v>44972</v>
      </c>
      <c r="O17" s="21">
        <v>44986</v>
      </c>
      <c r="P17" s="18"/>
      <c r="Q17" s="18" t="s">
        <v>49</v>
      </c>
      <c r="R17" s="18" t="s">
        <v>50</v>
      </c>
    </row>
    <row r="18" spans="1:18" x14ac:dyDescent="0.35">
      <c r="A18" s="18" t="s">
        <v>45</v>
      </c>
      <c r="B18" s="18" t="s">
        <v>46</v>
      </c>
      <c r="C18" s="19" t="str">
        <f>RIGHT(E15,6)&amp;"TU"</f>
        <v>MYD008TU</v>
      </c>
      <c r="D18" s="18" t="s">
        <v>3</v>
      </c>
      <c r="E18" s="1" t="s">
        <v>73</v>
      </c>
      <c r="F18" s="19"/>
      <c r="G18" s="1" t="s">
        <v>110</v>
      </c>
      <c r="H18" s="1" t="s">
        <v>52</v>
      </c>
      <c r="I18" s="1" t="s">
        <v>110</v>
      </c>
      <c r="J18" s="18" t="s">
        <v>3</v>
      </c>
      <c r="K18" s="20" t="s">
        <v>48</v>
      </c>
      <c r="L18" s="20" t="s">
        <v>48</v>
      </c>
      <c r="M18" s="19"/>
      <c r="N18" s="24">
        <v>44908</v>
      </c>
      <c r="O18" s="21">
        <v>44986</v>
      </c>
      <c r="P18" s="18"/>
      <c r="Q18" s="18" t="s">
        <v>49</v>
      </c>
      <c r="R18" s="18" t="s">
        <v>50</v>
      </c>
    </row>
    <row r="19" spans="1:18" x14ac:dyDescent="0.35">
      <c r="A19" s="18" t="s">
        <v>45</v>
      </c>
      <c r="B19" s="18" t="s">
        <v>46</v>
      </c>
      <c r="C19" s="19" t="str">
        <f>RIGHT(E16,6)&amp;"TU"</f>
        <v>MYD008TU</v>
      </c>
      <c r="D19" s="18" t="s">
        <v>3</v>
      </c>
      <c r="E19" s="1" t="s">
        <v>73</v>
      </c>
      <c r="F19" s="19"/>
      <c r="G19" s="1" t="s">
        <v>111</v>
      </c>
      <c r="H19" s="1" t="s">
        <v>47</v>
      </c>
      <c r="I19" s="1" t="s">
        <v>111</v>
      </c>
      <c r="J19" s="18" t="s">
        <v>3</v>
      </c>
      <c r="K19" s="20" t="s">
        <v>48</v>
      </c>
      <c r="L19" s="20" t="s">
        <v>48</v>
      </c>
      <c r="M19" s="19"/>
      <c r="N19" s="24">
        <v>44908</v>
      </c>
      <c r="O19" s="21">
        <v>44986</v>
      </c>
      <c r="P19" s="18"/>
      <c r="Q19" s="18" t="s">
        <v>49</v>
      </c>
      <c r="R19" s="18" t="s">
        <v>50</v>
      </c>
    </row>
    <row r="20" spans="1:18" x14ac:dyDescent="0.35">
      <c r="A20" s="18" t="s">
        <v>45</v>
      </c>
      <c r="B20" s="18" t="s">
        <v>46</v>
      </c>
      <c r="C20" s="19" t="str">
        <f>RIGHT(E17,6)&amp;"TU"</f>
        <v>MYD008TU</v>
      </c>
      <c r="D20" s="18" t="s">
        <v>3</v>
      </c>
      <c r="E20" s="1" t="s">
        <v>73</v>
      </c>
      <c r="F20" s="19"/>
      <c r="G20" s="1" t="s">
        <v>112</v>
      </c>
      <c r="H20" s="1" t="s">
        <v>51</v>
      </c>
      <c r="I20" s="1" t="s">
        <v>112</v>
      </c>
      <c r="J20" s="18" t="s">
        <v>3</v>
      </c>
      <c r="K20" s="20" t="s">
        <v>48</v>
      </c>
      <c r="L20" s="20" t="s">
        <v>48</v>
      </c>
      <c r="M20" s="19"/>
      <c r="N20" s="24">
        <v>44908</v>
      </c>
      <c r="O20" s="21">
        <v>44986</v>
      </c>
      <c r="P20" s="18"/>
      <c r="Q20" s="18" t="s">
        <v>49</v>
      </c>
      <c r="R20" s="18" t="s">
        <v>50</v>
      </c>
    </row>
    <row r="21" spans="1:18" x14ac:dyDescent="0.35">
      <c r="A21" s="18" t="s">
        <v>45</v>
      </c>
      <c r="B21" s="18" t="s">
        <v>46</v>
      </c>
      <c r="C21" s="19" t="str">
        <f>RIGHT(E8,6)&amp;"TU"</f>
        <v>KRPM02TU</v>
      </c>
      <c r="D21" s="18" t="s">
        <v>3</v>
      </c>
      <c r="E21" s="1" t="s">
        <v>93</v>
      </c>
      <c r="F21" s="19"/>
      <c r="G21" s="1" t="s">
        <v>88</v>
      </c>
      <c r="H21" s="1" t="s">
        <v>52</v>
      </c>
      <c r="I21" s="1" t="s">
        <v>88</v>
      </c>
      <c r="J21" s="18" t="s">
        <v>3</v>
      </c>
      <c r="K21" s="20" t="s">
        <v>48</v>
      </c>
      <c r="L21" s="20" t="s">
        <v>48</v>
      </c>
      <c r="M21" s="19"/>
      <c r="N21" s="24">
        <v>44967</v>
      </c>
      <c r="O21" s="21">
        <v>44986</v>
      </c>
      <c r="P21" s="18"/>
      <c r="Q21" s="18" t="s">
        <v>49</v>
      </c>
      <c r="R21" s="18" t="s">
        <v>50</v>
      </c>
    </row>
    <row r="22" spans="1:18" x14ac:dyDescent="0.35">
      <c r="A22" s="18" t="s">
        <v>45</v>
      </c>
      <c r="B22" s="18" t="s">
        <v>46</v>
      </c>
      <c r="C22" s="19" t="str">
        <f>RIGHT(E9,6)&amp;"TU"</f>
        <v>KRPM02TU</v>
      </c>
      <c r="D22" s="18" t="s">
        <v>3</v>
      </c>
      <c r="E22" s="1" t="s">
        <v>93</v>
      </c>
      <c r="F22" s="19"/>
      <c r="G22" s="1" t="s">
        <v>89</v>
      </c>
      <c r="H22" s="1" t="s">
        <v>47</v>
      </c>
      <c r="I22" s="1" t="s">
        <v>89</v>
      </c>
      <c r="J22" s="18" t="s">
        <v>3</v>
      </c>
      <c r="K22" s="20" t="s">
        <v>48</v>
      </c>
      <c r="L22" s="20" t="s">
        <v>48</v>
      </c>
      <c r="M22" s="19"/>
      <c r="N22" s="24">
        <v>44967</v>
      </c>
      <c r="O22" s="21">
        <v>44986</v>
      </c>
      <c r="P22" s="18"/>
      <c r="Q22" s="18" t="s">
        <v>49</v>
      </c>
      <c r="R22" s="18" t="s">
        <v>50</v>
      </c>
    </row>
    <row r="23" spans="1:18" x14ac:dyDescent="0.35">
      <c r="A23" s="18" t="s">
        <v>45</v>
      </c>
      <c r="B23" s="18" t="s">
        <v>46</v>
      </c>
      <c r="C23" s="19" t="str">
        <f>RIGHT(E10,6)&amp;"TU"</f>
        <v>KRPM02TU</v>
      </c>
      <c r="D23" s="18" t="s">
        <v>3</v>
      </c>
      <c r="E23" s="1" t="s">
        <v>93</v>
      </c>
      <c r="F23" s="19"/>
      <c r="G23" s="1" t="s">
        <v>90</v>
      </c>
      <c r="H23" s="1" t="s">
        <v>51</v>
      </c>
      <c r="I23" s="1" t="s">
        <v>90</v>
      </c>
      <c r="J23" s="18" t="s">
        <v>3</v>
      </c>
      <c r="K23" s="20" t="s">
        <v>48</v>
      </c>
      <c r="L23" s="20" t="s">
        <v>48</v>
      </c>
      <c r="M23" s="19"/>
      <c r="N23" s="24">
        <v>44967</v>
      </c>
      <c r="O23" s="21">
        <v>44986</v>
      </c>
      <c r="P23" s="18"/>
      <c r="Q23" s="18" t="s">
        <v>49</v>
      </c>
      <c r="R23" s="1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L900 KPI</vt:lpstr>
      <vt:lpstr>ERBS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Kumar Singh K</dc:creator>
  <cp:lastModifiedBy>Dell</cp:lastModifiedBy>
  <cp:lastPrinted>2022-06-28T08:46:32Z</cp:lastPrinted>
  <dcterms:created xsi:type="dcterms:W3CDTF">2015-06-05T18:17:20Z</dcterms:created>
  <dcterms:modified xsi:type="dcterms:W3CDTF">2023-03-29T06:57:10Z</dcterms:modified>
</cp:coreProperties>
</file>