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ith M Gowda\Downloads\"/>
    </mc:Choice>
  </mc:AlternateContent>
  <xr:revisionPtr revIDLastSave="0" documentId="13_ncr:1_{EADCEF59-6D5A-4363-A453-C4596C11586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QUESTION 1(a)" sheetId="1" r:id="rId1"/>
    <sheet name="QUESTION1 (b)" sheetId="4" r:id="rId2"/>
    <sheet name="QUESTION 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4" l="1"/>
  <c r="H46" i="4"/>
  <c r="H44" i="1"/>
  <c r="H43" i="1"/>
  <c r="C72" i="2"/>
  <c r="C71" i="2"/>
  <c r="C70" i="2"/>
  <c r="H14" i="2"/>
  <c r="C58" i="2" s="1"/>
  <c r="H13" i="2"/>
  <c r="C53" i="2" s="1"/>
  <c r="H12" i="2"/>
  <c r="C54" i="2" s="1"/>
  <c r="C55" i="2" s="1"/>
  <c r="H3" i="2"/>
  <c r="H12" i="4"/>
  <c r="H76" i="4"/>
  <c r="H78" i="4" s="1"/>
  <c r="H75" i="4"/>
  <c r="H74" i="4"/>
  <c r="H18" i="4"/>
  <c r="H62" i="4" s="1"/>
  <c r="H17" i="4"/>
  <c r="H52" i="4" s="1"/>
  <c r="H4" i="4"/>
  <c r="H3" i="4"/>
  <c r="H11" i="4" s="1"/>
  <c r="G39" i="4" s="1"/>
  <c r="H83" i="1"/>
  <c r="H85" i="1" s="1"/>
  <c r="H82" i="1"/>
  <c r="H81" i="1"/>
  <c r="H14" i="1"/>
  <c r="H67" i="1" s="1"/>
  <c r="H13" i="1"/>
  <c r="H62" i="1" s="1"/>
  <c r="C48" i="2" l="1"/>
  <c r="C49" i="2"/>
  <c r="C50" i="2" s="1"/>
  <c r="H57" i="1"/>
  <c r="H77" i="4"/>
  <c r="C74" i="2"/>
  <c r="C59" i="2"/>
  <c r="C60" i="2" s="1"/>
  <c r="C73" i="2"/>
  <c r="H57" i="4"/>
  <c r="H16" i="4"/>
  <c r="G38" i="4"/>
  <c r="H84" i="1"/>
  <c r="H63" i="4" l="1"/>
  <c r="H64" i="4" s="1"/>
  <c r="H58" i="4"/>
  <c r="H59" i="4" s="1"/>
  <c r="H53" i="4"/>
  <c r="H54" i="4" s="1"/>
  <c r="H12" i="1" l="1"/>
  <c r="G35" i="1"/>
  <c r="G34" i="1"/>
  <c r="H63" i="1" l="1"/>
  <c r="H64" i="1" s="1"/>
  <c r="H68" i="1"/>
  <c r="H69" i="1" s="1"/>
  <c r="H58" i="1"/>
  <c r="H59" i="1" s="1"/>
</calcChain>
</file>

<file path=xl/sharedStrings.xml><?xml version="1.0" encoding="utf-8"?>
<sst xmlns="http://schemas.openxmlformats.org/spreadsheetml/2006/main" count="367" uniqueCount="111">
  <si>
    <t>Gender</t>
  </si>
  <si>
    <t>Prior Call Center Experience</t>
  </si>
  <si>
    <t>College Degree</t>
  </si>
  <si>
    <t>Length of Service (years)</t>
  </si>
  <si>
    <t>Planned Length of Service (years)</t>
  </si>
  <si>
    <t>Age Group</t>
  </si>
  <si>
    <t>Preferred Color</t>
  </si>
  <si>
    <t>Preferred Style</t>
  </si>
  <si>
    <t>Purchase Influence</t>
  </si>
  <si>
    <t>Male</t>
  </si>
  <si>
    <t>26&amp;hyphen;30</t>
  </si>
  <si>
    <t>Blue</t>
  </si>
  <si>
    <t>Straight&amp;hyphen;leg Fit</t>
  </si>
  <si>
    <t>Style</t>
  </si>
  <si>
    <t>Female</t>
  </si>
  <si>
    <t>18 and under</t>
  </si>
  <si>
    <t>Black</t>
  </si>
  <si>
    <t>Slim Fit</t>
  </si>
  <si>
    <t>Quality</t>
  </si>
  <si>
    <t>Price</t>
  </si>
  <si>
    <t>19&amp;hyphen;25</t>
  </si>
  <si>
    <t>Comfort</t>
  </si>
  <si>
    <t>Over 30</t>
  </si>
  <si>
    <t>Classic Fit</t>
  </si>
  <si>
    <t>Brand</t>
  </si>
  <si>
    <t>Relaxed Fit</t>
  </si>
  <si>
    <t>Crawford</t>
  </si>
  <si>
    <t>Jones</t>
  </si>
  <si>
    <t>Smith</t>
  </si>
  <si>
    <t>Mean</t>
  </si>
  <si>
    <t>Standard Deviation</t>
  </si>
  <si>
    <t>One Sample Test for the Mean</t>
  </si>
  <si>
    <t>Hypothesis test results</t>
  </si>
  <si>
    <t>Population standard deviation unknown</t>
  </si>
  <si>
    <t>Lower one-tailed test</t>
  </si>
  <si>
    <t>Sample Size</t>
  </si>
  <si>
    <t>Critical t-value</t>
  </si>
  <si>
    <t>Sample Mean</t>
  </si>
  <si>
    <t>p-value</t>
  </si>
  <si>
    <t>Sample Standard Deviation</t>
  </si>
  <si>
    <t>Conclusion</t>
  </si>
  <si>
    <t>Hypothesized value</t>
  </si>
  <si>
    <t>Level of significance</t>
  </si>
  <si>
    <t>Upper one-tailed test</t>
  </si>
  <si>
    <t>t-statistic</t>
  </si>
  <si>
    <t>One-tailed t-value</t>
  </si>
  <si>
    <t>Two-tailed t-value (+ and -)</t>
  </si>
  <si>
    <t>Two-tailed test</t>
  </si>
  <si>
    <t>Critical t-value (+ and -)</t>
  </si>
  <si>
    <t>It is a Lower one-tailed test</t>
  </si>
  <si>
    <t>Confidence Interval for Population Mean, Standard Deviation Unknown</t>
  </si>
  <si>
    <t>(1) Critical t value is -1.67</t>
  </si>
  <si>
    <t>Alpha</t>
  </si>
  <si>
    <t>t value is -4.6043 so it falls in the rejection region</t>
  </si>
  <si>
    <t>Sample standard deviation</t>
  </si>
  <si>
    <t>Reject Ho hypothesis</t>
  </si>
  <si>
    <t>Sample size</t>
  </si>
  <si>
    <t>Sample average</t>
  </si>
  <si>
    <t>(2) P value is 9.1647E-06</t>
  </si>
  <si>
    <t>Confidence Interval</t>
  </si>
  <si>
    <t>t-value</t>
  </si>
  <si>
    <t>Error</t>
  </si>
  <si>
    <t>(3) Confidence interval</t>
  </si>
  <si>
    <t>Lower</t>
  </si>
  <si>
    <t>Upper</t>
  </si>
  <si>
    <t>Ho is Average length of service  &gt;= 2.5 years</t>
  </si>
  <si>
    <t>H1 is Average length of service  &lt; 2.5 years</t>
  </si>
  <si>
    <t>Ho = Average planned length of service  = 2.0 years</t>
  </si>
  <si>
    <t>H1 = Average planned length of service  &lt;&gt; 2.0 years</t>
  </si>
  <si>
    <t>It is a two-tailed test</t>
  </si>
  <si>
    <t>t value is 0.508 so it doesn't fall in the rejection region</t>
  </si>
  <si>
    <t>Do Not Reject Ho hypothesis</t>
  </si>
  <si>
    <t>Count of Slimfit</t>
  </si>
  <si>
    <t>One Sample Test for the Proportion</t>
  </si>
  <si>
    <t>Sample Proportion</t>
  </si>
  <si>
    <t>Critical z-value</t>
  </si>
  <si>
    <t>z-statistic</t>
  </si>
  <si>
    <t>One-tailed z-value</t>
  </si>
  <si>
    <t>Two-tailed z-value (+ and -)</t>
  </si>
  <si>
    <t>Critical z-value (+ and -)</t>
  </si>
  <si>
    <t>Ho = Consumers preferring slim fit are &lt;= 50%</t>
  </si>
  <si>
    <t>H1 = Consumers preferring slim fit are &gt; 50%</t>
  </si>
  <si>
    <t>Confidence Interval for a Proportion</t>
  </si>
  <si>
    <t>It is a upper one-tailed test</t>
  </si>
  <si>
    <t>(1) Critical Z value is 1.6448</t>
  </si>
  <si>
    <t>Sample proportion</t>
  </si>
  <si>
    <t>Z -static value is2.846 so it falls in the rejection region</t>
  </si>
  <si>
    <t>(2) P value is 0.00221</t>
  </si>
  <si>
    <t>z-value</t>
  </si>
  <si>
    <t>Standard error</t>
  </si>
  <si>
    <t>Average planned length  = 2.0 years</t>
  </si>
  <si>
    <t xml:space="preserve"> 2.0 is in confidence interval and  Ho hypothesis will not be rejected</t>
  </si>
  <si>
    <t>(a) Critical t value is 1.995</t>
  </si>
  <si>
    <t>(b) P value is 0.613</t>
  </si>
  <si>
    <t>(c) Confidence interval</t>
  </si>
  <si>
    <t xml:space="preserve"> Average planned length of service for all the employees = 2.0 years</t>
  </si>
  <si>
    <t xml:space="preserve"> 0.50 is not in confidence interval i.e  Ho hypothesis will be rejected</t>
  </si>
  <si>
    <t xml:space="preserve">P value is more than alpha which is 0.05 </t>
  </si>
  <si>
    <t xml:space="preserve"> Ho hypothesis is not rejected</t>
  </si>
  <si>
    <t xml:space="preserve"> Reject Ho hypothesis</t>
  </si>
  <si>
    <t xml:space="preserve"> P value is less than alpha which is 0.05 </t>
  </si>
  <si>
    <t>Ho hypothesis is rejected</t>
  </si>
  <si>
    <t>TRAVEL EXPENSES</t>
  </si>
  <si>
    <t>Q3</t>
  </si>
  <si>
    <t xml:space="preserve"> Ho hypothesis is rejected</t>
  </si>
  <si>
    <t>2.5 is not in confidence interval so Ho hypothesis will be rejected</t>
  </si>
  <si>
    <t xml:space="preserve"> the average length of service for all the employees is shorter than 2.5 years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</si>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</sst>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Border="1"/>
    <xf numFmtId="0" fontId="0" fillId="0" borderId="0" xfId="0"/>
    <xf numFmtId="0" fontId="2" fillId="0" borderId="0" xfId="0" applyFont="1"/>
    <xf numFmtId="44" fontId="3" fillId="0" borderId="0" xfId="1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NumberFormat="1" applyFont="1"/>
    <xf numFmtId="0" fontId="6" fillId="2" borderId="4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2" borderId="8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2" borderId="3" xfId="0" applyFont="1" applyFill="1" applyBorder="1"/>
    <xf numFmtId="9" fontId="6" fillId="2" borderId="4" xfId="2" applyFont="1" applyFill="1" applyBorder="1"/>
    <xf numFmtId="164" fontId="6" fillId="2" borderId="6" xfId="2" applyNumberFormat="1" applyFont="1" applyFill="1" applyBorder="1"/>
    <xf numFmtId="0" fontId="6" fillId="2" borderId="6" xfId="0" applyFont="1" applyFill="1" applyBorder="1"/>
    <xf numFmtId="0" fontId="6" fillId="2" borderId="8" xfId="0" applyFont="1" applyFill="1" applyBorder="1"/>
    <xf numFmtId="0" fontId="6" fillId="2" borderId="4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2" borderId="0" xfId="0" applyNumberFormat="1" applyFont="1" applyFill="1"/>
    <xf numFmtId="0" fontId="7" fillId="2" borderId="0" xfId="0" applyFont="1" applyFill="1"/>
    <xf numFmtId="0" fontId="2" fillId="2" borderId="0" xfId="0" applyFont="1" applyFill="1"/>
    <xf numFmtId="2" fontId="6" fillId="2" borderId="6" xfId="2" applyNumberFormat="1" applyFont="1" applyFill="1" applyBorder="1"/>
    <xf numFmtId="0" fontId="0" fillId="2" borderId="0" xfId="0" applyFill="1"/>
    <xf numFmtId="0" fontId="3" fillId="2" borderId="0" xfId="0" applyFont="1" applyFill="1"/>
    <xf numFmtId="0" fontId="1" fillId="3" borderId="2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0" xfId="0" applyNumberFormat="1" applyFont="1" applyFill="1"/>
    <xf numFmtId="0" fontId="1" fillId="2" borderId="0" xfId="0" applyNumberFormat="1" applyFont="1" applyFill="1"/>
    <xf numFmtId="0" fontId="0" fillId="4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zoomScale="64" zoomScaleNormal="64" workbookViewId="0">
      <pane ySplit="1" topLeftCell="A68" activePane="bottomLeft" state="frozen"/>
      <selection pane="bottomLeft" activeCell="J7" sqref="J7"/>
    </sheetView>
  </sheetViews>
  <sheetFormatPr defaultColWidth="8.90625" defaultRowHeight="14.5" x14ac:dyDescent="0.35"/>
  <cols>
    <col min="1" max="1" width="8.26953125" customWidth="1"/>
    <col min="2" max="2" width="23.6328125" customWidth="1"/>
    <col min="3" max="3" width="12.6328125" customWidth="1"/>
    <col min="4" max="4" width="21.54296875" customWidth="1"/>
    <col min="5" max="5" width="27.54296875" customWidth="1"/>
    <col min="7" max="7" width="33.08984375" customWidth="1"/>
    <col min="8" max="8" width="33" customWidth="1"/>
    <col min="9" max="9" width="22.90625" customWidth="1"/>
    <col min="10" max="10" width="34.90625" customWidth="1"/>
    <col min="11" max="11" width="33.6328125" customWidth="1"/>
  </cols>
  <sheetData>
    <row r="1" spans="1:9" ht="15" thickBot="1" x14ac:dyDescent="0.4">
      <c r="A1" s="34" t="s">
        <v>0</v>
      </c>
      <c r="B1" s="34" t="s">
        <v>0</v>
      </c>
      <c r="C1" s="34" t="s">
        <v>2</v>
      </c>
      <c r="D1" s="34" t="s">
        <v>3</v>
      </c>
      <c r="E1" s="35" t="s">
        <v>4</v>
      </c>
      <c r="F1" s="28"/>
    </row>
    <row r="2" spans="1:9" ht="15" thickTop="1" x14ac:dyDescent="0.35">
      <c r="A2" s="1">
        <v>0</v>
      </c>
      <c r="B2" s="1">
        <v>1</v>
      </c>
      <c r="C2" s="1">
        <v>0</v>
      </c>
      <c r="D2" s="1">
        <v>0.36</v>
      </c>
      <c r="E2" s="1">
        <v>0.5</v>
      </c>
    </row>
    <row r="3" spans="1:9" ht="15.5" x14ac:dyDescent="0.35">
      <c r="A3" s="1">
        <v>0</v>
      </c>
      <c r="B3" s="1">
        <v>0</v>
      </c>
      <c r="C3" s="1">
        <v>1</v>
      </c>
      <c r="D3" s="1">
        <v>0.3</v>
      </c>
      <c r="E3" s="1">
        <v>0.5</v>
      </c>
      <c r="F3" s="9"/>
      <c r="G3" s="7" t="s">
        <v>31</v>
      </c>
      <c r="H3" s="7"/>
      <c r="I3" s="7"/>
    </row>
    <row r="4" spans="1:9" ht="15.5" x14ac:dyDescent="0.35">
      <c r="A4" s="1">
        <v>1</v>
      </c>
      <c r="B4" s="1">
        <v>1</v>
      </c>
      <c r="C4" s="1">
        <v>1</v>
      </c>
      <c r="D4" s="1">
        <v>0.4</v>
      </c>
      <c r="E4" s="1">
        <v>0.5</v>
      </c>
      <c r="F4" s="9"/>
      <c r="G4" s="7" t="s">
        <v>33</v>
      </c>
      <c r="H4" s="7"/>
      <c r="I4" s="7"/>
    </row>
    <row r="5" spans="1:9" ht="15.5" x14ac:dyDescent="0.35">
      <c r="A5" s="1">
        <v>1</v>
      </c>
      <c r="B5" s="1">
        <v>0</v>
      </c>
      <c r="C5" s="1">
        <v>0</v>
      </c>
      <c r="D5" s="1">
        <v>0.53</v>
      </c>
      <c r="E5" s="1">
        <v>1</v>
      </c>
      <c r="G5" s="7"/>
      <c r="H5" s="7"/>
      <c r="I5" s="7"/>
    </row>
    <row r="6" spans="1:9" ht="15.5" x14ac:dyDescent="0.35">
      <c r="A6" s="1">
        <v>0</v>
      </c>
      <c r="B6" s="1">
        <v>1</v>
      </c>
      <c r="C6" s="1">
        <v>0</v>
      </c>
      <c r="D6" s="1">
        <v>0.6</v>
      </c>
      <c r="E6" s="1">
        <v>1</v>
      </c>
      <c r="G6" s="7" t="s">
        <v>35</v>
      </c>
      <c r="H6" s="7">
        <v>70</v>
      </c>
      <c r="I6" s="7"/>
    </row>
    <row r="7" spans="1:9" ht="15.5" x14ac:dyDescent="0.35">
      <c r="A7" s="1">
        <v>1</v>
      </c>
      <c r="B7" s="1">
        <v>1</v>
      </c>
      <c r="C7" s="1">
        <v>0</v>
      </c>
      <c r="D7" s="1">
        <v>0.6</v>
      </c>
      <c r="E7" s="1">
        <v>1</v>
      </c>
      <c r="G7" s="7" t="s">
        <v>37</v>
      </c>
      <c r="H7" s="7">
        <v>1.8949</v>
      </c>
      <c r="I7" s="7"/>
    </row>
    <row r="8" spans="1:9" ht="15.5" x14ac:dyDescent="0.35">
      <c r="A8" s="1">
        <v>1</v>
      </c>
      <c r="B8" s="1">
        <v>1</v>
      </c>
      <c r="C8" s="1">
        <v>0</v>
      </c>
      <c r="D8" s="1">
        <v>0.64</v>
      </c>
      <c r="E8" s="1">
        <v>1</v>
      </c>
      <c r="G8" s="7" t="s">
        <v>39</v>
      </c>
      <c r="H8" s="7">
        <v>1.0995999999999999</v>
      </c>
      <c r="I8" s="7"/>
    </row>
    <row r="9" spans="1:9" ht="15.5" x14ac:dyDescent="0.35">
      <c r="A9" s="1">
        <v>0</v>
      </c>
      <c r="B9" s="1">
        <v>1</v>
      </c>
      <c r="C9" s="1">
        <v>0</v>
      </c>
      <c r="D9" s="1">
        <v>0.77</v>
      </c>
      <c r="E9" s="1">
        <v>1</v>
      </c>
      <c r="G9" s="7" t="s">
        <v>41</v>
      </c>
      <c r="H9" s="7">
        <v>2.5</v>
      </c>
      <c r="I9" s="7"/>
    </row>
    <row r="10" spans="1:9" ht="15.5" x14ac:dyDescent="0.35">
      <c r="A10" s="1">
        <v>0</v>
      </c>
      <c r="B10" s="1">
        <v>1</v>
      </c>
      <c r="C10" s="1">
        <v>0</v>
      </c>
      <c r="D10" s="1">
        <v>0.84</v>
      </c>
      <c r="E10" s="1">
        <v>1</v>
      </c>
      <c r="G10" s="7" t="s">
        <v>42</v>
      </c>
      <c r="H10" s="7">
        <v>0.05</v>
      </c>
      <c r="I10" s="7"/>
    </row>
    <row r="11" spans="1:9" ht="15.5" x14ac:dyDescent="0.35">
      <c r="A11" s="1">
        <v>1</v>
      </c>
      <c r="B11" s="1">
        <v>0</v>
      </c>
      <c r="C11" s="1">
        <v>0</v>
      </c>
      <c r="D11" s="1">
        <v>0.84</v>
      </c>
      <c r="E11" s="1">
        <v>1</v>
      </c>
      <c r="G11" s="7"/>
      <c r="H11" s="7"/>
      <c r="I11" s="7"/>
    </row>
    <row r="12" spans="1:9" ht="15.5" x14ac:dyDescent="0.35">
      <c r="A12" s="1">
        <v>1</v>
      </c>
      <c r="B12" s="1">
        <v>1</v>
      </c>
      <c r="C12" s="1">
        <v>0</v>
      </c>
      <c r="D12" s="1">
        <v>0.98</v>
      </c>
      <c r="E12" s="1">
        <v>1</v>
      </c>
      <c r="G12" s="13" t="s">
        <v>44</v>
      </c>
      <c r="H12" s="10">
        <f>(H7-H9)/(H8/SQRT(H6))</f>
        <v>-4.60406495139841</v>
      </c>
      <c r="I12" s="7"/>
    </row>
    <row r="13" spans="1:9" ht="15.5" x14ac:dyDescent="0.35">
      <c r="A13" s="1">
        <v>0</v>
      </c>
      <c r="B13" s="1">
        <v>0</v>
      </c>
      <c r="C13" s="1">
        <v>1</v>
      </c>
      <c r="D13" s="1">
        <v>0.98</v>
      </c>
      <c r="E13" s="1">
        <v>1</v>
      </c>
      <c r="G13" s="14" t="s">
        <v>45</v>
      </c>
      <c r="H13" s="11">
        <f>_xlfn.T.INV(1-H10,H6-1)</f>
        <v>1.6672385486685533</v>
      </c>
      <c r="I13" s="7"/>
    </row>
    <row r="14" spans="1:9" ht="15.5" x14ac:dyDescent="0.35">
      <c r="A14" s="1">
        <v>0</v>
      </c>
      <c r="B14" s="1">
        <v>1</v>
      </c>
      <c r="C14" s="1">
        <v>0</v>
      </c>
      <c r="D14" s="1">
        <v>0.97</v>
      </c>
      <c r="E14" s="1">
        <v>1</v>
      </c>
      <c r="G14" s="15" t="s">
        <v>46</v>
      </c>
      <c r="H14" s="12">
        <f>_xlfn.T.INV.2T(H10,H6-1)</f>
        <v>1.9949454151072357</v>
      </c>
      <c r="I14" s="7"/>
    </row>
    <row r="15" spans="1:9" ht="15.5" x14ac:dyDescent="0.35">
      <c r="A15" s="1">
        <v>0</v>
      </c>
      <c r="B15" s="1">
        <v>1</v>
      </c>
      <c r="C15" s="1">
        <v>0</v>
      </c>
      <c r="D15" s="1">
        <v>0.97</v>
      </c>
      <c r="E15" s="1">
        <v>1</v>
      </c>
      <c r="G15" s="7"/>
      <c r="H15" s="7"/>
      <c r="I15" s="7"/>
    </row>
    <row r="16" spans="1:9" ht="15.5" x14ac:dyDescent="0.35">
      <c r="A16" s="1">
        <v>1</v>
      </c>
      <c r="B16" s="1">
        <v>0</v>
      </c>
      <c r="C16" s="1">
        <v>0</v>
      </c>
      <c r="D16" s="1">
        <v>1.06</v>
      </c>
      <c r="E16" s="1">
        <v>1</v>
      </c>
      <c r="G16" s="7"/>
      <c r="H16" s="7"/>
      <c r="I16" s="7"/>
    </row>
    <row r="17" spans="1:12" ht="15.5" x14ac:dyDescent="0.35">
      <c r="A17" s="1">
        <v>0</v>
      </c>
      <c r="B17" s="1">
        <v>0</v>
      </c>
      <c r="C17" s="1">
        <v>1</v>
      </c>
      <c r="D17" s="1">
        <v>1.05</v>
      </c>
      <c r="E17" s="1">
        <v>1</v>
      </c>
      <c r="G17" s="7"/>
      <c r="H17" s="7"/>
      <c r="I17" s="7"/>
    </row>
    <row r="18" spans="1:12" ht="15.5" x14ac:dyDescent="0.35">
      <c r="A18" s="1">
        <v>1</v>
      </c>
      <c r="B18" s="1">
        <v>0</v>
      </c>
      <c r="C18" s="1">
        <v>1</v>
      </c>
      <c r="D18" s="1">
        <v>1.1100000000000001</v>
      </c>
      <c r="E18" s="1">
        <v>1</v>
      </c>
      <c r="G18" s="7"/>
      <c r="H18" s="7"/>
      <c r="I18" s="7"/>
    </row>
    <row r="19" spans="1:12" x14ac:dyDescent="0.35">
      <c r="A19" s="1">
        <v>1</v>
      </c>
      <c r="B19" s="1">
        <v>0</v>
      </c>
      <c r="C19" s="1">
        <v>0</v>
      </c>
      <c r="D19" s="1">
        <v>1.1299999999999999</v>
      </c>
      <c r="E19" s="1">
        <v>1</v>
      </c>
      <c r="G19" s="3"/>
      <c r="H19" s="3"/>
      <c r="I19" s="3"/>
    </row>
    <row r="20" spans="1:12" x14ac:dyDescent="0.35">
      <c r="A20" s="1">
        <v>0</v>
      </c>
      <c r="B20" s="1">
        <v>0</v>
      </c>
      <c r="C20" s="1">
        <v>0</v>
      </c>
      <c r="D20" s="1">
        <v>1.2</v>
      </c>
      <c r="E20" s="1">
        <v>1</v>
      </c>
      <c r="G20" s="4" t="s">
        <v>65</v>
      </c>
      <c r="H20" s="3"/>
      <c r="I20" s="3"/>
    </row>
    <row r="21" spans="1:12" x14ac:dyDescent="0.35">
      <c r="A21" s="1">
        <v>1</v>
      </c>
      <c r="B21" s="1">
        <v>0</v>
      </c>
      <c r="C21" s="1">
        <v>1</v>
      </c>
      <c r="D21" s="1">
        <v>1.1399999999999999</v>
      </c>
      <c r="E21" s="1">
        <v>1</v>
      </c>
      <c r="G21" s="4" t="s">
        <v>66</v>
      </c>
      <c r="H21" s="3"/>
      <c r="I21" s="3"/>
    </row>
    <row r="22" spans="1:12" x14ac:dyDescent="0.35">
      <c r="A22" s="1">
        <v>0</v>
      </c>
      <c r="B22" s="1">
        <v>0</v>
      </c>
      <c r="C22" s="1">
        <v>0</v>
      </c>
      <c r="D22" s="1">
        <v>1.23</v>
      </c>
      <c r="E22" s="1">
        <v>1</v>
      </c>
      <c r="G22" s="3"/>
      <c r="H22" s="3"/>
      <c r="I22" s="3"/>
    </row>
    <row r="23" spans="1:12" x14ac:dyDescent="0.35">
      <c r="A23" s="1">
        <v>0</v>
      </c>
      <c r="B23" s="1">
        <v>1</v>
      </c>
      <c r="C23" s="1">
        <v>1</v>
      </c>
      <c r="D23" s="1">
        <v>1.29</v>
      </c>
      <c r="E23" s="1">
        <v>1</v>
      </c>
      <c r="G23" s="3" t="s">
        <v>49</v>
      </c>
      <c r="H23" s="3"/>
      <c r="I23" s="3"/>
    </row>
    <row r="24" spans="1:12" x14ac:dyDescent="0.35">
      <c r="A24" s="1">
        <v>1</v>
      </c>
      <c r="B24" s="1">
        <v>0</v>
      </c>
      <c r="C24" s="1">
        <v>0</v>
      </c>
      <c r="D24" s="1">
        <v>1.24</v>
      </c>
      <c r="E24" s="1">
        <v>1</v>
      </c>
      <c r="G24" s="3"/>
      <c r="H24" s="3"/>
      <c r="I24" s="3"/>
      <c r="L24" s="9"/>
    </row>
    <row r="25" spans="1:12" x14ac:dyDescent="0.35">
      <c r="A25" s="1">
        <v>1</v>
      </c>
      <c r="B25" s="1">
        <v>0</v>
      </c>
      <c r="C25" s="1">
        <v>1</v>
      </c>
      <c r="D25" s="1">
        <v>1.33</v>
      </c>
      <c r="E25" s="1">
        <v>1</v>
      </c>
      <c r="G25" s="3" t="s">
        <v>51</v>
      </c>
      <c r="H25" s="3"/>
      <c r="I25" s="3"/>
      <c r="L25" s="9"/>
    </row>
    <row r="26" spans="1:12" x14ac:dyDescent="0.35">
      <c r="A26" s="1">
        <v>0</v>
      </c>
      <c r="B26" s="1">
        <v>0</v>
      </c>
      <c r="C26" s="1">
        <v>1</v>
      </c>
      <c r="D26" s="1">
        <v>1.28</v>
      </c>
      <c r="E26" s="1">
        <v>1</v>
      </c>
      <c r="G26" s="3" t="s">
        <v>53</v>
      </c>
      <c r="H26" s="3"/>
      <c r="I26" s="3"/>
      <c r="L26" s="9"/>
    </row>
    <row r="27" spans="1:12" x14ac:dyDescent="0.35">
      <c r="A27" s="1">
        <v>1</v>
      </c>
      <c r="B27" s="1">
        <v>0</v>
      </c>
      <c r="C27" s="1">
        <v>1</v>
      </c>
      <c r="D27" s="1">
        <v>1.42</v>
      </c>
      <c r="E27" s="1">
        <v>1</v>
      </c>
      <c r="G27" s="3" t="s">
        <v>55</v>
      </c>
      <c r="H27" s="3"/>
      <c r="I27" s="3"/>
      <c r="L27" s="9"/>
    </row>
    <row r="28" spans="1:12" x14ac:dyDescent="0.35">
      <c r="A28" s="1">
        <v>1</v>
      </c>
      <c r="B28" s="1">
        <v>0</v>
      </c>
      <c r="C28" s="1">
        <v>1</v>
      </c>
      <c r="D28" s="1">
        <v>1.4</v>
      </c>
      <c r="E28" s="1">
        <v>1</v>
      </c>
      <c r="G28" s="3"/>
      <c r="H28" s="3"/>
      <c r="I28" s="3"/>
      <c r="L28" s="9"/>
    </row>
    <row r="29" spans="1:12" x14ac:dyDescent="0.35">
      <c r="A29" s="1">
        <v>1</v>
      </c>
      <c r="B29" s="1">
        <v>0</v>
      </c>
      <c r="C29" s="1">
        <v>0</v>
      </c>
      <c r="D29" s="1">
        <v>1.43</v>
      </c>
      <c r="E29" s="1">
        <v>1</v>
      </c>
      <c r="G29" s="3" t="s">
        <v>58</v>
      </c>
      <c r="H29" s="3"/>
      <c r="I29" s="3"/>
      <c r="L29" s="9"/>
    </row>
    <row r="30" spans="1:12" x14ac:dyDescent="0.35">
      <c r="A30" s="1">
        <v>0</v>
      </c>
      <c r="B30" s="1">
        <v>0</v>
      </c>
      <c r="C30" s="1">
        <v>0</v>
      </c>
      <c r="D30" s="1">
        <v>1.47</v>
      </c>
      <c r="E30" s="1">
        <v>1</v>
      </c>
      <c r="G30" s="4" t="s">
        <v>100</v>
      </c>
      <c r="H30" s="3"/>
      <c r="I30" s="3"/>
      <c r="L30" s="9"/>
    </row>
    <row r="31" spans="1:12" x14ac:dyDescent="0.35">
      <c r="A31" s="1">
        <v>0</v>
      </c>
      <c r="B31" s="1">
        <v>1</v>
      </c>
      <c r="C31" s="1">
        <v>1</v>
      </c>
      <c r="D31" s="1">
        <v>1.68</v>
      </c>
      <c r="E31" s="1">
        <v>2</v>
      </c>
      <c r="G31" s="4" t="s">
        <v>104</v>
      </c>
      <c r="H31" s="3"/>
      <c r="I31" s="3"/>
      <c r="L31" s="9"/>
    </row>
    <row r="32" spans="1:12" x14ac:dyDescent="0.35">
      <c r="A32" s="1">
        <v>0</v>
      </c>
      <c r="B32" s="1">
        <v>0</v>
      </c>
      <c r="C32" s="1">
        <v>0</v>
      </c>
      <c r="D32" s="1">
        <v>1.66</v>
      </c>
      <c r="E32" s="1">
        <v>2</v>
      </c>
      <c r="G32" s="3"/>
      <c r="H32" s="3"/>
      <c r="I32" s="3"/>
      <c r="L32" s="9"/>
    </row>
    <row r="33" spans="1:12" x14ac:dyDescent="0.35">
      <c r="A33" s="1">
        <v>1</v>
      </c>
      <c r="B33" s="1">
        <v>0</v>
      </c>
      <c r="C33" s="1">
        <v>1</v>
      </c>
      <c r="D33" s="1">
        <v>1.7</v>
      </c>
      <c r="E33" s="1">
        <v>2</v>
      </c>
      <c r="G33" s="3" t="s">
        <v>62</v>
      </c>
      <c r="H33" s="3"/>
      <c r="I33" s="3"/>
      <c r="L33" s="9"/>
    </row>
    <row r="34" spans="1:12" x14ac:dyDescent="0.35">
      <c r="A34" s="1">
        <v>1</v>
      </c>
      <c r="B34" s="1">
        <v>1</v>
      </c>
      <c r="C34" s="1">
        <v>0</v>
      </c>
      <c r="D34" s="1">
        <v>1.73</v>
      </c>
      <c r="E34" s="1">
        <v>2</v>
      </c>
      <c r="G34" s="3">
        <f>H7+_xlfn.CONFIDENCE.T(0.05,H8,70)</f>
        <v>2.1570903651282634</v>
      </c>
      <c r="H34" s="3"/>
      <c r="I34" s="3"/>
      <c r="L34" s="9"/>
    </row>
    <row r="35" spans="1:12" x14ac:dyDescent="0.35">
      <c r="A35" s="1">
        <v>1</v>
      </c>
      <c r="B35" s="1">
        <v>1</v>
      </c>
      <c r="C35" s="1">
        <v>1</v>
      </c>
      <c r="D35" s="1">
        <v>1.78</v>
      </c>
      <c r="E35" s="1">
        <v>2</v>
      </c>
      <c r="G35" s="3">
        <f>H7-_xlfn.CONFIDENCE.T(0.05,H8,70)</f>
        <v>1.6327096348717369</v>
      </c>
      <c r="H35" s="3"/>
      <c r="I35" s="3"/>
      <c r="L35" s="9"/>
    </row>
    <row r="36" spans="1:12" x14ac:dyDescent="0.35">
      <c r="A36" s="1">
        <v>0</v>
      </c>
      <c r="B36" s="1">
        <v>0</v>
      </c>
      <c r="C36" s="1">
        <v>0</v>
      </c>
      <c r="D36" s="1">
        <v>1.75</v>
      </c>
      <c r="E36" s="1">
        <v>2</v>
      </c>
      <c r="G36" s="4" t="s">
        <v>105</v>
      </c>
      <c r="H36" s="3"/>
      <c r="I36" s="3"/>
      <c r="L36" s="9"/>
    </row>
    <row r="37" spans="1:12" x14ac:dyDescent="0.35">
      <c r="A37" s="1">
        <v>1</v>
      </c>
      <c r="B37" s="1">
        <v>0</v>
      </c>
      <c r="C37" s="1">
        <v>0</v>
      </c>
      <c r="D37" s="1">
        <v>1.75</v>
      </c>
      <c r="E37" s="1">
        <v>2</v>
      </c>
      <c r="G37" s="3"/>
      <c r="H37" s="3"/>
      <c r="I37" s="3"/>
      <c r="L37" s="9"/>
    </row>
    <row r="38" spans="1:12" x14ac:dyDescent="0.35">
      <c r="A38" s="1">
        <v>0</v>
      </c>
      <c r="B38" s="1">
        <v>0</v>
      </c>
      <c r="C38" s="1">
        <v>1</v>
      </c>
      <c r="D38" s="1">
        <v>1.83</v>
      </c>
      <c r="E38" s="1">
        <v>2</v>
      </c>
      <c r="G38" s="3"/>
      <c r="H38" s="3"/>
      <c r="I38" s="3"/>
      <c r="L38" s="9"/>
    </row>
    <row r="39" spans="1:12" x14ac:dyDescent="0.35">
      <c r="A39" s="1">
        <v>1</v>
      </c>
      <c r="B39" s="1">
        <v>0</v>
      </c>
      <c r="C39" s="1">
        <v>0</v>
      </c>
      <c r="D39" s="1">
        <v>1.87</v>
      </c>
      <c r="E39" s="1">
        <v>2</v>
      </c>
      <c r="G39" s="4" t="s">
        <v>106</v>
      </c>
      <c r="H39" s="3"/>
      <c r="I39" s="3"/>
      <c r="L39" s="9"/>
    </row>
    <row r="40" spans="1:12" x14ac:dyDescent="0.35">
      <c r="A40" s="1">
        <v>0</v>
      </c>
      <c r="B40" s="1">
        <v>1</v>
      </c>
      <c r="C40" s="1">
        <v>0</v>
      </c>
      <c r="D40" s="1">
        <v>1.94</v>
      </c>
      <c r="E40" s="1">
        <v>2</v>
      </c>
      <c r="L40" s="9"/>
    </row>
    <row r="41" spans="1:12" x14ac:dyDescent="0.35">
      <c r="A41" s="1">
        <v>0</v>
      </c>
      <c r="B41" s="1">
        <v>0</v>
      </c>
      <c r="C41" s="1">
        <v>0</v>
      </c>
      <c r="D41" s="1">
        <v>1.9</v>
      </c>
      <c r="E41" s="1">
        <v>2</v>
      </c>
      <c r="L41" s="9"/>
    </row>
    <row r="42" spans="1:12" x14ac:dyDescent="0.35">
      <c r="A42" s="1">
        <v>1</v>
      </c>
      <c r="B42" s="1">
        <v>0</v>
      </c>
      <c r="C42" s="1">
        <v>0</v>
      </c>
      <c r="D42" s="1">
        <v>2</v>
      </c>
      <c r="E42" s="1">
        <v>3</v>
      </c>
      <c r="L42" s="9"/>
    </row>
    <row r="43" spans="1:12" x14ac:dyDescent="0.35">
      <c r="A43" s="1">
        <v>0</v>
      </c>
      <c r="B43" s="1">
        <v>0</v>
      </c>
      <c r="C43" s="1">
        <v>1</v>
      </c>
      <c r="D43" s="1">
        <v>2.0099999999999998</v>
      </c>
      <c r="E43" s="1">
        <v>2</v>
      </c>
      <c r="G43" t="s">
        <v>29</v>
      </c>
      <c r="H43">
        <f>AVERAGE(D47:D116)</f>
        <v>2.9647999999999994</v>
      </c>
      <c r="L43" s="9"/>
    </row>
    <row r="44" spans="1:12" x14ac:dyDescent="0.35">
      <c r="A44" s="1">
        <v>0</v>
      </c>
      <c r="B44" s="1">
        <v>1</v>
      </c>
      <c r="C44" s="1">
        <v>0</v>
      </c>
      <c r="D44" s="1">
        <v>2.12</v>
      </c>
      <c r="E44" s="1">
        <v>2.5</v>
      </c>
      <c r="G44" t="s">
        <v>30</v>
      </c>
      <c r="H44">
        <f>_xlfn.STDEV.S(D47:D116)</f>
        <v>1.0633991097733109</v>
      </c>
      <c r="L44" s="9"/>
    </row>
    <row r="45" spans="1:12" x14ac:dyDescent="0.35">
      <c r="A45" s="1">
        <v>0</v>
      </c>
      <c r="B45" s="1">
        <v>0</v>
      </c>
      <c r="C45" s="1">
        <v>1</v>
      </c>
      <c r="D45" s="1">
        <v>2.0699999999999998</v>
      </c>
      <c r="E45" s="1">
        <v>2.5</v>
      </c>
      <c r="L45" s="9"/>
    </row>
    <row r="46" spans="1:12" x14ac:dyDescent="0.35">
      <c r="A46" s="1">
        <v>1</v>
      </c>
      <c r="B46" s="1">
        <v>0</v>
      </c>
      <c r="C46" s="1">
        <v>0</v>
      </c>
      <c r="D46" s="1">
        <v>2.17</v>
      </c>
      <c r="E46" s="1">
        <v>2.5</v>
      </c>
      <c r="L46" s="9"/>
    </row>
    <row r="47" spans="1:12" x14ac:dyDescent="0.35">
      <c r="A47" s="1">
        <v>1</v>
      </c>
      <c r="B47" s="1">
        <v>1</v>
      </c>
      <c r="C47" s="1">
        <v>1</v>
      </c>
      <c r="D47" s="1">
        <v>2.17</v>
      </c>
      <c r="E47" s="1">
        <v>2.5</v>
      </c>
      <c r="L47" s="9"/>
    </row>
    <row r="48" spans="1:12" x14ac:dyDescent="0.35">
      <c r="A48" s="1">
        <v>0</v>
      </c>
      <c r="B48" s="1">
        <v>1</v>
      </c>
      <c r="C48" s="1">
        <v>1</v>
      </c>
      <c r="D48" s="1">
        <v>2.16</v>
      </c>
      <c r="E48" s="1">
        <v>2.5</v>
      </c>
      <c r="L48" s="9"/>
    </row>
    <row r="49" spans="1:12" x14ac:dyDescent="0.35">
      <c r="A49" s="1">
        <v>1</v>
      </c>
      <c r="B49" s="1">
        <v>1</v>
      </c>
      <c r="C49" s="1">
        <v>1</v>
      </c>
      <c r="D49" s="1">
        <v>2.17</v>
      </c>
      <c r="E49" s="1">
        <v>2.5</v>
      </c>
      <c r="L49" s="9"/>
    </row>
    <row r="50" spans="1:12" x14ac:dyDescent="0.35">
      <c r="A50" s="1">
        <v>0</v>
      </c>
      <c r="B50" s="1">
        <v>1</v>
      </c>
      <c r="C50" s="1">
        <v>0</v>
      </c>
      <c r="D50" s="1">
        <v>2.15</v>
      </c>
      <c r="E50" s="1">
        <v>2.5</v>
      </c>
      <c r="L50" s="9"/>
    </row>
    <row r="51" spans="1:12" x14ac:dyDescent="0.35">
      <c r="A51" s="1">
        <v>0</v>
      </c>
      <c r="B51" s="1">
        <v>0</v>
      </c>
      <c r="C51" s="1">
        <v>0</v>
      </c>
      <c r="D51" s="1">
        <v>2.13</v>
      </c>
      <c r="E51" s="1">
        <v>2.5</v>
      </c>
      <c r="L51" s="9"/>
    </row>
    <row r="52" spans="1:12" x14ac:dyDescent="0.35">
      <c r="A52" s="1">
        <v>0</v>
      </c>
      <c r="B52" s="1">
        <v>1</v>
      </c>
      <c r="C52" s="1">
        <v>1</v>
      </c>
      <c r="D52" s="1">
        <v>2.13</v>
      </c>
      <c r="E52" s="1">
        <v>2.5</v>
      </c>
      <c r="L52" s="9"/>
    </row>
    <row r="53" spans="1:12" x14ac:dyDescent="0.35">
      <c r="A53" s="1">
        <v>1</v>
      </c>
      <c r="B53" s="1">
        <v>0</v>
      </c>
      <c r="C53" s="1">
        <v>1</v>
      </c>
      <c r="D53" s="1">
        <v>2.15</v>
      </c>
      <c r="E53" s="1">
        <v>2.5</v>
      </c>
      <c r="L53" s="9"/>
    </row>
    <row r="54" spans="1:12" ht="15.5" x14ac:dyDescent="0.35">
      <c r="A54" s="1">
        <v>1</v>
      </c>
      <c r="B54" s="1">
        <v>0</v>
      </c>
      <c r="C54" s="1">
        <v>0</v>
      </c>
      <c r="D54" s="1">
        <v>2.17</v>
      </c>
      <c r="E54" s="1">
        <v>2.5</v>
      </c>
      <c r="G54" s="7" t="s">
        <v>32</v>
      </c>
      <c r="H54" s="7"/>
      <c r="L54" s="9"/>
    </row>
    <row r="55" spans="1:12" ht="15.5" x14ac:dyDescent="0.35">
      <c r="A55" s="1">
        <v>0</v>
      </c>
      <c r="B55" s="1">
        <v>0</v>
      </c>
      <c r="C55" s="1">
        <v>0</v>
      </c>
      <c r="D55" s="1">
        <v>2.27</v>
      </c>
      <c r="E55" s="1">
        <v>2.5</v>
      </c>
      <c r="G55" s="7"/>
      <c r="H55" s="7"/>
      <c r="L55" s="9"/>
    </row>
    <row r="56" spans="1:12" ht="15.5" x14ac:dyDescent="0.35">
      <c r="A56" s="1">
        <v>1</v>
      </c>
      <c r="B56" s="1">
        <v>1</v>
      </c>
      <c r="C56" s="1">
        <v>0</v>
      </c>
      <c r="D56" s="1">
        <v>2.5</v>
      </c>
      <c r="E56" s="1">
        <v>3</v>
      </c>
      <c r="G56" s="13" t="s">
        <v>34</v>
      </c>
      <c r="H56" s="25"/>
      <c r="J56" s="4"/>
      <c r="K56" s="4"/>
      <c r="L56" s="9"/>
    </row>
    <row r="57" spans="1:12" ht="15.5" x14ac:dyDescent="0.35">
      <c r="A57" s="1">
        <v>1</v>
      </c>
      <c r="B57" s="1">
        <v>0</v>
      </c>
      <c r="C57" s="1">
        <v>0</v>
      </c>
      <c r="D57" s="1">
        <v>2.57</v>
      </c>
      <c r="E57" s="1">
        <v>3</v>
      </c>
      <c r="G57" s="16" t="s">
        <v>36</v>
      </c>
      <c r="H57" s="11">
        <f>-H13</f>
        <v>-1.6672385486685533</v>
      </c>
      <c r="J57" s="3"/>
      <c r="K57" s="3"/>
    </row>
    <row r="58" spans="1:12" ht="15.5" x14ac:dyDescent="0.35">
      <c r="A58" s="1">
        <v>0</v>
      </c>
      <c r="B58" s="1">
        <v>0</v>
      </c>
      <c r="C58" s="1">
        <v>0</v>
      </c>
      <c r="D58" s="1">
        <v>2.52</v>
      </c>
      <c r="E58" s="1">
        <v>3</v>
      </c>
      <c r="G58" s="16" t="s">
        <v>38</v>
      </c>
      <c r="H58" s="11">
        <f>_xlfn.T.DIST(H12,H6-1,TRUE)</f>
        <v>9.1705532821045379E-6</v>
      </c>
      <c r="J58" s="3"/>
      <c r="K58" s="3"/>
    </row>
    <row r="59" spans="1:12" ht="15.5" x14ac:dyDescent="0.35">
      <c r="A59" s="1">
        <v>1</v>
      </c>
      <c r="B59" s="1">
        <v>1</v>
      </c>
      <c r="C59" s="1">
        <v>0</v>
      </c>
      <c r="D59" s="1">
        <v>2.86</v>
      </c>
      <c r="E59" s="1">
        <v>3</v>
      </c>
      <c r="G59" s="17" t="s">
        <v>40</v>
      </c>
      <c r="H59" s="12" t="str">
        <f>IF(H58&lt;H10,"Reject Null Hypothesis","Do Not Reject Null Hypothesis")</f>
        <v>Reject Null Hypothesis</v>
      </c>
      <c r="J59" s="3"/>
      <c r="K59" s="3"/>
    </row>
    <row r="60" spans="1:12" ht="15.5" x14ac:dyDescent="0.35">
      <c r="A60" s="1">
        <v>0</v>
      </c>
      <c r="B60" s="1">
        <v>1</v>
      </c>
      <c r="C60" s="1">
        <v>0</v>
      </c>
      <c r="D60" s="1">
        <v>2.89</v>
      </c>
      <c r="E60" s="1">
        <v>3</v>
      </c>
      <c r="G60" s="7"/>
      <c r="H60" s="8"/>
      <c r="J60" s="3"/>
      <c r="K60" s="3"/>
    </row>
    <row r="61" spans="1:12" ht="15.5" x14ac:dyDescent="0.35">
      <c r="A61" s="1">
        <v>0</v>
      </c>
      <c r="B61" s="1">
        <v>1</v>
      </c>
      <c r="C61" s="1">
        <v>0</v>
      </c>
      <c r="D61" s="1">
        <v>2.94</v>
      </c>
      <c r="E61" s="1">
        <v>3</v>
      </c>
      <c r="G61" s="13" t="s">
        <v>43</v>
      </c>
      <c r="H61" s="10"/>
    </row>
    <row r="62" spans="1:12" ht="15.5" x14ac:dyDescent="0.35">
      <c r="A62" s="1">
        <v>0</v>
      </c>
      <c r="B62" s="1">
        <v>0</v>
      </c>
      <c r="C62" s="1">
        <v>0</v>
      </c>
      <c r="D62" s="1">
        <v>3.02</v>
      </c>
      <c r="E62" s="1">
        <v>3</v>
      </c>
      <c r="G62" s="16" t="s">
        <v>36</v>
      </c>
      <c r="H62" s="11">
        <f>H13</f>
        <v>1.6672385486685533</v>
      </c>
    </row>
    <row r="63" spans="1:12" ht="15.5" x14ac:dyDescent="0.35">
      <c r="A63" s="1">
        <v>0</v>
      </c>
      <c r="B63" s="1">
        <v>1</v>
      </c>
      <c r="C63" s="1">
        <v>0</v>
      </c>
      <c r="D63" s="1">
        <v>3.04</v>
      </c>
      <c r="E63" s="1">
        <v>3</v>
      </c>
      <c r="G63" s="16" t="s">
        <v>38</v>
      </c>
      <c r="H63" s="11">
        <f>1-_xlfn.T.DIST(H12,H6-1,TRUE)</f>
        <v>0.99999082944671791</v>
      </c>
    </row>
    <row r="64" spans="1:12" ht="15.5" x14ac:dyDescent="0.35">
      <c r="A64" s="1">
        <v>1</v>
      </c>
      <c r="B64" s="1">
        <v>1</v>
      </c>
      <c r="C64" s="1">
        <v>0</v>
      </c>
      <c r="D64" s="1">
        <v>3.13</v>
      </c>
      <c r="E64" s="1">
        <v>3.5</v>
      </c>
      <c r="G64" s="17" t="s">
        <v>40</v>
      </c>
      <c r="H64" s="12" t="str">
        <f>IF(H63&lt;H10,"Reject Null Hypothesis","Do Not Reject Null Hypothesis")</f>
        <v>Do Not Reject Null Hypothesis</v>
      </c>
    </row>
    <row r="65" spans="1:8" ht="15.5" x14ac:dyDescent="0.35">
      <c r="A65" s="1">
        <v>1</v>
      </c>
      <c r="B65" s="1">
        <v>0</v>
      </c>
      <c r="C65" s="1">
        <v>0</v>
      </c>
      <c r="D65" s="1">
        <v>3.32</v>
      </c>
      <c r="E65" s="1">
        <v>3.5</v>
      </c>
      <c r="G65" s="18"/>
      <c r="H65" s="19"/>
    </row>
    <row r="66" spans="1:8" ht="15.5" x14ac:dyDescent="0.35">
      <c r="A66" s="1">
        <v>0</v>
      </c>
      <c r="B66" s="1">
        <v>0</v>
      </c>
      <c r="C66" s="1">
        <v>0</v>
      </c>
      <c r="D66" s="1">
        <v>3.32</v>
      </c>
      <c r="E66" s="1">
        <v>3.5</v>
      </c>
      <c r="G66" s="13" t="s">
        <v>47</v>
      </c>
      <c r="H66" s="10"/>
    </row>
    <row r="67" spans="1:8" ht="15.5" x14ac:dyDescent="0.35">
      <c r="A67" s="1">
        <v>1</v>
      </c>
      <c r="B67" s="1">
        <v>0</v>
      </c>
      <c r="C67" s="1">
        <v>0</v>
      </c>
      <c r="D67" s="1">
        <v>3.5</v>
      </c>
      <c r="E67" s="1">
        <v>3.5</v>
      </c>
      <c r="G67" s="16" t="s">
        <v>48</v>
      </c>
      <c r="H67" s="11">
        <f>H14</f>
        <v>1.9949454151072357</v>
      </c>
    </row>
    <row r="68" spans="1:8" ht="15.5" x14ac:dyDescent="0.35">
      <c r="A68" s="1">
        <v>1</v>
      </c>
      <c r="B68" s="1">
        <v>1</v>
      </c>
      <c r="C68" s="1">
        <v>0</v>
      </c>
      <c r="D68" s="1">
        <v>3.51</v>
      </c>
      <c r="E68" s="1">
        <v>3.5</v>
      </c>
      <c r="G68" s="16" t="s">
        <v>38</v>
      </c>
      <c r="H68" s="11">
        <f>_xlfn.T.DIST.2T(ABS(H12),H6-1)</f>
        <v>1.8341106564209076E-5</v>
      </c>
    </row>
    <row r="69" spans="1:8" ht="15.5" x14ac:dyDescent="0.35">
      <c r="A69" s="1">
        <v>0</v>
      </c>
      <c r="B69" s="1">
        <v>0</v>
      </c>
      <c r="C69" s="1">
        <v>0</v>
      </c>
      <c r="D69" s="1">
        <v>4.04</v>
      </c>
      <c r="E69" s="1">
        <v>5</v>
      </c>
      <c r="G69" s="17" t="s">
        <v>40</v>
      </c>
      <c r="H69" s="12" t="str">
        <f>IF(H68&lt;H10,"Reject Null Hypothesis","Do Not Reject Null Hypothesis")</f>
        <v>Reject Null Hypothesis</v>
      </c>
    </row>
    <row r="70" spans="1:8" x14ac:dyDescent="0.35">
      <c r="A70" s="1">
        <v>0</v>
      </c>
      <c r="B70" s="1">
        <v>0</v>
      </c>
      <c r="C70" s="1">
        <v>0</v>
      </c>
      <c r="D70" s="1">
        <v>4.41</v>
      </c>
      <c r="E70" s="1">
        <v>5</v>
      </c>
      <c r="G70" s="4"/>
      <c r="H70" s="4"/>
    </row>
    <row r="71" spans="1:8" x14ac:dyDescent="0.35">
      <c r="A71" s="1">
        <v>0</v>
      </c>
      <c r="B71" s="1">
        <v>0</v>
      </c>
      <c r="C71" s="1">
        <v>0</v>
      </c>
      <c r="D71" s="1">
        <v>7.05</v>
      </c>
      <c r="E71" s="1">
        <v>10</v>
      </c>
      <c r="G71" s="4"/>
      <c r="H71" s="4"/>
    </row>
    <row r="72" spans="1:8" x14ac:dyDescent="0.35">
      <c r="G72" s="4"/>
      <c r="H72" s="4"/>
    </row>
    <row r="73" spans="1:8" x14ac:dyDescent="0.35">
      <c r="G73" s="4"/>
      <c r="H73" s="4"/>
    </row>
    <row r="74" spans="1:8" ht="15.5" x14ac:dyDescent="0.35">
      <c r="G74" s="7" t="s">
        <v>50</v>
      </c>
      <c r="H74" s="7"/>
    </row>
    <row r="75" spans="1:8" ht="15.5" x14ac:dyDescent="0.35">
      <c r="G75" s="7"/>
      <c r="H75" s="7"/>
    </row>
    <row r="76" spans="1:8" ht="15.5" x14ac:dyDescent="0.35">
      <c r="G76" s="7" t="s">
        <v>52</v>
      </c>
      <c r="H76" s="7">
        <v>0.05</v>
      </c>
    </row>
    <row r="77" spans="1:8" ht="15.5" x14ac:dyDescent="0.35">
      <c r="G77" s="7" t="s">
        <v>54</v>
      </c>
      <c r="H77" s="7">
        <v>1.0995999999999999</v>
      </c>
    </row>
    <row r="78" spans="1:8" ht="15.5" x14ac:dyDescent="0.35">
      <c r="G78" s="7" t="s">
        <v>56</v>
      </c>
      <c r="H78" s="7">
        <v>70</v>
      </c>
    </row>
    <row r="79" spans="1:8" ht="15.5" x14ac:dyDescent="0.35">
      <c r="G79" s="7" t="s">
        <v>57</v>
      </c>
      <c r="H79" s="7">
        <v>1.8949</v>
      </c>
    </row>
    <row r="80" spans="1:8" ht="15.5" x14ac:dyDescent="0.35">
      <c r="G80" s="7"/>
      <c r="H80" s="7"/>
    </row>
    <row r="81" spans="7:8" ht="15.5" x14ac:dyDescent="0.35">
      <c r="G81" s="20" t="s">
        <v>59</v>
      </c>
      <c r="H81" s="21">
        <f>1-H76</f>
        <v>0.95</v>
      </c>
    </row>
    <row r="82" spans="7:8" ht="15.5" x14ac:dyDescent="0.35">
      <c r="G82" s="16" t="s">
        <v>60</v>
      </c>
      <c r="H82" s="22">
        <f>_xlfn.T.INV(1-H76/2,H78-1)</f>
        <v>1.9949454151072357</v>
      </c>
    </row>
    <row r="83" spans="7:8" ht="15.5" x14ac:dyDescent="0.35">
      <c r="G83" s="16" t="s">
        <v>61</v>
      </c>
      <c r="H83" s="23">
        <f>_xlfn.CONFIDENCE.T(H76,H77,H78)</f>
        <v>0.26219036512826316</v>
      </c>
    </row>
    <row r="84" spans="7:8" ht="15.5" x14ac:dyDescent="0.35">
      <c r="G84" s="16" t="s">
        <v>63</v>
      </c>
      <c r="H84" s="23">
        <f>H79-H83</f>
        <v>1.6327096348717369</v>
      </c>
    </row>
    <row r="85" spans="7:8" ht="15.5" x14ac:dyDescent="0.35">
      <c r="G85" s="17" t="s">
        <v>64</v>
      </c>
      <c r="H85" s="24">
        <f>H79+H83</f>
        <v>2.1570903651282634</v>
      </c>
    </row>
  </sheetData>
  <conditionalFormatting sqref="H56:H5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2:H6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6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1:H8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CBF9-28AF-4C28-9F12-F7C1B1F242D4}">
  <dimension ref="A1:K80"/>
  <sheetViews>
    <sheetView tabSelected="1" topLeftCell="A46" zoomScale="51" zoomScaleNormal="51" workbookViewId="0">
      <selection activeCell="G51" sqref="G51:H54"/>
    </sheetView>
  </sheetViews>
  <sheetFormatPr defaultRowHeight="14.5" x14ac:dyDescent="0.35"/>
  <cols>
    <col min="1" max="1" width="14.453125" customWidth="1"/>
    <col min="2" max="2" width="25.36328125" customWidth="1"/>
    <col min="3" max="3" width="21.7265625" customWidth="1"/>
    <col min="4" max="4" width="24.6328125" customWidth="1"/>
    <col min="5" max="5" width="40.08984375" customWidth="1"/>
    <col min="7" max="7" width="23" customWidth="1"/>
    <col min="8" max="8" width="21.08984375" customWidth="1"/>
    <col min="9" max="9" width="20.90625" customWidth="1"/>
    <col min="10" max="10" width="29.08984375" customWidth="1"/>
    <col min="11" max="11" width="25.90625" customWidth="1"/>
  </cols>
  <sheetData>
    <row r="1" spans="1:11" ht="15" thickBot="1" x14ac:dyDescent="0.4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9"/>
    </row>
    <row r="2" spans="1:11" ht="15" thickTop="1" x14ac:dyDescent="0.35">
      <c r="A2" s="1">
        <v>0</v>
      </c>
      <c r="B2" s="1">
        <v>1</v>
      </c>
      <c r="C2" s="1">
        <v>0</v>
      </c>
      <c r="D2" s="1">
        <v>0.36</v>
      </c>
      <c r="E2" s="1">
        <v>0.5</v>
      </c>
    </row>
    <row r="3" spans="1:11" x14ac:dyDescent="0.35">
      <c r="A3" s="1">
        <v>0</v>
      </c>
      <c r="B3" s="1">
        <v>0</v>
      </c>
      <c r="C3" s="1">
        <v>1</v>
      </c>
      <c r="D3" s="1">
        <v>0.3</v>
      </c>
      <c r="E3" s="1">
        <v>0.5</v>
      </c>
      <c r="G3" s="9" t="s">
        <v>29</v>
      </c>
      <c r="H3">
        <f>AVERAGE(E2:E71)</f>
        <v>2.0857142857142859</v>
      </c>
    </row>
    <row r="4" spans="1:11" x14ac:dyDescent="0.35">
      <c r="A4" s="1">
        <v>1</v>
      </c>
      <c r="B4" s="1">
        <v>1</v>
      </c>
      <c r="C4" s="1">
        <v>1</v>
      </c>
      <c r="D4" s="1">
        <v>0.4</v>
      </c>
      <c r="E4" s="1">
        <v>0.5</v>
      </c>
      <c r="G4" s="9" t="s">
        <v>30</v>
      </c>
      <c r="H4">
        <f>_xlfn.STDEV.S(E2:E71)</f>
        <v>1.4115759220994566</v>
      </c>
    </row>
    <row r="5" spans="1:11" x14ac:dyDescent="0.35">
      <c r="A5" s="1">
        <v>1</v>
      </c>
      <c r="B5" s="1">
        <v>0</v>
      </c>
      <c r="C5" s="1">
        <v>0</v>
      </c>
      <c r="D5" s="1">
        <v>0.53</v>
      </c>
      <c r="E5" s="1">
        <v>1</v>
      </c>
    </row>
    <row r="6" spans="1:11" x14ac:dyDescent="0.35">
      <c r="A6" s="1">
        <v>0</v>
      </c>
      <c r="B6" s="1">
        <v>1</v>
      </c>
      <c r="C6" s="1">
        <v>0</v>
      </c>
      <c r="D6" s="1">
        <v>0.6</v>
      </c>
      <c r="E6" s="1">
        <v>1</v>
      </c>
      <c r="J6" s="9"/>
      <c r="K6" s="9"/>
    </row>
    <row r="7" spans="1:11" ht="15.5" x14ac:dyDescent="0.35">
      <c r="A7" s="1">
        <v>1</v>
      </c>
      <c r="B7" s="1">
        <v>1</v>
      </c>
      <c r="C7" s="1">
        <v>0</v>
      </c>
      <c r="D7" s="1">
        <v>0.6</v>
      </c>
      <c r="E7" s="1">
        <v>1</v>
      </c>
      <c r="G7" s="7" t="s">
        <v>31</v>
      </c>
      <c r="H7" s="7"/>
      <c r="I7" s="7"/>
    </row>
    <row r="8" spans="1:11" ht="15.5" x14ac:dyDescent="0.35">
      <c r="A8" s="1">
        <v>1</v>
      </c>
      <c r="B8" s="1">
        <v>1</v>
      </c>
      <c r="C8" s="1">
        <v>0</v>
      </c>
      <c r="D8" s="1">
        <v>0.64</v>
      </c>
      <c r="E8" s="1">
        <v>1</v>
      </c>
      <c r="G8" s="7" t="s">
        <v>33</v>
      </c>
      <c r="H8" s="7"/>
      <c r="I8" s="7"/>
    </row>
    <row r="9" spans="1:11" ht="15.5" x14ac:dyDescent="0.35">
      <c r="A9" s="1">
        <v>0</v>
      </c>
      <c r="B9" s="1">
        <v>1</v>
      </c>
      <c r="C9" s="1">
        <v>0</v>
      </c>
      <c r="D9" s="1">
        <v>0.77</v>
      </c>
      <c r="E9" s="1">
        <v>1</v>
      </c>
      <c r="G9" s="7"/>
      <c r="H9" s="7"/>
      <c r="I9" s="18"/>
    </row>
    <row r="10" spans="1:11" ht="15.5" x14ac:dyDescent="0.35">
      <c r="A10" s="1">
        <v>0</v>
      </c>
      <c r="B10" s="1">
        <v>1</v>
      </c>
      <c r="C10" s="1">
        <v>0</v>
      </c>
      <c r="D10" s="1">
        <v>0.84</v>
      </c>
      <c r="E10" s="1">
        <v>1</v>
      </c>
      <c r="G10" s="26" t="s">
        <v>35</v>
      </c>
      <c r="H10" s="26">
        <v>70</v>
      </c>
      <c r="I10" s="18"/>
    </row>
    <row r="11" spans="1:11" ht="15.5" x14ac:dyDescent="0.35">
      <c r="A11" s="1">
        <v>1</v>
      </c>
      <c r="B11" s="1">
        <v>0</v>
      </c>
      <c r="C11" s="1">
        <v>0</v>
      </c>
      <c r="D11" s="1">
        <v>0.84</v>
      </c>
      <c r="E11" s="1">
        <v>1</v>
      </c>
      <c r="G11" s="26" t="s">
        <v>37</v>
      </c>
      <c r="H11" s="26">
        <f>H3</f>
        <v>2.0857142857142859</v>
      </c>
      <c r="I11" s="18"/>
    </row>
    <row r="12" spans="1:11" ht="15.5" x14ac:dyDescent="0.35">
      <c r="A12" s="1">
        <v>1</v>
      </c>
      <c r="B12" s="1">
        <v>1</v>
      </c>
      <c r="C12" s="1">
        <v>0</v>
      </c>
      <c r="D12" s="1">
        <v>0.98</v>
      </c>
      <c r="E12" s="1">
        <v>1</v>
      </c>
      <c r="G12" s="26" t="s">
        <v>39</v>
      </c>
      <c r="H12" s="26">
        <f>H4</f>
        <v>1.4115759220994566</v>
      </c>
      <c r="I12" s="18"/>
    </row>
    <row r="13" spans="1:11" ht="15.5" x14ac:dyDescent="0.35">
      <c r="A13" s="1">
        <v>0</v>
      </c>
      <c r="B13" s="1">
        <v>0</v>
      </c>
      <c r="C13" s="1">
        <v>1</v>
      </c>
      <c r="D13" s="1">
        <v>0.98</v>
      </c>
      <c r="E13" s="1">
        <v>1</v>
      </c>
      <c r="G13" s="26" t="s">
        <v>41</v>
      </c>
      <c r="H13" s="26">
        <v>2</v>
      </c>
      <c r="I13" s="18"/>
    </row>
    <row r="14" spans="1:11" ht="15.5" x14ac:dyDescent="0.35">
      <c r="A14" s="1">
        <v>0</v>
      </c>
      <c r="B14" s="1">
        <v>1</v>
      </c>
      <c r="C14" s="1">
        <v>0</v>
      </c>
      <c r="D14" s="1">
        <v>0.97</v>
      </c>
      <c r="E14" s="1">
        <v>1</v>
      </c>
      <c r="G14" s="26" t="s">
        <v>42</v>
      </c>
      <c r="H14" s="26">
        <v>0.05</v>
      </c>
      <c r="I14" s="18"/>
    </row>
    <row r="15" spans="1:11" ht="15.5" x14ac:dyDescent="0.35">
      <c r="A15" s="1">
        <v>0</v>
      </c>
      <c r="B15" s="1">
        <v>1</v>
      </c>
      <c r="C15" s="1">
        <v>0</v>
      </c>
      <c r="D15" s="1">
        <v>0.97</v>
      </c>
      <c r="E15" s="1">
        <v>1</v>
      </c>
      <c r="F15" s="28"/>
      <c r="G15" s="29"/>
      <c r="H15" s="29"/>
      <c r="I15" s="18"/>
    </row>
    <row r="16" spans="1:11" ht="15.5" x14ac:dyDescent="0.35">
      <c r="A16" s="1">
        <v>1</v>
      </c>
      <c r="B16" s="1">
        <v>0</v>
      </c>
      <c r="C16" s="1">
        <v>0</v>
      </c>
      <c r="D16" s="1">
        <v>1.06</v>
      </c>
      <c r="E16" s="1">
        <v>1</v>
      </c>
      <c r="F16" s="28"/>
      <c r="G16" s="13" t="s">
        <v>44</v>
      </c>
      <c r="H16" s="10">
        <f>(H11-H13)/(H12/SQRT(H10))</f>
        <v>0.50804009502657799</v>
      </c>
      <c r="I16" s="18"/>
    </row>
    <row r="17" spans="1:9" ht="15.5" x14ac:dyDescent="0.35">
      <c r="A17" s="1">
        <v>0</v>
      </c>
      <c r="B17" s="1">
        <v>0</v>
      </c>
      <c r="C17" s="1">
        <v>1</v>
      </c>
      <c r="D17" s="1">
        <v>1.05</v>
      </c>
      <c r="E17" s="1">
        <v>1</v>
      </c>
      <c r="F17" s="28"/>
      <c r="G17" s="14" t="s">
        <v>45</v>
      </c>
      <c r="H17" s="11">
        <f>_xlfn.T.INV(1-H14,H10-1)</f>
        <v>1.6672385486685533</v>
      </c>
      <c r="I17" s="18"/>
    </row>
    <row r="18" spans="1:9" ht="15.5" x14ac:dyDescent="0.35">
      <c r="A18" s="1">
        <v>1</v>
      </c>
      <c r="B18" s="1">
        <v>0</v>
      </c>
      <c r="C18" s="1">
        <v>1</v>
      </c>
      <c r="D18" s="1">
        <v>1.1100000000000001</v>
      </c>
      <c r="E18" s="1">
        <v>1</v>
      </c>
      <c r="F18" s="28"/>
      <c r="G18" s="15" t="s">
        <v>46</v>
      </c>
      <c r="H18" s="12">
        <f>_xlfn.T.INV.2T(H14,H10-1)</f>
        <v>1.9949454151072357</v>
      </c>
      <c r="I18" s="18"/>
    </row>
    <row r="19" spans="1:9" ht="15.5" x14ac:dyDescent="0.35">
      <c r="A19" s="1">
        <v>1</v>
      </c>
      <c r="B19" s="1">
        <v>0</v>
      </c>
      <c r="C19" s="1">
        <v>0</v>
      </c>
      <c r="D19" s="1">
        <v>1.1299999999999999</v>
      </c>
      <c r="E19" s="1">
        <v>1</v>
      </c>
      <c r="F19" s="28"/>
      <c r="G19" s="18"/>
      <c r="H19" s="18"/>
      <c r="I19" s="18"/>
    </row>
    <row r="20" spans="1:9" ht="15.5" x14ac:dyDescent="0.35">
      <c r="A20" s="1">
        <v>0</v>
      </c>
      <c r="B20" s="1">
        <v>0</v>
      </c>
      <c r="C20" s="1">
        <v>0</v>
      </c>
      <c r="D20" s="1">
        <v>1.2</v>
      </c>
      <c r="E20" s="1">
        <v>1</v>
      </c>
      <c r="G20" s="7"/>
      <c r="H20" s="7"/>
      <c r="I20" s="18"/>
    </row>
    <row r="21" spans="1:9" ht="15.5" x14ac:dyDescent="0.35">
      <c r="A21" s="1">
        <v>1</v>
      </c>
      <c r="B21" s="1">
        <v>0</v>
      </c>
      <c r="C21" s="1">
        <v>1</v>
      </c>
      <c r="D21" s="1">
        <v>1.1399999999999999</v>
      </c>
      <c r="E21" s="1">
        <v>1</v>
      </c>
      <c r="G21" s="7"/>
      <c r="H21" s="7"/>
      <c r="I21" s="18"/>
    </row>
    <row r="22" spans="1:9" ht="15.5" x14ac:dyDescent="0.35">
      <c r="A22" s="1">
        <v>0</v>
      </c>
      <c r="B22" s="1">
        <v>0</v>
      </c>
      <c r="C22" s="1">
        <v>0</v>
      </c>
      <c r="D22" s="1">
        <v>1.23</v>
      </c>
      <c r="E22" s="1">
        <v>1</v>
      </c>
      <c r="G22" s="7"/>
      <c r="H22" s="7"/>
      <c r="I22" s="18"/>
    </row>
    <row r="23" spans="1:9" x14ac:dyDescent="0.35">
      <c r="A23" s="1">
        <v>0</v>
      </c>
      <c r="B23" s="1">
        <v>1</v>
      </c>
      <c r="C23" s="1">
        <v>1</v>
      </c>
      <c r="D23" s="1">
        <v>1.29</v>
      </c>
      <c r="E23" s="1">
        <v>1</v>
      </c>
      <c r="G23" s="3"/>
      <c r="H23" s="3"/>
      <c r="I23" s="3"/>
    </row>
    <row r="24" spans="1:9" x14ac:dyDescent="0.35">
      <c r="A24" s="1">
        <v>1</v>
      </c>
      <c r="B24" s="1">
        <v>0</v>
      </c>
      <c r="C24" s="1">
        <v>0</v>
      </c>
      <c r="D24" s="1">
        <v>1.24</v>
      </c>
      <c r="E24" s="1">
        <v>1</v>
      </c>
      <c r="F24" s="9"/>
      <c r="G24" s="27" t="s">
        <v>67</v>
      </c>
      <c r="H24" s="27"/>
      <c r="I24" s="27"/>
    </row>
    <row r="25" spans="1:9" x14ac:dyDescent="0.35">
      <c r="A25" s="1">
        <v>1</v>
      </c>
      <c r="B25" s="1">
        <v>0</v>
      </c>
      <c r="C25" s="1">
        <v>1</v>
      </c>
      <c r="D25" s="1">
        <v>1.33</v>
      </c>
      <c r="E25" s="1">
        <v>1</v>
      </c>
      <c r="F25" s="9"/>
      <c r="G25" s="27" t="s">
        <v>68</v>
      </c>
      <c r="H25" s="27"/>
      <c r="I25" s="27"/>
    </row>
    <row r="26" spans="1:9" x14ac:dyDescent="0.35">
      <c r="A26" s="1">
        <v>0</v>
      </c>
      <c r="B26" s="1">
        <v>0</v>
      </c>
      <c r="C26" s="1">
        <v>1</v>
      </c>
      <c r="D26" s="1">
        <v>1.28</v>
      </c>
      <c r="E26" s="1">
        <v>1</v>
      </c>
      <c r="F26" s="9"/>
      <c r="G26" s="27"/>
      <c r="H26" s="27"/>
      <c r="I26" s="27"/>
    </row>
    <row r="27" spans="1:9" x14ac:dyDescent="0.35">
      <c r="A27" s="1">
        <v>1</v>
      </c>
      <c r="B27" s="1">
        <v>0</v>
      </c>
      <c r="C27" s="1">
        <v>1</v>
      </c>
      <c r="D27" s="1">
        <v>1.42</v>
      </c>
      <c r="E27" s="1">
        <v>1</v>
      </c>
      <c r="F27" s="9"/>
      <c r="G27" s="27" t="s">
        <v>69</v>
      </c>
      <c r="H27" s="27"/>
      <c r="I27" s="27"/>
    </row>
    <row r="28" spans="1:9" x14ac:dyDescent="0.35">
      <c r="A28" s="1">
        <v>1</v>
      </c>
      <c r="B28" s="1">
        <v>0</v>
      </c>
      <c r="C28" s="1">
        <v>1</v>
      </c>
      <c r="D28" s="1">
        <v>1.4</v>
      </c>
      <c r="E28" s="1">
        <v>1</v>
      </c>
      <c r="F28" s="9"/>
      <c r="G28" s="27"/>
      <c r="H28" s="27"/>
      <c r="I28" s="27"/>
    </row>
    <row r="29" spans="1:9" x14ac:dyDescent="0.35">
      <c r="A29" s="1">
        <v>1</v>
      </c>
      <c r="B29" s="1">
        <v>0</v>
      </c>
      <c r="C29" s="1">
        <v>0</v>
      </c>
      <c r="D29" s="1">
        <v>1.43</v>
      </c>
      <c r="E29" s="1">
        <v>1</v>
      </c>
      <c r="F29" s="9"/>
      <c r="G29" s="27" t="s">
        <v>92</v>
      </c>
      <c r="H29" s="27"/>
      <c r="I29" s="27"/>
    </row>
    <row r="30" spans="1:9" x14ac:dyDescent="0.35">
      <c r="A30" s="1">
        <v>0</v>
      </c>
      <c r="B30" s="1">
        <v>0</v>
      </c>
      <c r="C30" s="1">
        <v>0</v>
      </c>
      <c r="D30" s="1">
        <v>1.47</v>
      </c>
      <c r="E30" s="1">
        <v>1</v>
      </c>
      <c r="F30" s="9"/>
      <c r="G30" s="27" t="s">
        <v>70</v>
      </c>
      <c r="H30" s="27"/>
      <c r="I30" s="27"/>
    </row>
    <row r="31" spans="1:9" x14ac:dyDescent="0.35">
      <c r="A31" s="1">
        <v>0</v>
      </c>
      <c r="B31" s="1">
        <v>1</v>
      </c>
      <c r="C31" s="1">
        <v>1</v>
      </c>
      <c r="D31" s="1">
        <v>1.68</v>
      </c>
      <c r="E31" s="1">
        <v>2</v>
      </c>
      <c r="F31" s="9"/>
      <c r="G31" s="27" t="s">
        <v>71</v>
      </c>
      <c r="H31" s="27"/>
      <c r="I31" s="27"/>
    </row>
    <row r="32" spans="1:9" x14ac:dyDescent="0.35">
      <c r="A32" s="1">
        <v>0</v>
      </c>
      <c r="B32" s="1">
        <v>0</v>
      </c>
      <c r="C32" s="1">
        <v>0</v>
      </c>
      <c r="D32" s="1">
        <v>1.66</v>
      </c>
      <c r="E32" s="1">
        <v>2</v>
      </c>
      <c r="F32" s="9"/>
      <c r="G32" s="27"/>
      <c r="H32" s="27"/>
      <c r="I32" s="27"/>
    </row>
    <row r="33" spans="1:11" x14ac:dyDescent="0.35">
      <c r="A33" s="1">
        <v>1</v>
      </c>
      <c r="B33" s="1">
        <v>0</v>
      </c>
      <c r="C33" s="1">
        <v>1</v>
      </c>
      <c r="D33" s="1">
        <v>1.7</v>
      </c>
      <c r="E33" s="1">
        <v>2</v>
      </c>
      <c r="F33" s="9"/>
      <c r="G33" s="27" t="s">
        <v>93</v>
      </c>
      <c r="H33" s="27"/>
      <c r="I33" s="27"/>
    </row>
    <row r="34" spans="1:11" x14ac:dyDescent="0.35">
      <c r="A34" s="1">
        <v>1</v>
      </c>
      <c r="B34" s="1">
        <v>1</v>
      </c>
      <c r="C34" s="1">
        <v>0</v>
      </c>
      <c r="D34" s="1">
        <v>1.73</v>
      </c>
      <c r="E34" s="1">
        <v>2</v>
      </c>
      <c r="F34" s="9"/>
      <c r="G34" s="27" t="s">
        <v>97</v>
      </c>
      <c r="H34" s="27"/>
      <c r="I34" s="27"/>
    </row>
    <row r="35" spans="1:11" x14ac:dyDescent="0.35">
      <c r="A35" s="1">
        <v>1</v>
      </c>
      <c r="B35" s="1">
        <v>1</v>
      </c>
      <c r="C35" s="1">
        <v>1</v>
      </c>
      <c r="D35" s="1">
        <v>1.78</v>
      </c>
      <c r="E35" s="1">
        <v>2</v>
      </c>
      <c r="F35" s="9"/>
      <c r="G35" s="27" t="s">
        <v>98</v>
      </c>
      <c r="H35" s="27"/>
      <c r="I35" s="27"/>
    </row>
    <row r="36" spans="1:11" x14ac:dyDescent="0.35">
      <c r="A36" s="1">
        <v>0</v>
      </c>
      <c r="B36" s="1">
        <v>0</v>
      </c>
      <c r="C36" s="1">
        <v>0</v>
      </c>
      <c r="D36" s="1">
        <v>1.75</v>
      </c>
      <c r="E36" s="1">
        <v>2</v>
      </c>
      <c r="F36" s="9"/>
      <c r="G36" s="27"/>
      <c r="H36" s="27"/>
      <c r="I36" s="27"/>
    </row>
    <row r="37" spans="1:11" x14ac:dyDescent="0.35">
      <c r="A37" s="1">
        <v>1</v>
      </c>
      <c r="B37" s="1">
        <v>0</v>
      </c>
      <c r="C37" s="1">
        <v>0</v>
      </c>
      <c r="D37" s="1">
        <v>1.75</v>
      </c>
      <c r="E37" s="1">
        <v>2</v>
      </c>
      <c r="F37" s="9"/>
      <c r="G37" s="27" t="s">
        <v>94</v>
      </c>
      <c r="H37" s="27"/>
      <c r="I37" s="27"/>
    </row>
    <row r="38" spans="1:11" x14ac:dyDescent="0.35">
      <c r="A38" s="1">
        <v>0</v>
      </c>
      <c r="B38" s="1">
        <v>0</v>
      </c>
      <c r="C38" s="1">
        <v>1</v>
      </c>
      <c r="D38" s="1">
        <v>1.83</v>
      </c>
      <c r="E38" s="1">
        <v>2</v>
      </c>
      <c r="F38" s="9"/>
      <c r="G38" s="27">
        <f>H11+_xlfn.CONFIDENCE.T(0.05,H12,70)</f>
        <v>2.4222926836967535</v>
      </c>
      <c r="H38" s="27"/>
      <c r="I38" s="27"/>
    </row>
    <row r="39" spans="1:11" x14ac:dyDescent="0.35">
      <c r="A39" s="1">
        <v>1</v>
      </c>
      <c r="B39" s="1">
        <v>0</v>
      </c>
      <c r="C39" s="1">
        <v>0</v>
      </c>
      <c r="D39" s="1">
        <v>1.87</v>
      </c>
      <c r="E39" s="1">
        <v>2</v>
      </c>
      <c r="F39" s="9"/>
      <c r="G39" s="27">
        <f>H11-_xlfn.CONFIDENCE.T(0.05,H12,70)</f>
        <v>1.7491358877318184</v>
      </c>
      <c r="H39" s="27"/>
      <c r="I39" s="27"/>
      <c r="J39" s="4"/>
      <c r="K39" s="4"/>
    </row>
    <row r="40" spans="1:11" x14ac:dyDescent="0.35">
      <c r="A40" s="1">
        <v>0</v>
      </c>
      <c r="B40" s="1">
        <v>1</v>
      </c>
      <c r="C40" s="1">
        <v>0</v>
      </c>
      <c r="D40" s="1">
        <v>1.94</v>
      </c>
      <c r="E40" s="1">
        <v>2</v>
      </c>
      <c r="F40" s="9"/>
      <c r="G40" s="27" t="s">
        <v>91</v>
      </c>
      <c r="H40" s="27"/>
      <c r="I40" s="27"/>
      <c r="J40" s="4"/>
      <c r="K40" s="4"/>
    </row>
    <row r="41" spans="1:11" x14ac:dyDescent="0.35">
      <c r="A41" s="1">
        <v>0</v>
      </c>
      <c r="B41" s="1">
        <v>0</v>
      </c>
      <c r="C41" s="1">
        <v>0</v>
      </c>
      <c r="D41" s="1">
        <v>1.9</v>
      </c>
      <c r="E41" s="1">
        <v>2</v>
      </c>
      <c r="F41" s="9"/>
      <c r="G41" s="27"/>
      <c r="H41" s="27"/>
      <c r="I41" s="27"/>
      <c r="J41" s="4"/>
      <c r="K41" s="4"/>
    </row>
    <row r="42" spans="1:11" x14ac:dyDescent="0.35">
      <c r="A42" s="1">
        <v>1</v>
      </c>
      <c r="B42" s="1">
        <v>0</v>
      </c>
      <c r="C42" s="1">
        <v>0</v>
      </c>
      <c r="D42" s="1">
        <v>2</v>
      </c>
      <c r="E42" s="1">
        <v>3</v>
      </c>
      <c r="F42" s="9"/>
      <c r="G42" s="27"/>
      <c r="H42" s="27"/>
      <c r="I42" s="27"/>
      <c r="J42" s="4"/>
      <c r="K42" s="4"/>
    </row>
    <row r="43" spans="1:11" x14ac:dyDescent="0.35">
      <c r="A43" s="1">
        <v>0</v>
      </c>
      <c r="B43" s="1">
        <v>0</v>
      </c>
      <c r="C43" s="1">
        <v>1</v>
      </c>
      <c r="D43" s="1">
        <v>2.0099999999999998</v>
      </c>
      <c r="E43" s="1">
        <v>2</v>
      </c>
      <c r="F43" s="9"/>
      <c r="G43" s="27" t="s">
        <v>90</v>
      </c>
      <c r="H43" s="27"/>
      <c r="I43" s="27"/>
      <c r="J43" s="4"/>
      <c r="K43" s="4"/>
    </row>
    <row r="44" spans="1:11" x14ac:dyDescent="0.35">
      <c r="A44" s="1">
        <v>0</v>
      </c>
      <c r="B44" s="1">
        <v>1</v>
      </c>
      <c r="C44" s="1">
        <v>0</v>
      </c>
      <c r="D44" s="1">
        <v>2.12</v>
      </c>
      <c r="E44" s="1">
        <v>2.5</v>
      </c>
      <c r="F44" s="9"/>
      <c r="G44" s="9"/>
      <c r="H44" s="9"/>
      <c r="I44" s="9"/>
      <c r="J44" s="9"/>
      <c r="K44" s="9"/>
    </row>
    <row r="45" spans="1:11" x14ac:dyDescent="0.35">
      <c r="A45" s="1">
        <v>0</v>
      </c>
      <c r="B45" s="1">
        <v>0</v>
      </c>
      <c r="C45" s="1">
        <v>1</v>
      </c>
      <c r="D45" s="1">
        <v>2.0699999999999998</v>
      </c>
      <c r="E45" s="1">
        <v>2.5</v>
      </c>
      <c r="F45" s="9"/>
      <c r="G45" s="9"/>
      <c r="H45" s="9"/>
      <c r="I45" s="9"/>
      <c r="J45" s="9"/>
      <c r="K45" s="9"/>
    </row>
    <row r="46" spans="1:11" x14ac:dyDescent="0.35">
      <c r="A46" s="1">
        <v>1</v>
      </c>
      <c r="B46" s="1">
        <v>0</v>
      </c>
      <c r="C46" s="1">
        <v>0</v>
      </c>
      <c r="D46" s="1">
        <v>2.17</v>
      </c>
      <c r="E46" s="1">
        <v>2.5</v>
      </c>
      <c r="F46" s="9"/>
      <c r="G46" s="9" t="s">
        <v>29</v>
      </c>
      <c r="H46">
        <f>AVERAGE(E45:E114)</f>
        <v>3.2962962962962963</v>
      </c>
      <c r="J46" s="9"/>
      <c r="K46" s="9"/>
    </row>
    <row r="47" spans="1:11" x14ac:dyDescent="0.35">
      <c r="A47" s="1">
        <v>1</v>
      </c>
      <c r="B47" s="1">
        <v>1</v>
      </c>
      <c r="C47" s="1">
        <v>1</v>
      </c>
      <c r="D47" s="1">
        <v>2.17</v>
      </c>
      <c r="E47" s="1">
        <v>2.5</v>
      </c>
      <c r="F47" s="9"/>
      <c r="G47" s="9" t="s">
        <v>30</v>
      </c>
      <c r="H47">
        <f>_xlfn.STDEV.S(E45:E114)</f>
        <v>1.5016609986897025</v>
      </c>
      <c r="J47" s="9"/>
      <c r="K47" s="9"/>
    </row>
    <row r="48" spans="1:11" x14ac:dyDescent="0.35">
      <c r="A48" s="1">
        <v>0</v>
      </c>
      <c r="B48" s="1">
        <v>1</v>
      </c>
      <c r="C48" s="1">
        <v>1</v>
      </c>
      <c r="D48" s="1">
        <v>2.16</v>
      </c>
      <c r="E48" s="1">
        <v>2.5</v>
      </c>
      <c r="F48" s="9"/>
      <c r="J48" s="9"/>
      <c r="K48" s="9"/>
    </row>
    <row r="49" spans="1:11" ht="15.5" x14ac:dyDescent="0.35">
      <c r="A49" s="1">
        <v>1</v>
      </c>
      <c r="B49" s="1">
        <v>1</v>
      </c>
      <c r="C49" s="1">
        <v>1</v>
      </c>
      <c r="D49" s="1">
        <v>2.17</v>
      </c>
      <c r="E49" s="1">
        <v>2.5</v>
      </c>
      <c r="F49" s="9"/>
      <c r="G49" s="7" t="s">
        <v>32</v>
      </c>
      <c r="H49" s="7"/>
      <c r="J49" s="9"/>
      <c r="K49" s="9"/>
    </row>
    <row r="50" spans="1:11" ht="15.5" x14ac:dyDescent="0.35">
      <c r="A50" s="1">
        <v>0</v>
      </c>
      <c r="B50" s="1">
        <v>1</v>
      </c>
      <c r="C50" s="1">
        <v>0</v>
      </c>
      <c r="D50" s="1">
        <v>2.15</v>
      </c>
      <c r="E50" s="1">
        <v>2.5</v>
      </c>
      <c r="F50" s="9"/>
      <c r="G50" s="7"/>
      <c r="H50" s="7"/>
      <c r="J50" s="9"/>
      <c r="K50" s="9"/>
    </row>
    <row r="51" spans="1:11" ht="15.5" x14ac:dyDescent="0.35">
      <c r="A51" s="1">
        <v>0</v>
      </c>
      <c r="B51" s="1">
        <v>0</v>
      </c>
      <c r="C51" s="1">
        <v>0</v>
      </c>
      <c r="D51" s="1">
        <v>2.13</v>
      </c>
      <c r="E51" s="1">
        <v>2.5</v>
      </c>
      <c r="G51" s="13" t="s">
        <v>34</v>
      </c>
      <c r="H51" s="25"/>
    </row>
    <row r="52" spans="1:11" ht="15.5" x14ac:dyDescent="0.35">
      <c r="A52" s="1">
        <v>0</v>
      </c>
      <c r="B52" s="1">
        <v>1</v>
      </c>
      <c r="C52" s="1">
        <v>1</v>
      </c>
      <c r="D52" s="1">
        <v>2.13</v>
      </c>
      <c r="E52" s="1">
        <v>2.5</v>
      </c>
      <c r="G52" s="16" t="s">
        <v>36</v>
      </c>
      <c r="H52" s="11">
        <f>-H17</f>
        <v>-1.6672385486685533</v>
      </c>
    </row>
    <row r="53" spans="1:11" ht="15.5" x14ac:dyDescent="0.35">
      <c r="A53" s="1">
        <v>1</v>
      </c>
      <c r="B53" s="1">
        <v>0</v>
      </c>
      <c r="C53" s="1">
        <v>1</v>
      </c>
      <c r="D53" s="1">
        <v>2.15</v>
      </c>
      <c r="E53" s="1">
        <v>2.5</v>
      </c>
      <c r="G53" s="16" t="s">
        <v>38</v>
      </c>
      <c r="H53" s="11">
        <f>_xlfn.T.DIST(H16,H10-1,TRUE)</f>
        <v>0.69347721843110888</v>
      </c>
    </row>
    <row r="54" spans="1:11" ht="15.5" x14ac:dyDescent="0.35">
      <c r="A54" s="1">
        <v>1</v>
      </c>
      <c r="B54" s="1">
        <v>0</v>
      </c>
      <c r="C54" s="1">
        <v>0</v>
      </c>
      <c r="D54" s="1">
        <v>2.17</v>
      </c>
      <c r="E54" s="1">
        <v>2.5</v>
      </c>
      <c r="G54" s="17" t="s">
        <v>40</v>
      </c>
      <c r="H54" s="12" t="str">
        <f>IF(H53&lt;H14,"Reject Null Hypothesis","Do Not Reject Null Hypothesis")</f>
        <v>Do Not Reject Null Hypothesis</v>
      </c>
    </row>
    <row r="55" spans="1:11" ht="15.5" x14ac:dyDescent="0.35">
      <c r="A55" s="1">
        <v>0</v>
      </c>
      <c r="B55" s="1">
        <v>0</v>
      </c>
      <c r="C55" s="1">
        <v>0</v>
      </c>
      <c r="D55" s="1">
        <v>2.27</v>
      </c>
      <c r="E55" s="1">
        <v>2.5</v>
      </c>
      <c r="G55" s="18"/>
      <c r="H55" s="19"/>
    </row>
    <row r="56" spans="1:11" ht="15.5" x14ac:dyDescent="0.35">
      <c r="A56" s="1">
        <v>1</v>
      </c>
      <c r="B56" s="1">
        <v>1</v>
      </c>
      <c r="C56" s="1">
        <v>0</v>
      </c>
      <c r="D56" s="1">
        <v>2.5</v>
      </c>
      <c r="E56" s="1">
        <v>3</v>
      </c>
      <c r="G56" s="13" t="s">
        <v>43</v>
      </c>
      <c r="H56" s="10"/>
    </row>
    <row r="57" spans="1:11" ht="15.5" x14ac:dyDescent="0.35">
      <c r="A57" s="1">
        <v>1</v>
      </c>
      <c r="B57" s="1">
        <v>0</v>
      </c>
      <c r="C57" s="1">
        <v>0</v>
      </c>
      <c r="D57" s="1">
        <v>2.57</v>
      </c>
      <c r="E57" s="1">
        <v>3</v>
      </c>
      <c r="G57" s="16" t="s">
        <v>36</v>
      </c>
      <c r="H57" s="11">
        <f>H17</f>
        <v>1.6672385486685533</v>
      </c>
    </row>
    <row r="58" spans="1:11" ht="15.5" x14ac:dyDescent="0.35">
      <c r="A58" s="1">
        <v>0</v>
      </c>
      <c r="B58" s="1">
        <v>0</v>
      </c>
      <c r="C58" s="1">
        <v>0</v>
      </c>
      <c r="D58" s="1">
        <v>2.52</v>
      </c>
      <c r="E58" s="1">
        <v>3</v>
      </c>
      <c r="G58" s="16" t="s">
        <v>38</v>
      </c>
      <c r="H58" s="11">
        <f>1-_xlfn.T.DIST(H16,H10-1,TRUE)</f>
        <v>0.30652278156889112</v>
      </c>
    </row>
    <row r="59" spans="1:11" ht="15.5" x14ac:dyDescent="0.35">
      <c r="A59" s="1">
        <v>1</v>
      </c>
      <c r="B59" s="1">
        <v>1</v>
      </c>
      <c r="C59" s="1">
        <v>0</v>
      </c>
      <c r="D59" s="1">
        <v>2.86</v>
      </c>
      <c r="E59" s="1">
        <v>3</v>
      </c>
      <c r="G59" s="17" t="s">
        <v>40</v>
      </c>
      <c r="H59" s="12" t="str">
        <f>IF(H58&lt;H14,"Reject Null Hypothesis","Do Not Reject Null Hypothesis")</f>
        <v>Do Not Reject Null Hypothesis</v>
      </c>
    </row>
    <row r="60" spans="1:11" ht="15.5" x14ac:dyDescent="0.35">
      <c r="A60" s="1">
        <v>0</v>
      </c>
      <c r="B60" s="1">
        <v>1</v>
      </c>
      <c r="C60" s="1">
        <v>0</v>
      </c>
      <c r="D60" s="1">
        <v>2.89</v>
      </c>
      <c r="E60" s="1">
        <v>3</v>
      </c>
      <c r="G60" s="18"/>
      <c r="H60" s="19"/>
    </row>
    <row r="61" spans="1:11" ht="15.5" x14ac:dyDescent="0.35">
      <c r="A61" s="1">
        <v>0</v>
      </c>
      <c r="B61" s="1">
        <v>1</v>
      </c>
      <c r="C61" s="1">
        <v>0</v>
      </c>
      <c r="D61" s="1">
        <v>2.94</v>
      </c>
      <c r="E61" s="1">
        <v>3</v>
      </c>
      <c r="G61" s="13" t="s">
        <v>47</v>
      </c>
      <c r="H61" s="10"/>
    </row>
    <row r="62" spans="1:11" ht="15.5" x14ac:dyDescent="0.35">
      <c r="A62" s="1">
        <v>0</v>
      </c>
      <c r="B62" s="1">
        <v>0</v>
      </c>
      <c r="C62" s="1">
        <v>0</v>
      </c>
      <c r="D62" s="1">
        <v>3.02</v>
      </c>
      <c r="E62" s="1">
        <v>3</v>
      </c>
      <c r="G62" s="16" t="s">
        <v>48</v>
      </c>
      <c r="H62" s="11">
        <f>H18</f>
        <v>1.9949454151072357</v>
      </c>
    </row>
    <row r="63" spans="1:11" ht="15.5" x14ac:dyDescent="0.35">
      <c r="A63" s="1">
        <v>0</v>
      </c>
      <c r="B63" s="1">
        <v>1</v>
      </c>
      <c r="C63" s="1">
        <v>0</v>
      </c>
      <c r="D63" s="1">
        <v>3.04</v>
      </c>
      <c r="E63" s="1">
        <v>3</v>
      </c>
      <c r="G63" s="16" t="s">
        <v>38</v>
      </c>
      <c r="H63" s="11">
        <f>_xlfn.T.DIST.2T(ABS(H16),H10-1)</f>
        <v>0.61304556313778236</v>
      </c>
    </row>
    <row r="64" spans="1:11" ht="15.5" x14ac:dyDescent="0.35">
      <c r="A64" s="1">
        <v>1</v>
      </c>
      <c r="B64" s="1">
        <v>1</v>
      </c>
      <c r="C64" s="1">
        <v>0</v>
      </c>
      <c r="D64" s="1">
        <v>3.13</v>
      </c>
      <c r="E64" s="1">
        <v>3.5</v>
      </c>
      <c r="G64" s="17" t="s">
        <v>40</v>
      </c>
      <c r="H64" s="12" t="str">
        <f>IF(H63&lt;H14,"Reject Null Hypothesis","Do Not Reject Null Hypothesis")</f>
        <v>Do Not Reject Null Hypothesis</v>
      </c>
    </row>
    <row r="65" spans="1:9" x14ac:dyDescent="0.35">
      <c r="A65" s="1">
        <v>1</v>
      </c>
      <c r="B65" s="1">
        <v>0</v>
      </c>
      <c r="C65" s="1">
        <v>0</v>
      </c>
      <c r="D65" s="1">
        <v>3.32</v>
      </c>
      <c r="E65" s="1">
        <v>3.5</v>
      </c>
      <c r="G65" s="4"/>
      <c r="H65" s="4"/>
    </row>
    <row r="66" spans="1:9" x14ac:dyDescent="0.35">
      <c r="A66" s="1">
        <v>0</v>
      </c>
      <c r="B66" s="1">
        <v>0</v>
      </c>
      <c r="C66" s="1">
        <v>0</v>
      </c>
      <c r="D66" s="1">
        <v>3.32</v>
      </c>
      <c r="E66" s="1">
        <v>3.5</v>
      </c>
      <c r="G66" s="4"/>
      <c r="H66" s="4"/>
    </row>
    <row r="67" spans="1:9" ht="15.5" x14ac:dyDescent="0.35">
      <c r="A67" s="1">
        <v>1</v>
      </c>
      <c r="B67" s="1">
        <v>0</v>
      </c>
      <c r="C67" s="1">
        <v>0</v>
      </c>
      <c r="D67" s="1">
        <v>3.5</v>
      </c>
      <c r="E67" s="1">
        <v>3.5</v>
      </c>
      <c r="G67" s="7" t="s">
        <v>50</v>
      </c>
      <c r="H67" s="7"/>
    </row>
    <row r="68" spans="1:9" ht="15.5" x14ac:dyDescent="0.35">
      <c r="A68" s="1">
        <v>1</v>
      </c>
      <c r="B68" s="1">
        <v>1</v>
      </c>
      <c r="C68" s="1">
        <v>0</v>
      </c>
      <c r="D68" s="1">
        <v>3.51</v>
      </c>
      <c r="E68" s="1">
        <v>3.5</v>
      </c>
      <c r="G68" s="7"/>
      <c r="H68" s="7"/>
    </row>
    <row r="69" spans="1:9" ht="15.5" x14ac:dyDescent="0.35">
      <c r="A69" s="1">
        <v>0</v>
      </c>
      <c r="B69" s="1">
        <v>0</v>
      </c>
      <c r="C69" s="1">
        <v>0</v>
      </c>
      <c r="D69" s="1">
        <v>4.04</v>
      </c>
      <c r="E69" s="1">
        <v>5</v>
      </c>
      <c r="G69" s="7" t="s">
        <v>52</v>
      </c>
      <c r="H69" s="7">
        <v>0.05</v>
      </c>
    </row>
    <row r="70" spans="1:9" ht="15.5" x14ac:dyDescent="0.35">
      <c r="A70" s="1">
        <v>0</v>
      </c>
      <c r="B70" s="1">
        <v>0</v>
      </c>
      <c r="C70" s="1">
        <v>0</v>
      </c>
      <c r="D70" s="1">
        <v>4.41</v>
      </c>
      <c r="E70" s="1">
        <v>5</v>
      </c>
      <c r="G70" s="7" t="s">
        <v>54</v>
      </c>
      <c r="H70" s="7">
        <v>1.4116</v>
      </c>
    </row>
    <row r="71" spans="1:9" ht="15.5" x14ac:dyDescent="0.35">
      <c r="A71" s="1">
        <v>0</v>
      </c>
      <c r="B71" s="1">
        <v>0</v>
      </c>
      <c r="C71" s="1">
        <v>0</v>
      </c>
      <c r="D71" s="1">
        <v>7.05</v>
      </c>
      <c r="E71" s="1">
        <v>10</v>
      </c>
      <c r="G71" s="7" t="s">
        <v>56</v>
      </c>
      <c r="H71" s="7">
        <v>70</v>
      </c>
    </row>
    <row r="72" spans="1:9" ht="15.5" x14ac:dyDescent="0.35">
      <c r="G72" s="7" t="s">
        <v>57</v>
      </c>
      <c r="H72" s="7">
        <v>1.8949</v>
      </c>
    </row>
    <row r="73" spans="1:9" ht="15.5" x14ac:dyDescent="0.35">
      <c r="G73" s="7"/>
      <c r="H73" s="7"/>
    </row>
    <row r="74" spans="1:9" ht="15.5" x14ac:dyDescent="0.35">
      <c r="F74" s="28"/>
      <c r="G74" s="20" t="s">
        <v>59</v>
      </c>
      <c r="H74" s="21">
        <f>1-H69</f>
        <v>0.95</v>
      </c>
      <c r="I74" s="28"/>
    </row>
    <row r="75" spans="1:9" ht="15.5" x14ac:dyDescent="0.35">
      <c r="F75" s="28"/>
      <c r="G75" s="16" t="s">
        <v>60</v>
      </c>
      <c r="H75" s="22">
        <f>_xlfn.T.INV(1-H69/2,H71-1)</f>
        <v>1.9949454151072357</v>
      </c>
      <c r="I75" s="28"/>
    </row>
    <row r="76" spans="1:9" ht="15.5" x14ac:dyDescent="0.35">
      <c r="F76" s="28"/>
      <c r="G76" s="16" t="s">
        <v>61</v>
      </c>
      <c r="H76" s="23">
        <f>_xlfn.CONFIDENCE.T(H69,H70,H71)</f>
        <v>0.33658413915519853</v>
      </c>
      <c r="I76" s="28"/>
    </row>
    <row r="77" spans="1:9" ht="15.5" x14ac:dyDescent="0.35">
      <c r="F77" s="28"/>
      <c r="G77" s="16" t="s">
        <v>63</v>
      </c>
      <c r="H77" s="23">
        <f>H72-H76</f>
        <v>1.5583158608448016</v>
      </c>
      <c r="I77" s="28"/>
    </row>
    <row r="78" spans="1:9" ht="15.5" x14ac:dyDescent="0.35">
      <c r="F78" s="28"/>
      <c r="G78" s="17" t="s">
        <v>64</v>
      </c>
      <c r="H78" s="24">
        <f>H72+H76</f>
        <v>2.2314841391551985</v>
      </c>
      <c r="I78" s="28"/>
    </row>
    <row r="79" spans="1:9" x14ac:dyDescent="0.35">
      <c r="F79" s="28"/>
      <c r="G79" s="30"/>
      <c r="H79" s="30"/>
      <c r="I79" s="28"/>
    </row>
    <row r="80" spans="1:9" x14ac:dyDescent="0.35">
      <c r="G80" s="4"/>
      <c r="H80" s="4"/>
    </row>
  </sheetData>
  <conditionalFormatting sqref="H16:H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2:H6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4:H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FB1-BEB5-0642-9428-7A4320FEF7B1}">
  <dimension ref="A1:K74"/>
  <sheetViews>
    <sheetView topLeftCell="B18" zoomScale="96" zoomScaleNormal="96" workbookViewId="0">
      <selection activeCell="G44" sqref="G44"/>
    </sheetView>
  </sheetViews>
  <sheetFormatPr defaultColWidth="11" defaultRowHeight="14.5" x14ac:dyDescent="0.35"/>
  <cols>
    <col min="1" max="1" width="10.90625" style="3"/>
    <col min="2" max="2" width="16.26953125" style="3" customWidth="1"/>
    <col min="3" max="3" width="12.08984375" style="3" customWidth="1"/>
    <col min="4" max="4" width="21.6328125" style="3" customWidth="1"/>
    <col min="5" max="5" width="18.36328125" style="3" customWidth="1"/>
    <col min="7" max="7" width="24.08984375" customWidth="1"/>
    <col min="9" max="9" width="15.36328125" customWidth="1"/>
    <col min="10" max="10" width="28.08984375" customWidth="1"/>
    <col min="11" max="11" width="33.08984375" customWidth="1"/>
  </cols>
  <sheetData>
    <row r="1" spans="1:9" x14ac:dyDescent="0.35">
      <c r="A1" s="40" t="s">
        <v>0</v>
      </c>
      <c r="B1" s="40" t="s">
        <v>5</v>
      </c>
      <c r="C1" s="40" t="s">
        <v>6</v>
      </c>
      <c r="D1" s="40" t="s">
        <v>7</v>
      </c>
      <c r="E1" s="40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9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G3" s="9" t="s">
        <v>72</v>
      </c>
      <c r="H3">
        <f>COUNTIF(D2:D41,"Slim Fit")</f>
        <v>29</v>
      </c>
    </row>
    <row r="4" spans="1:9" x14ac:dyDescent="0.35">
      <c r="A4" s="2" t="s">
        <v>9</v>
      </c>
      <c r="B4" s="2" t="s">
        <v>10</v>
      </c>
      <c r="C4" s="2" t="s">
        <v>16</v>
      </c>
      <c r="D4" s="2" t="s">
        <v>17</v>
      </c>
      <c r="E4" s="2" t="s">
        <v>19</v>
      </c>
    </row>
    <row r="5" spans="1:9" ht="15.5" x14ac:dyDescent="0.35">
      <c r="A5" s="2" t="s">
        <v>9</v>
      </c>
      <c r="B5" s="2" t="s">
        <v>20</v>
      </c>
      <c r="C5" s="2" t="s">
        <v>16</v>
      </c>
      <c r="D5" s="2" t="s">
        <v>17</v>
      </c>
      <c r="E5" s="2" t="s">
        <v>21</v>
      </c>
      <c r="G5" s="6" t="s">
        <v>73</v>
      </c>
      <c r="H5" s="7"/>
      <c r="I5" s="7"/>
    </row>
    <row r="6" spans="1:9" ht="15.5" x14ac:dyDescent="0.35">
      <c r="A6" s="2" t="s">
        <v>9</v>
      </c>
      <c r="B6" s="2" t="s">
        <v>22</v>
      </c>
      <c r="C6" s="2" t="s">
        <v>11</v>
      </c>
      <c r="D6" s="2" t="s">
        <v>17</v>
      </c>
      <c r="E6" s="2" t="s">
        <v>13</v>
      </c>
      <c r="G6" s="7"/>
      <c r="H6" s="7"/>
      <c r="I6" s="7"/>
    </row>
    <row r="7" spans="1:9" ht="15.5" x14ac:dyDescent="0.35">
      <c r="A7" s="2" t="s">
        <v>14</v>
      </c>
      <c r="B7" s="2" t="s">
        <v>10</v>
      </c>
      <c r="C7" s="2" t="s">
        <v>16</v>
      </c>
      <c r="D7" s="2" t="s">
        <v>23</v>
      </c>
      <c r="E7" s="2" t="s">
        <v>13</v>
      </c>
      <c r="G7" s="7" t="s">
        <v>35</v>
      </c>
      <c r="H7" s="7">
        <v>40</v>
      </c>
      <c r="I7" s="7"/>
    </row>
    <row r="8" spans="1:9" ht="15.5" x14ac:dyDescent="0.35">
      <c r="A8" s="2" t="s">
        <v>9</v>
      </c>
      <c r="B8" s="2" t="s">
        <v>15</v>
      </c>
      <c r="C8" s="2" t="s">
        <v>16</v>
      </c>
      <c r="D8" s="2" t="s">
        <v>17</v>
      </c>
      <c r="E8" s="2" t="s">
        <v>24</v>
      </c>
      <c r="G8" s="7" t="s">
        <v>74</v>
      </c>
      <c r="H8" s="7">
        <v>0.72499999999999998</v>
      </c>
      <c r="I8" s="7"/>
    </row>
    <row r="9" spans="1:9" ht="15.5" x14ac:dyDescent="0.35">
      <c r="A9" s="2" t="s">
        <v>9</v>
      </c>
      <c r="B9" s="2" t="s">
        <v>20</v>
      </c>
      <c r="C9" s="2" t="s">
        <v>11</v>
      </c>
      <c r="D9" s="2" t="s">
        <v>17</v>
      </c>
      <c r="E9" s="2" t="s">
        <v>21</v>
      </c>
      <c r="G9" s="7" t="s">
        <v>41</v>
      </c>
      <c r="H9" s="7">
        <v>0.5</v>
      </c>
      <c r="I9" s="7"/>
    </row>
    <row r="10" spans="1:9" ht="15.5" x14ac:dyDescent="0.35">
      <c r="A10" s="2" t="s">
        <v>9</v>
      </c>
      <c r="B10" s="2" t="s">
        <v>20</v>
      </c>
      <c r="C10" s="2" t="s">
        <v>16</v>
      </c>
      <c r="D10" s="2" t="s">
        <v>12</v>
      </c>
      <c r="E10" s="2" t="s">
        <v>18</v>
      </c>
      <c r="G10" s="7" t="s">
        <v>42</v>
      </c>
      <c r="H10" s="7">
        <v>0.05</v>
      </c>
      <c r="I10" s="7"/>
    </row>
    <row r="11" spans="1:9" ht="15.5" x14ac:dyDescent="0.35">
      <c r="A11" s="2" t="s">
        <v>9</v>
      </c>
      <c r="B11" s="2" t="s">
        <v>22</v>
      </c>
      <c r="C11" s="2" t="s">
        <v>11</v>
      </c>
      <c r="D11" s="2" t="s">
        <v>12</v>
      </c>
      <c r="E11" s="2" t="s">
        <v>21</v>
      </c>
      <c r="G11" s="7"/>
      <c r="H11" s="7"/>
      <c r="I11" s="7"/>
    </row>
    <row r="12" spans="1:9" ht="15.5" x14ac:dyDescent="0.3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19</v>
      </c>
      <c r="F12" s="9"/>
      <c r="G12" s="13" t="s">
        <v>76</v>
      </c>
      <c r="H12" s="10">
        <f>(H8-H9)/SQRT((H9*(1-H9)/H7))</f>
        <v>2.8460498941515411</v>
      </c>
      <c r="I12" s="7"/>
    </row>
    <row r="13" spans="1:9" ht="15.5" x14ac:dyDescent="0.35">
      <c r="A13" s="2" t="s">
        <v>9</v>
      </c>
      <c r="B13" s="2" t="s">
        <v>20</v>
      </c>
      <c r="C13" s="2" t="s">
        <v>11</v>
      </c>
      <c r="D13" s="2" t="s">
        <v>17</v>
      </c>
      <c r="E13" s="2" t="s">
        <v>19</v>
      </c>
      <c r="F13" s="9"/>
      <c r="G13" s="14" t="s">
        <v>77</v>
      </c>
      <c r="H13" s="11">
        <f>_xlfn.NORM.S.INV(1-H10)</f>
        <v>1.6448536269514715</v>
      </c>
      <c r="I13" s="7"/>
    </row>
    <row r="14" spans="1:9" ht="15.5" x14ac:dyDescent="0.35">
      <c r="A14" s="2" t="s">
        <v>9</v>
      </c>
      <c r="B14" s="2" t="s">
        <v>20</v>
      </c>
      <c r="C14" s="2" t="s">
        <v>11</v>
      </c>
      <c r="D14" s="2" t="s">
        <v>17</v>
      </c>
      <c r="E14" s="2" t="s">
        <v>18</v>
      </c>
      <c r="F14" s="9"/>
      <c r="G14" s="15" t="s">
        <v>78</v>
      </c>
      <c r="H14" s="12">
        <f>_xlfn.NORM.S.INV(1-H10/2)</f>
        <v>1.9599639845400536</v>
      </c>
      <c r="I14" s="7"/>
    </row>
    <row r="15" spans="1:9" x14ac:dyDescent="0.35">
      <c r="A15" s="2" t="s">
        <v>14</v>
      </c>
      <c r="B15" s="2" t="s">
        <v>15</v>
      </c>
      <c r="C15" s="2" t="s">
        <v>11</v>
      </c>
      <c r="D15" s="2" t="s">
        <v>17</v>
      </c>
      <c r="E15" s="2" t="s">
        <v>13</v>
      </c>
    </row>
    <row r="16" spans="1:9" x14ac:dyDescent="0.35">
      <c r="A16" s="2" t="s">
        <v>14</v>
      </c>
      <c r="B16" s="2" t="s">
        <v>10</v>
      </c>
      <c r="C16" s="2" t="s">
        <v>11</v>
      </c>
      <c r="D16" s="2" t="s">
        <v>23</v>
      </c>
      <c r="E16" s="2" t="s">
        <v>24</v>
      </c>
    </row>
    <row r="17" spans="1:10" x14ac:dyDescent="0.35">
      <c r="A17" s="2" t="s">
        <v>9</v>
      </c>
      <c r="B17" s="2" t="s">
        <v>22</v>
      </c>
      <c r="C17" s="2" t="s">
        <v>11</v>
      </c>
      <c r="D17" s="2" t="s">
        <v>25</v>
      </c>
      <c r="E17" s="2" t="s">
        <v>21</v>
      </c>
      <c r="G17" s="3" t="s">
        <v>80</v>
      </c>
      <c r="H17" s="3"/>
      <c r="I17" s="3"/>
    </row>
    <row r="18" spans="1:10" x14ac:dyDescent="0.35">
      <c r="A18" s="2" t="s">
        <v>9</v>
      </c>
      <c r="B18" s="2" t="s">
        <v>10</v>
      </c>
      <c r="C18" s="2" t="s">
        <v>11</v>
      </c>
      <c r="D18" s="2" t="s">
        <v>17</v>
      </c>
      <c r="E18" s="2" t="s">
        <v>21</v>
      </c>
      <c r="G18" s="3" t="s">
        <v>81</v>
      </c>
      <c r="H18" s="3"/>
      <c r="I18" s="3"/>
    </row>
    <row r="19" spans="1:10" x14ac:dyDescent="0.35">
      <c r="A19" s="2" t="s">
        <v>14</v>
      </c>
      <c r="B19" s="2" t="s">
        <v>10</v>
      </c>
      <c r="C19" s="2" t="s">
        <v>11</v>
      </c>
      <c r="D19" s="2" t="s">
        <v>17</v>
      </c>
      <c r="E19" s="2" t="s">
        <v>21</v>
      </c>
      <c r="G19" s="3"/>
      <c r="H19" s="3"/>
      <c r="I19" s="3"/>
    </row>
    <row r="20" spans="1:10" x14ac:dyDescent="0.35">
      <c r="A20" s="2" t="s">
        <v>14</v>
      </c>
      <c r="B20" s="2" t="s">
        <v>22</v>
      </c>
      <c r="C20" s="2" t="s">
        <v>16</v>
      </c>
      <c r="D20" s="2" t="s">
        <v>17</v>
      </c>
      <c r="E20" s="2" t="s">
        <v>21</v>
      </c>
      <c r="G20" s="3" t="s">
        <v>83</v>
      </c>
      <c r="H20" s="3"/>
      <c r="I20" s="3"/>
    </row>
    <row r="21" spans="1:10" x14ac:dyDescent="0.3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13</v>
      </c>
      <c r="G21" s="3"/>
      <c r="H21" s="3"/>
      <c r="I21" s="3"/>
    </row>
    <row r="22" spans="1:10" x14ac:dyDescent="0.3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19</v>
      </c>
      <c r="G22" s="3" t="s">
        <v>84</v>
      </c>
      <c r="H22" s="3"/>
      <c r="I22" s="3"/>
    </row>
    <row r="23" spans="1:10" x14ac:dyDescent="0.35">
      <c r="A23" s="2" t="s">
        <v>9</v>
      </c>
      <c r="B23" s="2" t="s">
        <v>20</v>
      </c>
      <c r="C23" s="2" t="s">
        <v>11</v>
      </c>
      <c r="D23" s="2" t="s">
        <v>17</v>
      </c>
      <c r="E23" s="2" t="s">
        <v>19</v>
      </c>
      <c r="G23" s="3" t="s">
        <v>86</v>
      </c>
      <c r="H23" s="3"/>
      <c r="I23" s="3"/>
    </row>
    <row r="24" spans="1:10" x14ac:dyDescent="0.35">
      <c r="A24" s="2" t="s">
        <v>9</v>
      </c>
      <c r="B24" s="2" t="s">
        <v>20</v>
      </c>
      <c r="C24" s="2" t="s">
        <v>11</v>
      </c>
      <c r="D24" s="2" t="s">
        <v>17</v>
      </c>
      <c r="E24" s="2" t="s">
        <v>18</v>
      </c>
      <c r="G24" s="4" t="s">
        <v>99</v>
      </c>
      <c r="H24" s="3"/>
      <c r="I24" s="32"/>
    </row>
    <row r="25" spans="1:10" x14ac:dyDescent="0.35">
      <c r="A25" s="2" t="s">
        <v>14</v>
      </c>
      <c r="B25" s="2" t="s">
        <v>15</v>
      </c>
      <c r="C25" s="2" t="s">
        <v>11</v>
      </c>
      <c r="D25" s="2" t="s">
        <v>17</v>
      </c>
      <c r="E25" s="2" t="s">
        <v>13</v>
      </c>
      <c r="G25" s="3"/>
      <c r="H25" s="3"/>
      <c r="I25" s="32"/>
    </row>
    <row r="26" spans="1:10" x14ac:dyDescent="0.35">
      <c r="A26" s="2" t="s">
        <v>14</v>
      </c>
      <c r="B26" s="2" t="s">
        <v>10</v>
      </c>
      <c r="C26" s="2" t="s">
        <v>11</v>
      </c>
      <c r="D26" s="2" t="s">
        <v>23</v>
      </c>
      <c r="E26" s="2" t="s">
        <v>24</v>
      </c>
      <c r="G26" s="3" t="s">
        <v>87</v>
      </c>
      <c r="H26" s="3"/>
      <c r="I26" s="32"/>
    </row>
    <row r="27" spans="1:10" x14ac:dyDescent="0.35">
      <c r="A27" s="2" t="s">
        <v>9</v>
      </c>
      <c r="B27" s="2" t="s">
        <v>22</v>
      </c>
      <c r="C27" s="2" t="s">
        <v>11</v>
      </c>
      <c r="D27" s="2" t="s">
        <v>25</v>
      </c>
      <c r="E27" s="2" t="s">
        <v>21</v>
      </c>
      <c r="G27" s="4" t="s">
        <v>100</v>
      </c>
      <c r="H27" s="3"/>
      <c r="I27" s="32"/>
    </row>
    <row r="28" spans="1:10" x14ac:dyDescent="0.35">
      <c r="A28" s="2" t="s">
        <v>9</v>
      </c>
      <c r="B28" s="2" t="s">
        <v>10</v>
      </c>
      <c r="C28" s="2" t="s">
        <v>11</v>
      </c>
      <c r="D28" s="2" t="s">
        <v>17</v>
      </c>
      <c r="E28" s="2" t="s">
        <v>21</v>
      </c>
      <c r="G28" s="4" t="s">
        <v>101</v>
      </c>
      <c r="H28" s="3"/>
      <c r="I28" s="32"/>
    </row>
    <row r="29" spans="1:10" x14ac:dyDescent="0.35">
      <c r="A29" s="2" t="s">
        <v>14</v>
      </c>
      <c r="B29" s="2" t="s">
        <v>10</v>
      </c>
      <c r="C29" s="2" t="s">
        <v>11</v>
      </c>
      <c r="D29" s="2" t="s">
        <v>17</v>
      </c>
      <c r="E29" s="2" t="s">
        <v>21</v>
      </c>
      <c r="G29" s="3"/>
      <c r="H29" s="3"/>
      <c r="I29" s="32"/>
    </row>
    <row r="30" spans="1:10" x14ac:dyDescent="0.35">
      <c r="A30" s="2" t="s">
        <v>14</v>
      </c>
      <c r="B30" s="2" t="s">
        <v>22</v>
      </c>
      <c r="C30" s="2" t="s">
        <v>16</v>
      </c>
      <c r="D30" s="2" t="s">
        <v>17</v>
      </c>
      <c r="E30" s="2" t="s">
        <v>21</v>
      </c>
      <c r="G30" s="3" t="s">
        <v>62</v>
      </c>
      <c r="H30" s="3"/>
      <c r="I30" s="32"/>
      <c r="J30" s="33"/>
    </row>
    <row r="31" spans="1:10" x14ac:dyDescent="0.3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13</v>
      </c>
      <c r="G31" s="3">
        <v>0.58660000000000001</v>
      </c>
      <c r="H31" s="3"/>
      <c r="I31" s="3"/>
      <c r="J31" s="3"/>
    </row>
    <row r="32" spans="1:10" x14ac:dyDescent="0.35">
      <c r="A32" s="2" t="s">
        <v>9</v>
      </c>
      <c r="B32" s="2" t="s">
        <v>20</v>
      </c>
      <c r="C32" s="2" t="s">
        <v>16</v>
      </c>
      <c r="D32" s="2" t="s">
        <v>17</v>
      </c>
      <c r="E32" s="2" t="s">
        <v>21</v>
      </c>
      <c r="G32" s="3">
        <v>0.86329999999999996</v>
      </c>
      <c r="H32" s="3"/>
      <c r="I32" s="3"/>
      <c r="J32" s="3"/>
    </row>
    <row r="33" spans="1:11" x14ac:dyDescent="0.35">
      <c r="A33" s="2" t="s">
        <v>9</v>
      </c>
      <c r="B33" s="2" t="s">
        <v>22</v>
      </c>
      <c r="C33" s="2" t="s">
        <v>11</v>
      </c>
      <c r="D33" s="2" t="s">
        <v>17</v>
      </c>
      <c r="E33" s="2" t="s">
        <v>13</v>
      </c>
      <c r="G33" s="4" t="s">
        <v>96</v>
      </c>
      <c r="H33" s="3"/>
      <c r="I33" s="3"/>
      <c r="J33" s="3"/>
    </row>
    <row r="34" spans="1:11" x14ac:dyDescent="0.35">
      <c r="A34" s="2" t="s">
        <v>14</v>
      </c>
      <c r="B34" s="2" t="s">
        <v>10</v>
      </c>
      <c r="C34" s="2" t="s">
        <v>16</v>
      </c>
      <c r="D34" s="2" t="s">
        <v>23</v>
      </c>
      <c r="E34" s="2" t="s">
        <v>13</v>
      </c>
      <c r="G34" s="3"/>
      <c r="H34" s="3"/>
      <c r="I34" s="3"/>
      <c r="J34" s="3"/>
    </row>
    <row r="35" spans="1:11" x14ac:dyDescent="0.35">
      <c r="A35" s="2" t="s">
        <v>9</v>
      </c>
      <c r="B35" s="2" t="s">
        <v>15</v>
      </c>
      <c r="C35" s="2" t="s">
        <v>16</v>
      </c>
      <c r="D35" s="2" t="s">
        <v>17</v>
      </c>
      <c r="E35" s="2" t="s">
        <v>24</v>
      </c>
      <c r="G35" s="3"/>
      <c r="H35" s="3"/>
      <c r="I35" s="3"/>
      <c r="J35" s="3"/>
      <c r="K35" s="33"/>
    </row>
    <row r="36" spans="1:11" x14ac:dyDescent="0.35">
      <c r="A36" s="2" t="s">
        <v>9</v>
      </c>
      <c r="B36" s="2" t="s">
        <v>20</v>
      </c>
      <c r="C36" s="2" t="s">
        <v>11</v>
      </c>
      <c r="D36" s="2" t="s">
        <v>17</v>
      </c>
      <c r="E36" s="2" t="s">
        <v>21</v>
      </c>
      <c r="G36" s="4" t="s">
        <v>95</v>
      </c>
      <c r="H36" s="3"/>
      <c r="I36" s="3"/>
      <c r="J36" s="3"/>
      <c r="K36" s="3"/>
    </row>
    <row r="37" spans="1:11" x14ac:dyDescent="0.35">
      <c r="A37" s="2" t="s">
        <v>9</v>
      </c>
      <c r="B37" s="2" t="s">
        <v>20</v>
      </c>
      <c r="C37" s="2" t="s">
        <v>16</v>
      </c>
      <c r="D37" s="2" t="s">
        <v>12</v>
      </c>
      <c r="E37" s="2" t="s">
        <v>18</v>
      </c>
      <c r="K37" s="3"/>
    </row>
    <row r="38" spans="1:11" x14ac:dyDescent="0.35">
      <c r="A38" s="2" t="s">
        <v>9</v>
      </c>
      <c r="B38" s="2" t="s">
        <v>22</v>
      </c>
      <c r="C38" s="2" t="s">
        <v>11</v>
      </c>
      <c r="D38" s="2" t="s">
        <v>12</v>
      </c>
      <c r="E38" s="2" t="s">
        <v>21</v>
      </c>
      <c r="K38" s="3"/>
    </row>
    <row r="39" spans="1:11" x14ac:dyDescent="0.3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19</v>
      </c>
      <c r="K39" s="3"/>
    </row>
    <row r="40" spans="1:11" x14ac:dyDescent="0.35">
      <c r="A40" s="2" t="s">
        <v>9</v>
      </c>
      <c r="B40" s="2" t="s">
        <v>20</v>
      </c>
      <c r="C40" s="2" t="s">
        <v>11</v>
      </c>
      <c r="D40" s="2" t="s">
        <v>17</v>
      </c>
      <c r="E40" s="2" t="s">
        <v>19</v>
      </c>
      <c r="K40" s="3"/>
    </row>
    <row r="41" spans="1:11" x14ac:dyDescent="0.35">
      <c r="A41" s="2" t="s">
        <v>9</v>
      </c>
      <c r="B41" s="2" t="s">
        <v>20</v>
      </c>
      <c r="C41" s="2" t="s">
        <v>11</v>
      </c>
      <c r="D41" s="2" t="s">
        <v>17</v>
      </c>
      <c r="E41" s="2" t="s">
        <v>18</v>
      </c>
      <c r="K41" s="3"/>
    </row>
    <row r="44" spans="1:11" x14ac:dyDescent="0.35">
      <c r="F44" s="9" t="s">
        <v>103</v>
      </c>
      <c r="G44" s="38" t="s">
        <v>102</v>
      </c>
    </row>
    <row r="45" spans="1:11" ht="15.5" x14ac:dyDescent="0.35">
      <c r="B45" s="7" t="s">
        <v>32</v>
      </c>
      <c r="C45" s="7"/>
      <c r="D45"/>
    </row>
    <row r="46" spans="1:11" ht="15.5" x14ac:dyDescent="0.35">
      <c r="B46" s="7"/>
      <c r="C46" s="7"/>
      <c r="D46"/>
      <c r="G46" s="4"/>
      <c r="H46" s="4" t="s">
        <v>26</v>
      </c>
      <c r="I46" s="4" t="s">
        <v>28</v>
      </c>
      <c r="J46" s="4" t="s">
        <v>27</v>
      </c>
    </row>
    <row r="47" spans="1:11" ht="15.5" x14ac:dyDescent="0.35">
      <c r="B47" s="13" t="s">
        <v>34</v>
      </c>
      <c r="C47" s="25"/>
      <c r="D47"/>
      <c r="G47" s="3"/>
      <c r="H47" s="5">
        <v>221.25</v>
      </c>
      <c r="I47" s="5">
        <v>221.32</v>
      </c>
      <c r="J47" s="5">
        <v>317.33</v>
      </c>
    </row>
    <row r="48" spans="1:11" ht="15.5" x14ac:dyDescent="0.35">
      <c r="B48" s="16" t="s">
        <v>75</v>
      </c>
      <c r="C48" s="11">
        <f>-H13</f>
        <v>-1.6448536269514715</v>
      </c>
      <c r="D48"/>
      <c r="G48" s="3"/>
      <c r="H48" s="5">
        <v>80.22</v>
      </c>
      <c r="I48" s="5">
        <v>171.07</v>
      </c>
      <c r="J48" s="5">
        <v>232.06</v>
      </c>
    </row>
    <row r="49" spans="2:10" ht="15.5" x14ac:dyDescent="0.35">
      <c r="B49" s="16" t="s">
        <v>38</v>
      </c>
      <c r="C49" s="11">
        <f>_xlfn.NORM.S.DIST(H12,TRUE)</f>
        <v>0.99778673707104004</v>
      </c>
      <c r="D49"/>
      <c r="G49" s="3"/>
      <c r="H49" s="5">
        <v>232.94</v>
      </c>
      <c r="I49" s="5">
        <v>158.22</v>
      </c>
      <c r="J49" s="5">
        <v>197.33</v>
      </c>
    </row>
    <row r="50" spans="2:10" ht="15.5" x14ac:dyDescent="0.35">
      <c r="B50" s="17" t="s">
        <v>40</v>
      </c>
      <c r="C50" s="12" t="str">
        <f>IF(C49&lt;H10,"Reject Null Hypothesis","Do Not Reject Null Hypothesis")</f>
        <v>Do Not Reject Null Hypothesis</v>
      </c>
      <c r="D50"/>
      <c r="G50" s="3"/>
      <c r="H50" s="5">
        <v>89.14</v>
      </c>
      <c r="I50" s="5">
        <v>183.27</v>
      </c>
      <c r="J50" s="5">
        <v>148.84</v>
      </c>
    </row>
    <row r="51" spans="2:10" ht="15.5" x14ac:dyDescent="0.35">
      <c r="B51" s="18"/>
      <c r="C51" s="19"/>
      <c r="D51"/>
      <c r="G51" s="3"/>
      <c r="H51" s="5">
        <v>110.15</v>
      </c>
      <c r="I51" s="5">
        <v>128.01</v>
      </c>
      <c r="J51" s="5">
        <v>273.52999999999997</v>
      </c>
    </row>
    <row r="52" spans="2:10" ht="15.5" x14ac:dyDescent="0.35">
      <c r="B52" s="13" t="s">
        <v>43</v>
      </c>
      <c r="C52" s="10"/>
      <c r="D52"/>
      <c r="G52" s="3"/>
      <c r="H52" s="5">
        <v>198.18</v>
      </c>
      <c r="I52" s="5">
        <v>87.49</v>
      </c>
      <c r="J52" s="5">
        <v>262.16000000000003</v>
      </c>
    </row>
    <row r="53" spans="2:10" ht="15.5" x14ac:dyDescent="0.35">
      <c r="B53" s="16" t="s">
        <v>75</v>
      </c>
      <c r="C53" s="11">
        <f>H13</f>
        <v>1.6448536269514715</v>
      </c>
      <c r="D53"/>
      <c r="G53" s="3"/>
      <c r="H53" s="5">
        <v>208.84</v>
      </c>
      <c r="I53" s="5">
        <v>153.68</v>
      </c>
      <c r="J53" s="5">
        <v>196.93</v>
      </c>
    </row>
    <row r="54" spans="2:10" ht="15.5" x14ac:dyDescent="0.35">
      <c r="B54" s="16" t="s">
        <v>38</v>
      </c>
      <c r="C54" s="11">
        <f>1-_xlfn.NORM.S.DIST(H12,TRUE)</f>
        <v>2.2132629289599581E-3</v>
      </c>
      <c r="D54"/>
      <c r="G54" s="3"/>
      <c r="H54" s="5">
        <v>161.69999999999999</v>
      </c>
      <c r="I54" s="5">
        <v>112.52</v>
      </c>
      <c r="J54" s="5">
        <v>233.67</v>
      </c>
    </row>
    <row r="55" spans="2:10" ht="15.5" x14ac:dyDescent="0.35">
      <c r="B55" s="17" t="s">
        <v>40</v>
      </c>
      <c r="C55" s="12" t="str">
        <f>IF(C54&lt;H10,"Reject Null Hypothesis","Do Not Reject Null Hypothesis")</f>
        <v>Reject Null Hypothesis</v>
      </c>
      <c r="D55"/>
      <c r="G55" s="3"/>
      <c r="H55" s="5">
        <v>192.56</v>
      </c>
      <c r="I55" s="5">
        <v>135.69999999999999</v>
      </c>
      <c r="J55" s="5">
        <v>217.82</v>
      </c>
    </row>
    <row r="56" spans="2:10" ht="15.5" x14ac:dyDescent="0.35">
      <c r="B56" s="18"/>
      <c r="C56" s="19"/>
      <c r="D56"/>
      <c r="G56" s="3"/>
      <c r="H56" s="5">
        <v>216.11</v>
      </c>
      <c r="I56" s="5">
        <v>110.49</v>
      </c>
      <c r="J56" s="5">
        <v>155.57</v>
      </c>
    </row>
    <row r="57" spans="2:10" ht="15.5" x14ac:dyDescent="0.35">
      <c r="B57" s="13" t="s">
        <v>47</v>
      </c>
      <c r="C57" s="10"/>
      <c r="D57"/>
      <c r="G57" s="3"/>
      <c r="H57" s="5">
        <v>151.06</v>
      </c>
      <c r="I57" s="5">
        <v>90.5</v>
      </c>
      <c r="J57" s="5">
        <v>256.16000000000003</v>
      </c>
    </row>
    <row r="58" spans="2:10" ht="15.5" x14ac:dyDescent="0.35">
      <c r="B58" s="16" t="s">
        <v>79</v>
      </c>
      <c r="C58" s="11">
        <f>H14</f>
        <v>1.9599639845400536</v>
      </c>
      <c r="D58"/>
      <c r="G58" s="3"/>
      <c r="H58" s="5">
        <v>109.53</v>
      </c>
      <c r="I58" s="5">
        <v>125.01</v>
      </c>
      <c r="J58" s="5">
        <v>198.95</v>
      </c>
    </row>
    <row r="59" spans="2:10" ht="15.5" x14ac:dyDescent="0.35">
      <c r="B59" s="16" t="s">
        <v>38</v>
      </c>
      <c r="C59" s="11">
        <f>2*(1-_xlfn.NORM.S.DIST(ABS(H12),TRUE))</f>
        <v>4.4265258579199163E-3</v>
      </c>
      <c r="D59"/>
      <c r="G59" s="3"/>
      <c r="H59" s="5">
        <v>188.84</v>
      </c>
      <c r="I59" s="5">
        <v>133.72</v>
      </c>
      <c r="J59" s="5">
        <v>166.08</v>
      </c>
    </row>
    <row r="60" spans="2:10" ht="15.5" x14ac:dyDescent="0.35">
      <c r="B60" s="17" t="s">
        <v>40</v>
      </c>
      <c r="C60" s="12" t="str">
        <f>IF(C59&lt;H10,"Reject Null Hypothesis","Do Not Reject Null Hypothesis")</f>
        <v>Reject Null Hypothesis</v>
      </c>
      <c r="D60"/>
      <c r="G60" s="3"/>
      <c r="H60" s="5">
        <v>137.71</v>
      </c>
      <c r="I60" s="5">
        <v>124.16</v>
      </c>
      <c r="J60" s="5">
        <v>266.85000000000002</v>
      </c>
    </row>
    <row r="61" spans="2:10" x14ac:dyDescent="0.35">
      <c r="B61" s="4"/>
      <c r="C61" s="4"/>
      <c r="D61"/>
    </row>
    <row r="62" spans="2:10" x14ac:dyDescent="0.35">
      <c r="B62" s="4"/>
      <c r="C62" s="4"/>
      <c r="D62"/>
    </row>
    <row r="63" spans="2:10" x14ac:dyDescent="0.35">
      <c r="B63" s="4"/>
      <c r="C63" s="4"/>
      <c r="D63"/>
    </row>
    <row r="64" spans="2:10" ht="15.5" x14ac:dyDescent="0.35">
      <c r="B64" s="7" t="s">
        <v>82</v>
      </c>
      <c r="C64" s="7"/>
      <c r="D64"/>
    </row>
    <row r="65" spans="2:4" ht="15.5" x14ac:dyDescent="0.35">
      <c r="B65" s="7"/>
      <c r="C65" s="7"/>
      <c r="D65"/>
    </row>
    <row r="66" spans="2:4" ht="15.5" x14ac:dyDescent="0.35">
      <c r="B66" s="7" t="s">
        <v>52</v>
      </c>
      <c r="C66" s="7">
        <v>0.05</v>
      </c>
      <c r="D66"/>
    </row>
    <row r="67" spans="2:4" ht="15.5" x14ac:dyDescent="0.35">
      <c r="B67" s="7" t="s">
        <v>85</v>
      </c>
      <c r="C67" s="7">
        <v>0.72499999999999998</v>
      </c>
      <c r="D67"/>
    </row>
    <row r="68" spans="2:4" ht="15.5" x14ac:dyDescent="0.35">
      <c r="B68" s="7" t="s">
        <v>56</v>
      </c>
      <c r="C68" s="7">
        <v>40</v>
      </c>
      <c r="D68"/>
    </row>
    <row r="69" spans="2:4" ht="15.5" x14ac:dyDescent="0.35">
      <c r="B69" s="18"/>
      <c r="C69" s="18"/>
      <c r="D69"/>
    </row>
    <row r="70" spans="2:4" ht="15.5" x14ac:dyDescent="0.35">
      <c r="B70" s="20" t="s">
        <v>59</v>
      </c>
      <c r="C70" s="21">
        <f>1-C66</f>
        <v>0.95</v>
      </c>
      <c r="D70"/>
    </row>
    <row r="71" spans="2:4" ht="15.5" x14ac:dyDescent="0.35">
      <c r="B71" s="16" t="s">
        <v>88</v>
      </c>
      <c r="C71" s="31">
        <f>_xlfn.NORM.S.INV(1-C66/2)</f>
        <v>1.9599639845400536</v>
      </c>
      <c r="D71"/>
    </row>
    <row r="72" spans="2:4" ht="15.5" x14ac:dyDescent="0.35">
      <c r="B72" s="16" t="s">
        <v>89</v>
      </c>
      <c r="C72" s="23">
        <f>SQRT(C67*(1-C67)/C68)</f>
        <v>7.0600106232214688E-2</v>
      </c>
      <c r="D72"/>
    </row>
    <row r="73" spans="2:4" ht="15.5" x14ac:dyDescent="0.35">
      <c r="B73" s="16" t="s">
        <v>63</v>
      </c>
      <c r="C73" s="23">
        <f>C67-C72*C71</f>
        <v>0.58662633448015744</v>
      </c>
      <c r="D73"/>
    </row>
    <row r="74" spans="2:4" ht="15.5" x14ac:dyDescent="0.35">
      <c r="B74" s="17" t="s">
        <v>64</v>
      </c>
      <c r="C74" s="24">
        <f>C67+C72*C71</f>
        <v>0.86337366551984251</v>
      </c>
      <c r="D74"/>
    </row>
  </sheetData>
  <conditionalFormatting sqref="G12:H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8:C6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0:C7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1(a)</vt:lpstr>
      <vt:lpstr>QUESTION1 (b)</vt:lpstr>
      <vt:lpstr>QUESTION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Nischith M Gowda</cp:lastModifiedBy>
  <dcterms:created xsi:type="dcterms:W3CDTF">2022-03-21T23:11:04Z</dcterms:created>
  <dcterms:modified xsi:type="dcterms:W3CDTF">2022-03-21T23:14:39Z</dcterms:modified>
</cp:coreProperties>
</file>