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isas\Desktop\Home\"/>
    </mc:Choice>
  </mc:AlternateContent>
  <xr:revisionPtr revIDLastSave="0" documentId="13_ncr:1_{03FB2D08-CF78-4DDF-834D-BE2E3A3A17BD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  <sheet name="Sheet2" sheetId="2" r:id="rId2"/>
    <sheet name="Sheet3" sheetId="4" r:id="rId3"/>
    <sheet name="Sheet4" sheetId="5" r:id="rId4"/>
    <sheet name="Sheet5" sheetId="6" r:id="rId5"/>
  </sheets>
  <definedNames>
    <definedName name="_xlnm._FilterDatabase" localSheetId="0" hidden="1">Sheet1!$A$1:$R$4115</definedName>
  </definedNames>
  <calcPr calcId="191029"/>
  <pivotCaches>
    <pivotCache cacheId="2" r:id="rId6"/>
    <pivotCache cacheId="3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" i="6" l="1"/>
  <c r="C2" i="6"/>
  <c r="D3" i="6"/>
  <c r="C3" i="6"/>
  <c r="D4" i="6"/>
  <c r="C4" i="6"/>
  <c r="D5" i="6"/>
  <c r="C5" i="6"/>
  <c r="D13" i="6"/>
  <c r="C13" i="6"/>
  <c r="B13" i="6"/>
  <c r="D12" i="6"/>
  <c r="C12" i="6"/>
  <c r="B12" i="6"/>
  <c r="D11" i="6"/>
  <c r="C11" i="6"/>
  <c r="B11" i="6"/>
  <c r="D10" i="6"/>
  <c r="C10" i="6"/>
  <c r="B10" i="6"/>
  <c r="D9" i="6"/>
  <c r="C9" i="6"/>
  <c r="B9" i="6"/>
  <c r="D8" i="6"/>
  <c r="C8" i="6"/>
  <c r="B8" i="6"/>
  <c r="D7" i="6"/>
  <c r="C7" i="6"/>
  <c r="B7" i="6"/>
  <c r="D6" i="6"/>
  <c r="C6" i="6"/>
  <c r="B6" i="6"/>
  <c r="B5" i="6"/>
  <c r="B4" i="6"/>
  <c r="B3" i="6"/>
  <c r="B2" i="6"/>
  <c r="S2" i="1"/>
  <c r="S3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E9" i="6" l="1"/>
  <c r="G9" i="6" s="1"/>
  <c r="E8" i="6"/>
  <c r="H8" i="6" s="1"/>
  <c r="E7" i="6"/>
  <c r="H7" i="6" s="1"/>
  <c r="E10" i="6"/>
  <c r="H10" i="6" s="1"/>
  <c r="E2" i="6"/>
  <c r="G2" i="6" s="1"/>
  <c r="E6" i="6"/>
  <c r="F6" i="6" s="1"/>
  <c r="E13" i="6"/>
  <c r="F13" i="6" s="1"/>
  <c r="E5" i="6"/>
  <c r="G5" i="6" s="1"/>
  <c r="F9" i="6"/>
  <c r="E12" i="6"/>
  <c r="F12" i="6" s="1"/>
  <c r="E4" i="6"/>
  <c r="G4" i="6" s="1"/>
  <c r="E11" i="6"/>
  <c r="G11" i="6" s="1"/>
  <c r="E3" i="6"/>
  <c r="G3" i="6" s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  <c r="F10" i="6" l="1"/>
  <c r="H9" i="6"/>
  <c r="F8" i="6"/>
  <c r="G8" i="6"/>
  <c r="F5" i="6"/>
  <c r="G10" i="6"/>
  <c r="F7" i="6"/>
  <c r="G7" i="6"/>
  <c r="H5" i="6"/>
  <c r="G13" i="6"/>
  <c r="H12" i="6"/>
  <c r="H6" i="6"/>
  <c r="F2" i="6"/>
  <c r="H2" i="6"/>
  <c r="F4" i="6"/>
  <c r="H4" i="6"/>
  <c r="H11" i="6"/>
  <c r="H13" i="6"/>
  <c r="H3" i="6"/>
  <c r="G12" i="6"/>
  <c r="G6" i="6"/>
  <c r="F11" i="6"/>
  <c r="F3" i="6"/>
</calcChain>
</file>

<file path=xl/sharedStrings.xml><?xml version="1.0" encoding="utf-8"?>
<sst xmlns="http://schemas.openxmlformats.org/spreadsheetml/2006/main" count="24820" uniqueCount="8400">
  <si>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</si>
  <si>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</si>
  <si>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</si>
  <si>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</si>
  <si>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</si>
  <si>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</si>
  <si>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</si>
  <si>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</si>
  <si>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</si>
  <si>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</si>
  <si>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</si>
  <si>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</si>
  <si>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</si>
  <si>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</si>
  <si>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</si>
  <si>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</si>
  <si>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</si>
  <si>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</si>
  <si>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</si>
  <si>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</si>
  <si>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</si>
  <si>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</si>
  <si>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</si>
  <si>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</si>
  <si>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</si>
  <si>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</si>
  <si>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</si>
  <si>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</si>
  <si>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</si>
  <si>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</si>
  <si>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</si>
  <si>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</si>
  <si>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</si>
  <si>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</si>
  <si>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</si>
  <si>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</si>
  <si>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</si>
  <si>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</si>
  <si>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</si>
  <si>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</si>
  <si>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</si>
  <si>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</si>
  <si>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</si>
  <si>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</si>
  <si>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</si>
  <si>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</si>
  <si>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</si>
  <si>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</si>
  <si>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</si>
  <si>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</si>
  <si>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</si>
  <si>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</si>
  <si>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</si>
  <si>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</si>
  <si>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</si>
  <si>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</si>
  <si>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</si>
  <si>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</si>
  <si>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</si>
  <si>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</si>
  <si>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</si>
  <si>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</si>
  <si>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</si>
  <si>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</si>
  <si>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</si>
  <si>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</si>
  <si>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</si>
  <si>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</si>
  <si>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</si>
  <si>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</si>
  <si>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</si>
  <si>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</si>
  <si>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</si>
  <si>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</si>
  <si>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</si>
  <si>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</si>
  <si>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</si>
  <si>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</si>
  <si>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</si>
  <si>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</si>
  <si>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</si>
  <si>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</si>
  <si>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</si>
  <si>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</si>
  <si>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</si>
  <si>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</si>
  <si>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</si>
  <si>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</si>
  <si>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</si>
  <si>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</si>
  <si>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</si>
  <si>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</si>
  <si>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</si>
  <si>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</si>
  <si>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</si>
  <si>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</si>
  <si>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</si>
  <si>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</si>
  <si>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</si>
  <si>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</si>
  <si>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</si>
  <si>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</si>
  <si>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</si>
  <si>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</si>
  <si>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</si>
  <si>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</si>
  <si>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</si>
  <si>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</si>
  <si>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</si>
  <si>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</si>
  <si>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</si>
  <si>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</si>
  <si>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</si>
  <si>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</si>
  <si>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</si>
  <si>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</si>
  <si>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</si>
  <si>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</si>
  <si>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</si>
  <si>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</si>
  <si>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</si>
  <si>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</si>
  <si>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</si>
  <si>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</si>
  <si>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</si>
  <si>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</si>
  <si>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</si>
  <si>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</si>
  <si>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</si>
  <si>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</si>
  <si>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</si>
  <si>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</si>
  <si>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</si>
  <si>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</si>
  <si>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</si>
  <si>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</si>
  <si>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</si>
  <si>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</si>
  <si>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</si>
  <si>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</si>
  <si>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</si>
  <si>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</si>
  <si>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</si>
  <si>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</si>
  <si>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</si>
  <si>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</si>
  <si>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</si>
  <si>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</si>
  <si>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</si>
  <si>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</si>
  <si>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</si>
  <si>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</si>
  <si>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</si>
  <si>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</si>
  <si>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</si>
  <si>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</si>
  <si>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</si>
  <si>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</si>
  <si>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</si>
  <si>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</si>
  <si>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</si>
  <si>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</si>
  <si>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</si>
  <si>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</si>
  <si>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</si>
  <si>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</si>
  <si>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</si>
  <si>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</si>
  <si>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</si>
  <si>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</si>
  <si>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</si>
  <si>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</si>
  <si>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</si>
  <si>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</si>
  <si>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</si>
  <si>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</si>
  <si>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</si>
  <si>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</si>
  <si>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</si>
  <si>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</si>
  <si>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</si>
  <si>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</si>
  <si>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</si>
  <si>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</si>
  <si>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</si>
  <si>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</si>
  <si>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</si>
  <si>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</si>
  <si>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</si>
  <si>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</si>
  <si>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</si>
  <si>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</si>
  <si>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</si>
  <si>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</si>
  <si>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</si>
  <si>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</si>
  <si>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</si>
  <si>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</si>
  <si>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</si>
  <si>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</si>
  <si>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</si>
  <si>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</si>
  <si>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</si>
  <si>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</si>
  <si>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</si>
  <si>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</si>
  <si>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</si>
  <si>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</si>
  <si>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</si>
  <si>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</si>
  <si>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</si>
  <si>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</si>
  <si>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</si>
  <si>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</si>
  <si>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</si>
  <si>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</si>
  <si>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</si>
  <si>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</si>
  <si>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</si>
  <si>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</si>
  <si>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</si>
  <si>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</si>
  <si>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</si>
  <si>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</si>
  <si>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</si>
  <si>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</si>
  <si>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</si>
  <si>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</si>
  <si>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</si>
  <si>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</si>
  <si>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</si>
  <si>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</si>
  <si>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</si>
  <si>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</si>
  <si>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</si>
  <si>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</si>
  <si>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</si>
  <si>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</si>
  <si>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</si>
  <si>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</si>
  <si>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</si>
  <si>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</si>
  <si>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</si>
  <si>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</si>
  <si>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</si>
  <si>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</si>
  <si>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</si>
  <si>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</si>
  <si>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</si>
  <si>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</si>
  <si>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</si>
  <si>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</si>
  <si>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</si>
  <si>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</si>
  <si>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</si>
  <si>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</si>
  <si>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</si>
  <si>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</si>
  <si>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</si>
  <si>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</si>
  <si>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</si>
  <si>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</si>
  <si>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</si>
  <si>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</si>
  <si>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</si>
  <si>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</si>
  <si>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</si>
  <si>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</si>
  <si>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</si>
  <si>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</si>
  <si>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</si>
  <si>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</si>
  <si>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</si>
  <si>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</si>
  <si>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</si>
  <si>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</si>
  <si>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</si>
  <si>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</si>
  <si>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</si>
  <si>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</si>
  <si>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</si>
  <si>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</si>
  <si>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</si>
  <si>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</si>
  <si>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</si>
  <si>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</si>
  <si>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</si>
  <si>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</si>
  <si>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</si>
  <si>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</si>
  <si>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</si>
  <si>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</si>
  <si>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</si>
  <si>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</si>
  <si>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</si>
  <si>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</si>
  <si>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</si>
  <si>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</si>
  <si>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</si>
  <si>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</si>
  <si>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</si>
  <si>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</si>
  <si>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</si>
  <si>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</si>
  <si>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</si>
  <si>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</si>
  <si>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</si>
  <si>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</si>
  <si>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</si>
  <si>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</si>
  <si>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</si>
  <si>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</si>
  <si>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</si>
  <si>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</si>
  <si>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</si>
  <si>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</si>
  <si>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</si>
  <si>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</si>
  <si>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</si>
  <si>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</si>
  <si>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</si>
  <si>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</si>
  <si>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</si>
  <si>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</si>
  <si>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</si>
  <si>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</si>
  <si>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</si>
  <si>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</si>
  <si>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</si>
  <si>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</si>
  <si>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</si>
  <si>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</si>
  <si>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</si>
  <si>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</si>
  <si>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</si>
  <si>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</si>
  <si>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</si>
  <si>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</si>
  <si>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</si>
  <si>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</si>
  <si>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</si>
  <si>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</si>
  <si>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</si>
  <si>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</si>
  <si>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</si>
  <si>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</si>
  <si>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</si>
  <si>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</si>
  <si>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</si>
  <si>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</si>
  <si>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</si>
  <si>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</si>
  <si>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</si>
  <si>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</si>
  <si>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</si>
  <si>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</si>
  <si>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</si>
  <si>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</si>
  <si>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</si>
  <si>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</si>
  <si>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</si>
  <si>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</si>
  <si>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</si>
  <si>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</si>
  <si>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</si>
  <si>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</si>
  <si>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</si>
  <si>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</si>
  <si>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</si>
  <si>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</si>
  <si>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</si>
  <si>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</si>
  <si>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</si>
  <si>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</si>
  <si>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</si>
  <si>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</si>
  <si>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</si>
  <si>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</si>
  <si>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</si>
  <si>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</si>
  <si>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</si>
  <si>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</si>
  <si>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</si>
  <si>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</si>
  <si>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</si>
  <si>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</si>
  <si>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</si>
  <si>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</si>
  <si>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</si>
  <si>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</si>
  <si>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</si>
  <si>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</si>
  <si>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</si>
  <si>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</si>
  <si>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</si>
  <si>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</si>
  <si>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</si>
  <si>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</si>
  <si>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</si>
  <si>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</si>
  <si>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</si>
  <si>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</si>
  <si>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</si>
  <si>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</si>
  <si>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</si>
  <si>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</si>
  <si>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</si>
  <si>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</si>
  <si>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</si>
  <si>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</si>
  <si>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</si>
  <si>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</si>
  <si>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</si>
  <si>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</si>
  <si>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</si>
  <si>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</si>
  <si>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</si>
  <si>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</si>
  <si>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</si>
  <si>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</si>
  <si>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</si>
  <si>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</si>
  <si>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</si>
  <si>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</si>
  <si>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</si>
  <si>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</si>
  <si>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</si>
  <si>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</si>
  <si>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</si>
  <si>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</si>
  <si>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</si>
  <si>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</si>
  <si>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</si>
  <si>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</si>
  <si>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</si>
  <si>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</si>
  <si>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</si>
  <si>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</si>
  <si>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</si>
  <si>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</si>
  <si>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</si>
  <si>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</si>
  <si>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</si>
  <si>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</si>
  <si>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</si>
  <si>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</si>
  <si>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</si>
  <si>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</si>
  <si>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</si>
  <si>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</si>
  <si>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</si>
  <si>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</si>
  <si>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</si>
  <si>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</si>
  <si>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</si>
  <si>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</si>
  <si>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</si>
  <si>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</si>
  <si>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</si>
  <si>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</si>
  <si>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</si>
  <si>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</si>
  <si>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</si>
  <si>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</si>
  <si>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</si>
  <si>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</si>
  <si>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</si>
  <si>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</si>
  <si>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</si>
  <si>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</si>
  <si>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</si>
  <si>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</si>
  <si>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</si>
  <si>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</si>
  <si>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</si>
  <si>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</si>
  <si>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</si>
  <si>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</si>
  <si>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</si>
  <si>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</si>
  <si>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</si>
  <si>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</si>
  <si>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</si>
  <si>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</si>
  <si>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</si>
  <si>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</si>
  <si>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</si>
  <si>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</si>
  <si>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</si>
  <si>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</si>
  <si>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</si>
  <si>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</si>
  <si>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</si>
  <si>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</si>
  <si>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</si>
  <si>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</si>
  <si>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</si>
  <si>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</si>
  <si>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</si>
  <si>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</si>
  <si>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</si>
  <si>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</si>
  <si>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</si>
  <si>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</si>
  <si>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</si>
  <si>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</si>
  <si>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</si>
  <si>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</si>
  <si>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</si>
  <si>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</si>
  <si>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</si>
  <si>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</si>
  <si>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</si>
  <si>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</si>
  <si>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</si>
  <si>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</si>
  <si>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</si>
  <si>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</si>
  <si>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</si>
  <si>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</si>
  <si>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</si>
  <si>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</si>
  <si>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</si>
  <si>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</si>
  <si>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</si>
  <si>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</si>
  <si>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</si>
  <si>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</si>
  <si>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</si>
  <si>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</si>
  <si>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</si>
  <si>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</si>
  <si>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</si>
  <si>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</si>
  <si>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</si>
  <si>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</si>
  <si>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</si>
  <si>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</si>
  <si>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</si>
  <si>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</si>
  <si>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</si>
  <si>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</si>
  <si>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</si>
  <si>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</si>
  <si>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</si>
  <si>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</si>
  <si>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</si>
  <si>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</si>
  <si>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</si>
  <si>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</si>
  <si>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</si>
  <si>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</si>
  <si>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</si>
  <si>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</si>
  <si>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</si>
  <si>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</si>
  <si>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</si>
  <si>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</si>
  <si>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</si>
  <si>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</si>
  <si>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</si>
  <si>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</si>
  <si>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</si>
  <si>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</si>
  <si>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</si>
  <si>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</si>
  <si>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</si>
  <si>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</si>
  <si>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</si>
  <si>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</si>
  <si>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</si>
  <si>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</si>
  <si>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</si>
  <si>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</si>
  <si>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</si>
  <si>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</si>
  <si>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</si>
  <si>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</si>
  <si>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</si>
  <si>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</si>
  <si>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</si>
  <si>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</si>
  <si>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</si>
  <si>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</si>
  <si>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</si>
  <si>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</si>
  <si>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</si>
  <si>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</si>
  <si>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</si>
  <si>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</si>
  <si>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</si>
  <si>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</si>
  <si>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</si>
  <si>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</si>
  <si>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</si>
  <si>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</si>
  <si>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</si>
  <si>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</si>
  <si>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</si>
  <si>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</si>
  <si>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</si>
  <si>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</si>
  <si>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</si>
  <si>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</si>
  <si>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</si>
  <si>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</si>
  <si>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</si>
  <si>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</si>
  <si>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</si>
  <si>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</si>
  <si>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</si>
  <si>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</si>
  <si>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</si>
  <si>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</si>
  <si>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</si>
  <si>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</si>
  <si>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</si>
  <si>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</si>
  <si>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</si>
  <si>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</si>
  <si>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</si>
  <si>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</si>
  <si>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</si>
  <si>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</si>
  <si>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</si>
  <si>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</si>
  <si>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</si>
  <si>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</si>
  <si>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</si>
  <si>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</si>
  <si>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</si>
  <si>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</si>
  <si>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</si>
  <si>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</si>
  <si>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</si>
  <si>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</si>
  <si>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</si>
  <si>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</si>
  <si>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</si>
  <si>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</si>
  <si>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</si>
  <si>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</si>
  <si>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</si>
  <si>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</si>
  <si>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</si>
  <si>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</si>
  <si>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</si>
  <si>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</si>
  <si>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</si>
  <si>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</si>
  <si>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</si>
  <si>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</si>
  <si>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</si>
  <si>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</si>
  <si>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</si>
  <si>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</si>
  <si>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</si>
  <si>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</si>
  <si>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</si>
  <si>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</si>
  <si>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</si>
  <si>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</si>
  <si>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</si>
  <si>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</si>
  <si>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</si>
  <si>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</si>
  <si>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</si>
  <si>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</si>
  <si>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</si>
  <si>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</si>
  <si>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</si>
  <si>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</si>
  <si>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</si>
  <si>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</si>
  <si>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</si>
  <si>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</si>
  <si>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</si>
  <si>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</si>
  <si>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</si>
  <si>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</si>
  <si>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</si>
  <si>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</si>
  <si>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</si>
  <si>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</si>
  <si>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</si>
  <si>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</si>
  <si>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</si>
  <si>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</si>
  <si>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</si>
  <si>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</si>
  <si>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</si>
  <si>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</si>
  <si>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</si>
  <si>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</si>
  <si>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</si>
  <si>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</si>
  <si>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</si>
  <si>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</si>
  <si>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</si>
  <si>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</si>
  <si>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</si>
  <si>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</si>
  <si>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</si>
  <si>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</si>
  <si>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</si>
  <si>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</si>
  <si>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</si>
  <si>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</si>
  <si>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</si>
  <si>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</si>
  <si>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</si>
  <si>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</si>
  <si>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</si>
  <si>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</si>
  <si>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</si>
  <si>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</si>
  <si>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</si>
  <si>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</si>
  <si>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</si>
  <si>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</si>
  <si>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</si>
  <si>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</si>
  <si>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</si>
  <si>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</si>
  <si>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</si>
  <si>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</si>
  <si>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</si>
  <si>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</si>
  <si>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</si>
  <si>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</si>
  <si>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</si>
  <si>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</si>
  <si>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</si>
  <si>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</si>
  <si>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</si>
  <si>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</si>
  <si>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</si>
  <si>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</si>
  <si>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</si>
  <si>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</si>
  <si>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</si>
  <si>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</si>
  <si>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</si>
  <si>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</si>
  <si>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</si>
  <si>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</si>
  <si>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</si>
  <si>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</si>
  <si>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</si>
  <si>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</si>
  <si>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</si>
  <si>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</si>
  <si>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</si>
  <si>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</si>
  <si>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</si>
  <si>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</si>
  <si>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</si>
  <si>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</si>
  <si>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</si>
  <si>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</si>
  <si>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</si>
  <si>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</si>
  <si>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</si>
  <si>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</si>
  <si>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</si>
  <si>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</si>
  <si>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</si>
  <si>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</si>
  <si>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</si>
  <si>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</si>
  <si>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</si>
  <si>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</si>
  <si>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</si>
  <si>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</si>
  <si>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</si>
  <si>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</si>
  <si>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</si>
  <si>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</si>
  <si>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</si>
  <si>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</si>
  <si>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</si>
  <si>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</si>
  <si>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</si>
  <si>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</si>
  <si>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</si>
  <si>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</si>
  <si>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</si>
  <si>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</si>
  <si>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</si>
  <si>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</si>
  <si>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</si>
  <si>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</si>
  <si>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</si>
  <si>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</si>
  <si>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</si>
  <si>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</si>
  <si>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</si>
  <si>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</si>
  <si>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</si>
  <si>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</si>
  <si>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</si>
  <si>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</si>
  <si>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</si>
  <si>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</si>
  <si>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</si>
  <si>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</si>
  <si>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</si>
  <si>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</si>
  <si>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</si>
  <si>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</si>
  <si>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</si>
  <si>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</si>
  <si>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</si>
  <si>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</si>
  <si>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</si>
  <si>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</si>
  <si>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</si>
  <si>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</si>
  <si>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</si>
  <si>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</si>
  <si>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</si>
  <si>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</si>
  <si>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</si>
  <si>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</si>
  <si>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</si>
  <si>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</si>
  <si>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</si>
  <si>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</si>
  <si>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</si>
  <si>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</si>
  <si>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</si>
  <si>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</si>
  <si>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</si>
  <si>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</si>
  <si>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</si>
  <si>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</si>
  <si>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</si>
  <si>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</si>
  <si>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</si>
  <si>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</si>
  <si>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</si>
  <si>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</si>
  <si>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</si>
  <si>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</si>
  <si>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</si>
  <si>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</si>
  <si>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</si>
  <si>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</si>
  <si>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</si>
  <si>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</si>
  <si>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</si>
  <si>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</si>
  <si>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</si>
  <si>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</si>
  <si>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</si>
  <si>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</si>
  <si>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</si>
  <si>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</si>
  <si>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</si>
  <si>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</si>
  <si>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</si>
  <si>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</si>
  <si>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</si>
  <si>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</si>
  <si>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</si>
  <si>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</si>
  <si>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</si>
  <si>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</si>
  <si>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</si>
  <si>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</si>
  <si>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</si>
  <si>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</si>
  <si>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</si>
  <si>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</si>
  <si>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</si>
  <si>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</si>
  <si>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</si>
  <si>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</si>
  <si>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</si>
  <si>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</si>
  <si>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</si>
  <si>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</si>
  <si>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</si>
  <si>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</si>
  <si>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</si>
  <si>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</si>
  <si>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</si>
  <si>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</si>
  <si>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</si>
  <si>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</si>
  <si>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</si>
  <si>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</si>
  <si>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</si>
  <si>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</si>
  <si>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</si>
  <si>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</si>
  <si>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</si>
  <si>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</si>
  <si>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</si>
  <si>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</si>
  <si>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</si>
  <si>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</si>
  <si>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</si>
  <si>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</si>
  <si>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</si>
  <si>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</si>
  <si>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</si>
  <si>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</si>
  <si>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</si>
  <si>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</si>
  <si>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</si>
  <si>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</si>
  <si>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</si>
  <si>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</si>
  <si>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</si>
  <si>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</si>
  <si>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</si>
  <si>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</si>
  <si>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</si>
  <si>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</si>
  <si>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</si>
  <si>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</si>
  <si>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</si>
  <si>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</si>
  <si>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</si>
  <si>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</si>
  <si>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</si>
  <si>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</si>
  <si>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</si>
  <si>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</si>
  <si>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</si>
  <si>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</si>
  <si>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</si>
  <si>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</si>
  <si>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</si>
  <si>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</si>
  <si>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</si>
  <si>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</si>
  <si>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</si>
  <si>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</si>
  <si>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</si>
  <si>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</si>
  <si>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</si>
  <si>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</si>
  <si>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</si>
  <si>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</si>
  <si>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</si>
  <si>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</si>
  <si>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</si>
  <si>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</si>
  <si>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</si>
  <si>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</si>
  <si>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</si>
  <si>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</si>
  <si>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</si>
  <si>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</si>
  <si>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</si>
  <si>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</si>
  <si>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</si>
  <si>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</si>
  <si>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</si>
  <si>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</si>
  <si>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</si>
  <si>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</si>
  <si>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</si>
  <si>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</si>
  <si>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</si>
  <si>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</si>
  <si>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</si>
  <si>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</si>
  <si>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</si>
  <si>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</si>
  <si>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</si>
  <si>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</si>
  <si>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</si>
  <si>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</si>
  <si>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</si>
  <si>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</si>
  <si>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</si>
  <si>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</si>
  <si>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</si>
  <si>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</si>
  <si>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</si>
  <si>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</si>
  <si>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</si>
  <si>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</si>
  <si>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</si>
  <si>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</si>
  <si>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</si>
  <si>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</si>
  <si>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</si>
  <si>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</si>
  <si>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</si>
  <si>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</si>
  <si>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</si>
  <si>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</si>
  <si>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</si>
  <si>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</si>
  <si>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</si>
  <si>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</si>
  <si>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</si>
  <si>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</si>
  <si>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</si>
  <si>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</si>
  <si>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</si>
  <si>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</si>
  <si>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</si>
  <si>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</si>
  <si>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</si>
  <si>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</si>
  <si>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</si>
  <si>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</si>
  <si>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</si>
  <si>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</si>
  <si>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</si>
  <si>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</si>
  <si>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</si>
  <si>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</si>
  <si>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</si>
  <si>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</si>
  <si>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</si>
  <si>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</si>
  <si>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</si>
  <si>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</si>
  <si>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</si>
  <si>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</si>
  <si>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</si>
  <si>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</si>
  <si>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</si>
  <si>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</si>
  <si>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</si>
  <si>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</si>
  <si>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</si>
  <si>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</si>
  <si>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</si>
  <si>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</si>
  <si>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</si>
  <si>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</si>
  <si>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</si>
  <si>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</si>
  <si>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</si>
  <si>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</si>
  <si>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</si>
  <si>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</si>
  <si>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</si>
  <si>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</si>
  <si>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</si>
  <si>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</si>
  <si>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</si>
  <si>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</si>
  <si>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</si>
  <si>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</si>
  <si>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</si>
  <si>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</si>
  <si>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</si>
  <si>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</si>
  <si>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</si>
  <si>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</si>
  <si>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</si>
  <si>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</si>
  <si>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</si>
  <si>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</si>
  <si>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</si>
  <si>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</si>
  <si>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</si>
  <si>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</si>
  <si>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</si>
  <si>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</si>
  <si>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</si>
  <si>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</si>
  <si>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</si>
  <si>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</si>
  <si>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</si>
  <si>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</si>
  <si>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</si>
  <si>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</si>
  <si>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</si>
  <si>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</si>
  <si>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</si>
  <si>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</si>
  <si>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</si>
  <si>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</si>
  <si>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</si>
  <si>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</si>
  <si>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</si>
  <si>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</si>
  <si>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</si>
  <si>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</si>
  <si>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</si>
  <si>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</si>
  <si>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</si>
  <si>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</si>
  <si>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</si>
  <si>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</si>
  <si>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</si>
  <si>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</si>
  <si>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</si>
  <si>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</si>
  <si>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</si>
  <si>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</si>
  <si>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</si>
  <si>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</si>
  <si>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</si>
  <si>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</si>
  <si>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</si>
  <si>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</si>
  <si>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</si>
  <si>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</si>
  <si>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</si>
  <si>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</si>
  <si>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</si>
  <si>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</si>
  <si>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</si>
  <si>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</si>
  <si>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</si>
  <si>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</si>
  <si>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</si>
  <si>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</si>
  <si>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</si>
  <si>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</si>
  <si>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</si>
  <si>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</si>
  <si>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</si>
  <si>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</si>
  <si>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</si>
  <si>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</si>
  <si>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</si>
  <si>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</si>
  <si>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</si>
  <si>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</si>
  <si>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</si>
  <si>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</si>
  <si>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</si>
  <si>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</si>
  <si>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</si>
  <si>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</si>
  <si>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</si>
  <si>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</si>
  <si>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</si>
  <si>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</si>
  <si>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</si>
  <si>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</si>
  <si>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</si>
  <si>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</si>
  <si>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</si>
  <si>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</si>
  <si>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</si>
  <si>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</si>
  <si>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</si>
  <si>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</si>
  <si>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</si>
  <si>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</si>
  <si>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</si>
  <si>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</si>
  <si>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</si>
  <si>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</si>
  <si>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</si>
  <si>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</si>
  <si>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</si>
  <si>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</si>
  <si>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</si>
  <si>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</si>
  <si>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</si>
  <si>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</si>
  <si>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</si>
  <si>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</si>
  <si>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</si>
  <si>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</si>
  <si>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</si>
  <si>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</si>
  <si>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</si>
  <si>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</si>
  <si>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</si>
  <si>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</si>
  <si>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</si>
  <si>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</si>
  <si>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</si>
  <si>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</si>
  <si>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</si>
  <si>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</si>
  <si>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</si>
  <si>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</si>
  <si>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</si>
  <si>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</si>
  <si>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</si>
  <si>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</si>
  <si>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</si>
  <si>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</si>
  <si>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</si>
  <si>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</si>
  <si>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</si>
  <si>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</si>
  <si>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</si>
  <si>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</si>
  <si>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</si>
  <si>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</si>
  <si>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</si>
  <si>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</si>
  <si>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</si>
  <si>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</si>
  <si>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</si>
  <si>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</si>
  <si>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</si>
  <si>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</si>
  <si>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</si>
  <si>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</si>
  <si>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</si>
  <si>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</si>
  <si>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</si>
  <si>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</si>
  <si>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</si>
  <si>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</si>
  <si>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</si>
  <si>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</si>
  <si>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</si>
  <si>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</si>
  <si>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</si>
  <si>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</si>
  <si>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</si>
  <si>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</si>
  <si>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</si>
  <si>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</si>
  <si>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</si>
  <si>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</si>
  <si>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</si>
  <si>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</si>
  <si>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</si>
  <si>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</si>
  <si>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</si>
  <si>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</si>
  <si>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</si>
  <si>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</si>
  <si>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</si>
  <si>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</si>
  <si>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</si>
  <si>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</si>
  <si>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</si>
  <si>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</si>
  <si>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</si>
  <si>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</si>
  <si>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</si>
  <si>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</si>
  <si>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</si>
  <si>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</si>
  <si>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</si>
  <si>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</si>
  <si>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</si>
  <si>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</si>
  <si>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</si>
  <si>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</si>
  <si>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</si>
  <si>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</si>
  <si>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</si>
  <si>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</si>
  <si>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</si>
  <si>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</si>
  <si>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</si>
  <si>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</si>
  <si>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</si>
  <si>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</si>
  <si>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</si>
  <si>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</si>
  <si>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</si>
  <si>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</si>
  <si>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</si>
  <si>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</si>
  <si>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</si>
  <si>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</si>
  <si>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</si>
  <si>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</si>
  <si>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</si>
  <si>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</si>
  <si>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</si>
  <si>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</si>
  <si>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</si>
  <si>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</si>
  <si>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</si>
  <si>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</si>
  <si>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</si>
  <si>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</si>
  <si>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</si>
  <si>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</si>
  <si>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</si>
  <si>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</si>
  <si>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</si>
  <si>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</si>
  <si>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</si>
  <si>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</si>
  <si>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</si>
  <si>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</si>
  <si>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</si>
  <si>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</si>
  <si>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</si>
  <si>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</si>
  <si>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</si>
  <si>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</si>
  <si>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</si>
  <si>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</si>
  <si>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</si>
  <si>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</si>
  <si>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</si>
  <si>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</si>
  <si>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</si>
  <si>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</si>
  <si>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</si>
  <si>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</si>
  <si>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</si>
  <si>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</si>
  <si>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</si>
  <si>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</si>
  <si>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</si>
  <si>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</si>
  <si>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</si>
  <si>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</si>
  <si>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</si>
  <si>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</si>
  <si>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</si>
  <si>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</si>
  <si>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</si>
  <si>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</si>
  <si>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</si>
  <si>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</si>
  <si>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</si>
  <si>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</si>
  <si>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</si>
  <si>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</si>
  <si>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</si>
  <si>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</si>
  <si>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</si>
  <si>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</si>
  <si>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</si>
  <si>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</si>
  <si>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</si>
  <si>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</si>
  <si>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</si>
  <si>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</si>
  <si>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</si>
  <si>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</si>
  <si>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</si>
  <si>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</si>
  <si>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</si>
  <si>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</si>
  <si>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</si>
  <si>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</si>
  <si>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</si>
  <si>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</si>
  <si>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</si>
  <si>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</si>
  <si>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</si>
  <si>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</si>
  <si>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</si>
  <si>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</si>
  <si>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</si>
  <si>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</si>
  <si>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</si>
  <si>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</si>
  <si>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</si>
  <si>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</si>
  <si>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</si>
  <si>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</si>
  <si>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</si>
  <si>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</si>
  <si>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</si>
  <si>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</si>
  <si>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</si>
  <si>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</si>
  <si>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</si>
  <si>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</si>
  <si>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</si>
  <si>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</si>
  <si>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</si>
  <si>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</si>
  <si>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</si>
  <si>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</si>
  <si>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</si>
  <si>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</si>
  <si>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</si>
  <si>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</si>
  <si>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</si>
  <si>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</si>
  <si>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</si>
  <si>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</si>
  <si>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</si>
  <si>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</si>
  <si>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</si>
  <si>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</si>
  <si>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</si>
  <si>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</si>
  <si>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</si>
  <si>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</si>
  <si>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</si>
  <si>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</si>
  <si>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</si>
  <si>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</si>
  <si>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</si>
  <si>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</si>
  <si>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</si>
  <si>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</si>
  <si>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</si>
  <si>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</si>
  <si>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</si>
  <si>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</si>
  <si>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</si>
  <si>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</si>
  <si>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</si>
  <si>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</si>
  <si>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</si>
  <si>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</si>
  <si>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</si>
  <si>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</si>
  <si>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</si>
  <si>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</si>
  <si>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</si>
  <si>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</si>
  <si>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</si>
  <si>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</si>
  <si>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</si>
  <si>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</si>
  <si>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</si>
  <si>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</si>
  <si>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</si>
  <si>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</si>
  <si>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</si>
  <si>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</si>
  <si>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</si>
  <si>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</si>
  <si>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</si>
  <si>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</si>
  <si>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</si>
  <si>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</si>
  <si>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</si>
  <si>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</si>
  <si>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</si>
  <si>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</si>
  <si>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</si>
  <si>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</si>
  <si>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</si>
  <si>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</si>
  <si>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</si>
  <si>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</si>
  <si>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</si>
  <si>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</si>
  <si>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</si>
  <si>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</si>
  <si>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</si>
  <si>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</si>
  <si>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</si>
  <si>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</si>
  <si>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</si>
  <si>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</si>
  <si>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</si>
  <si>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</si>
  <si>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</si>
  <si>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</si>
  <si>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</si>
  <si>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</si>
  <si>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</si>
  <si>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</si>
  <si>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</si>
  <si>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</si>
  <si>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</si>
  <si>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</si>
  <si>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</si>
  <si>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</si>
  <si>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</si>
  <si>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</si>
  <si>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</si>
  <si>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</si>
  <si>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</si>
  <si>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</si>
  <si>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</si>
  <si>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</si>
  <si>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</si>
  <si>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</si>
  <si>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</si>
  <si>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</si>
  <si>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</si>
  <si>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</si>
  <si>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</si>
  <si>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</si>
  <si>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</si>
  <si>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</si>
  <si>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</si>
  <si>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</si>
  <si>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</si>
  <si>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</si>
  <si>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</si>
  <si>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</si>
  <si>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</si>
  <si>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</si>
  <si>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</si>
  <si>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</si>
  <si>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</si>
  <si>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</si>
  <si>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</si>
  <si>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</si>
  <si>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</si>
  <si>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</si>
  <si>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</si>
  <si>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</si>
  <si>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</si>
  <si>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</si>
  <si>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</si>
  <si>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</si>
  <si>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</si>
  <si>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</si>
  <si>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</si>
  <si>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</si>
  <si>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</si>
  <si>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</si>
  <si>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</si>
  <si>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</si>
  <si>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</si>
  <si>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</si>
  <si>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</si>
  <si>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</si>
  <si>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</si>
  <si>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</si>
  <si>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</si>
  <si>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</si>
  <si>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</si>
  <si>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</si>
  <si>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</si>
  <si>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</si>
  <si>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</si>
  <si>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</si>
  <si>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</si>
  <si>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</si>
  <si>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</si>
  <si>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</si>
  <si>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</si>
  <si>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</si>
  <si>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</si>
  <si>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</si>
  <si>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</si>
  <si>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</si>
  <si>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</si>
  <si>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</si>
  <si>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</si>
  <si>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</si>
  <si>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</si>
  <si>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</si>
  <si>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</si>
  <si>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</si>
  <si>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</si>
  <si>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</si>
  <si>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</si>
  <si>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</si>
  <si>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</si>
  <si>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</si>
  <si>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</si>
  <si>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</si>
  <si>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</si>
  <si>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</si>
  <si>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</si>
  <si>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</si>
  <si>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</si>
  <si>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</si>
  <si>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</si>
  <si>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</si>
  <si>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</si>
  <si>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</si>
  <si>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</si>
  <si>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</si>
  <si>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</si>
  <si>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</si>
  <si>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</si>
  <si>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</si>
  <si>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</si>
  <si>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</si>
  <si>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</si>
  <si>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</si>
  <si>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</si>
  <si>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</si>
  <si>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</si>
  <si>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</si>
  <si>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</si>
  <si>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</si>
  <si>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</si>
  <si>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</si>
  <si>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</si>
  <si>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</si>
  <si>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</si>
  <si>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</si>
  <si>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</si>
  <si>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</si>
  <si>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</si>
  <si>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</si>
  <si>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</si>
  <si>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</si>
  <si>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</si>
  <si>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</si>
  <si>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</si>
  <si>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</si>
  <si>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</si>
  <si>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</si>
  <si>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</si>
  <si>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</si>
  <si>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</si>
  <si>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</si>
  <si>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</si>
  <si>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</si>
  <si>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</si>
  <si>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</si>
  <si>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</si>
  <si>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</si>
  <si>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</si>
  <si>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</si>
  <si>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</si>
  <si>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</si>
  <si>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</si>
  <si>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</si>
  <si>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</si>
  <si>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</si>
  <si>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</si>
  <si>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</si>
  <si>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</si>
  <si>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</si>
  <si>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</si>
  <si>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</si>
  <si>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</si>
  <si>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</si>
  <si>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</si>
  <si>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</si>
  <si>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</si>
  <si>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</si>
  <si>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</si>
  <si>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</si>
  <si>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</si>
  <si>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</si>
  <si>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</si>
  <si>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</si>
  <si>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</si>
  <si>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</si>
  <si>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</si>
  <si>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</si>
  <si>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</si>
  <si>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</si>
  <si>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</si>
  <si>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</si>
  <si>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</si>
  <si>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</si>
  <si>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</si>
  <si>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</si>
  <si>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</si>
  <si>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</si>
  <si>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</si>
  <si>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</si>
  <si>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</si>
  <si>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</si>
  <si>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</si>
  <si>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</si>
  <si>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</si>
  <si>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</si>
  <si>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</si>
  <si>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</si>
  <si>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</si>
  <si>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</si>
  <si>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</si>
  <si>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</si>
  <si>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</si>
  <si>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</si>
  <si>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</si>
  <si>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</si>
  <si>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</si>
  <si>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</si>
  <si>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</si>
  <si>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</si>
  <si>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</si>
  <si>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</si>
  <si>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</si>
  <si>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</si>
  <si>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</si>
  <si>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</si>
  <si>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</si>
  <si>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</si>
  <si>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</si>
  <si>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</si>
  <si>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</si>
  <si>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</si>
  <si>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</si>
  <si>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</si>
  <si>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</si>
  <si>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</si>
  <si>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</si>
  <si>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</si>
  <si>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</si>
  <si>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</si>
  <si>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</si>
  <si>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</si>
  <si>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</si>
  <si>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</si>
  <si>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</si>
  <si>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</si>
  <si>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</si>
  <si>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</si>
  <si>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</si>
  <si>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</si>
  <si>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</si>
  <si>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</si>
  <si>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</si>
  <si>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</si>
  <si>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</si>
  <si>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</si>
  <si>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</si>
  <si>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</si>
  <si>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</si>
  <si>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</si>
  <si>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</si>
  <si>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</si>
  <si>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</si>
  <si>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</si>
  <si>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</si>
  <si>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</si>
  <si>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</si>
  <si>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</si>
  <si>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</si>
  <si>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</si>
  <si>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</si>
  <si>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</si>
  <si>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</si>
  <si>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</si>
  <si>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</si>
  <si>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</si>
  <si>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</si>
  <si>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</si>
  <si>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</si>
  <si>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</si>
  <si>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</si>
  <si>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</si>
  <si>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</si>
  <si>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</si>
  <si>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</si>
  <si>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</si>
  <si>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</si>
  <si>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</si>
  <si>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</si>
  <si>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</si>
  <si>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</si>
  <si>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</si>
  <si>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</si>
  <si>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</si>
  <si>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</si>
  <si>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</si>
  <si>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</si>
  <si>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</si>
  <si>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</si>
  <si>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</si>
  <si>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</si>
  <si>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</si>
  <si>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</si>
  <si>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</si>
  <si>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</si>
  <si>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</si>
  <si>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</si>
  <si>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</si>
  <si>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</si>
  <si>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</si>
  <si>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</si>
  <si>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</si>
  <si>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</si>
  <si>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</si>
  <si>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</si>
  <si>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</si>
  <si>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</si>
  <si>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</si>
  <si>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</si>
  <si>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</si>
  <si>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</si>
  <si>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</si>
  <si>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</si>
  <si>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</si>
  <si>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</si>
  <si>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</si>
  <si>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</si>
  <si>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</si>
  <si>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</si>
  <si>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</si>
  <si>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</si>
  <si>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</si>
  <si>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</si>
  <si>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</si>
  <si>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</si>
  <si>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</si>
  <si>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</si>
  <si>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</si>
  <si>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</si>
  <si>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</si>
  <si>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</si>
  <si>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</si>
  <si>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</si>
  <si>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</si>
  <si>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</si>
  <si>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</si>
  <si>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</si>
  <si>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</si>
  <si>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</si>
  <si>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</si>
  <si>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</si>
  <si>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</si>
  <si>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</si>
  <si>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</si>
  <si>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</si>
  <si>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</si>
  <si>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</si>
  <si>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</si>
  <si>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</si>
  <si>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</si>
  <si>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</si>
  <si>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</si>
  <si>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</si>
  <si>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</si>
  <si>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</si>
  <si>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</si>
  <si>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</si>
  <si>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</si>
  <si>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</si>
  <si>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</si>
  <si>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</si>
  <si>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</si>
  <si>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</si>
  <si>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</si>
  <si>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</si>
  <si>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</si>
  <si>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</si>
  <si>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</si>
  <si>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</si>
  <si>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</si>
  <si>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</si>
  <si>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</si>
  <si>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</si>
  <si>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</si>
  <si>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</si>
  <si>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</si>
  <si>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</si>
  <si>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</si>
  <si>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</si>
  <si>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</si>
  <si>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</si>
  <si>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</si>
  <si>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</si>
  <si>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</si>
  <si>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</si>
  <si>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</si>
  <si>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</si>
  <si>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</si>
  <si>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</si>
  <si>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</si>
  <si>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</si>
  <si>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</si>
  <si>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</si>
  <si>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</si>
  <si>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</si>
  <si>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</si>
  <si>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</si>
  <si>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</si>
  <si>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</si>
  <si>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</si>
  <si>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</si>
  <si>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</si>
  <si>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</si>
  <si>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</si>
  <si>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</si>
  <si>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</si>
  <si>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</si>
  <si>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</si>
  <si>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</si>
  <si>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</si>
  <si>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</si>
  <si>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</si>
  <si>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</si>
  <si>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</si>
  <si>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</si>
  <si>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</si>
  <si>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</si>
  <si>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</si>
  <si>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</si>
  <si>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</si>
  <si>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</si>
  <si>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</si>
  <si>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</si>
  <si>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</si>
  <si>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</si>
  <si>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</si>
  <si>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</si>
  <si>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</si>
  <si>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</si>
  <si>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</si>
  <si>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</si>
  <si>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</si>
  <si>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</si>
  <si>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</si>
  <si>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</si>
  <si>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</si>
  <si>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</si>
  <si>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</si>
  <si>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</si>
  <si>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</si>
  <si>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</si>
  <si>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</si>
  <si>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</si>
  <si>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</si>
  <si>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</si>
  <si>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</si>
  <si>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</si>
  <si>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</si>
  <si>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</si>
  <si>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</si>
  <si>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</si>
  <si>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</si>
  <si>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</si>
  <si>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</si>
  <si>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</si>
  <si>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</si>
  <si>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</si>
  <si>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</si>
  <si>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</si>
  <si>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</si>
  <si>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</si>
  <si>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</si>
  <si>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</si>
  <si>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</si>
  <si>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</si>
  <si>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</si>
  <si>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</si>
  <si>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</si>
  <si>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</si>
  <si>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</si>
  <si>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</si>
  <si>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</si>
  <si>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</si>
  <si>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</si>
  <si>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</si>
  <si>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</si>
  <si>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</si>
  <si>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</si>
  <si>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</si>
  <si>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</si>
  <si>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</si>
  <si>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</si>
  <si>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</si>
  <si>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</si>
  <si>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</si>
  <si>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</si>
  <si>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</si>
  <si>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</si>
  <si>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</si>
  <si>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</si>
  <si>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</si>
  <si>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</si>
  <si>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</si>
  <si>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</si>
  <si>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</si>
  <si>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</si>
  <si>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</si>
  <si>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</si>
  <si>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</si>
  <si>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</si>
  <si>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</si>
  <si>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</si>
  <si>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</si>
  <si>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</si>
  <si>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</si>
  <si>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</si>
  <si>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</si>
  <si>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</si>
  <si>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</si>
  <si>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</si>
  <si>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</si>
  <si>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</si>
  <si>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</si>
  <si>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</si>
  <si>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</si>
  <si>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</si>
  <si>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</si>
  <si>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</si>
  <si>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</si>
  <si>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</si>
  <si>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</si>
  <si>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</si>
  <si>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</si>
  <si>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</si>
  <si>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</si>
  <si>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</si>
  <si>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</si>
  <si>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</si>
  <si>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</si>
  <si>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</si>
  <si>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</si>
  <si>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</si>
  <si>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</si>
  <si>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</si>
  <si>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</si>
  <si>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</si>
  <si>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</si>
  <si>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</si>
  <si>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</si>
  <si>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</si>
  <si>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</si>
  <si>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</si>
  <si>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</si>
  <si>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</si>
  <si>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</si>
  <si>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</si>
  <si>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</si>
  <si>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</si>
  <si>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</si>
  <si>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</si>
  <si>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</si>
  <si>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</si>
  <si>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</si>
  <si>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</si>
  <si>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</si>
  <si>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</si>
  <si>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</si>
  <si>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</si>
  <si>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</si>
  <si>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</si>
  <si>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</si>
  <si>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</si>
  <si>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</si>
  <si>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</si>
  <si>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</si>
  <si>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</si>
  <si>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</si>
  <si>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</si>
  <si>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</si>
  <si>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</si>
  <si>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</si>
  <si>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</si>
  <si>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</si>
  <si>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</si>
  <si>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</si>
  <si>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</si>
  <si>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</si>
  <si>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</si>
  <si>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</si>
  <si>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</si>
  <si>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</si>
  <si>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</si>
  <si>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</si>
  <si>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</si>
  <si>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</si>
  <si>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</si>
  <si>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</si>
  <si>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</si>
  <si>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</si>
  <si>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</si>
  <si>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</si>
  <si>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</si>
  <si>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</si>
  <si>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</si>
  <si>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</si>
  <si>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</si>
  <si>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</si>
  <si>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</si>
  <si>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</si>
  <si>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</si>
  <si>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</si>
  <si>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</si>
  <si>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</si>
  <si>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</si>
  <si>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</si>
  <si>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</si>
  <si>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</si>
  <si>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</si>
  <si>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</si>
  <si>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</si>
  <si>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</si>
  <si>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</si>
  <si>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</si>
  <si>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</si>
  <si>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</si>
  <si>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</si>
  <si>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</si>
  <si>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</si>
  <si>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</si>
  <si>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</si>
  <si>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</si>
  <si>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</si>
  <si>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</si>
  <si>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</si>
  <si>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</si>
  <si>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</si>
  <si>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</si>
  <si>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</si>
  <si>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</si>
  <si>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</si>
  <si>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</si>
  <si>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</si>
  <si>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</si>
  <si>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</si>
  <si>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</si>
  <si>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</si>
  <si>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</si>
  <si>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</si>
  <si>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</si>
  <si>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</si>
  <si>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</si>
  <si>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</si>
  <si>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</si>
  <si>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</si>
  <si>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</si>
  <si>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</si>
  <si>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</si>
  <si>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</si>
  <si>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</si>
  <si>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</si>
  <si>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</si>
  <si>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</si>
  <si>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</si>
  <si>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</si>
  <si>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</si>
  <si>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</si>
  <si>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</si>
  <si>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</si>
  <si>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</si>
  <si>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</si>
  <si>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</si>
  <si>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</si>
  <si>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</si>
  <si>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</si>
  <si>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</si>
  <si>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</si>
  <si>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</si>
  <si>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</si>
  <si>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</si>
  <si>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</si>
  <si>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</si>
  <si>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</si>
  <si>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</si>
  <si>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</si>
  <si>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</si>
  <si>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</si>
  <si>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</si>
  <si>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</si>
  <si>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</si>
  <si>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</si>
  <si>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</si>
  <si>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</si>
  <si>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</si>
  <si>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</si>
  <si>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</si>
  <si>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</si>
  <si>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</si>
  <si>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</si>
  <si>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</si>
  <si>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</si>
  <si>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</si>
  <si>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</si>
  <si>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</si>
  <si>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</si>
  <si>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</si>
  <si>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</si>
  <si>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</si>
  <si>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</si>
  <si>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</si>
  <si>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</si>
  <si>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</si>
  <si>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</si>
  <si>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</si>
  <si>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</si>
  <si>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</si>
  <si>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</si>
  <si>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</si>
  <si>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</si>
  <si>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</si>
  <si>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</si>
  <si>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</si>
  <si>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</si>
  <si>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</si>
  <si>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</si>
  <si>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</si>
  <si>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</si>
  <si>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</si>
  <si>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</si>
  <si>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</si>
  <si>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</si>
  <si>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</si>
  <si>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</si>
  <si>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</si>
  <si>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</si>
  <si>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</si>
  <si>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</si>
  <si>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</si>
  <si>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</si>
  <si>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</si>
  <si>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</si>
  <si>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</si>
  <si>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</si>
  <si>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</si>
  <si>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</si>
  <si>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</si>
  <si>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</si>
  <si>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</si>
  <si>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</si>
  <si>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</si>
  <si>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</si>
  <si>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</si>
  <si>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</si>
  <si>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</si>
  <si>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</si>
  <si>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</si>
  <si>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</si>
  <si>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</si>
  <si>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</si>
  <si>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</si>
  <si>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</si>
  <si>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</si>
  <si>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</si>
  <si>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</si>
  <si>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</si>
  <si>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</si>
  <si>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</si>
  <si>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</si>
  <si>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</si>
  <si>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</si>
  <si>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</si>
  <si>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</si>
  <si>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</si>
  <si>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</si>
  <si>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</si>
  <si>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</si>
  <si>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</si>
  <si>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</si>
  <si>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</si>
  <si>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</si>
  <si>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</si>
  <si>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</si>
  <si>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</si>
  <si>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</si>
  <si>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</si>
  <si>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</si>
  <si>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</si>
  <si>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</si>
  <si>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</si>
  <si>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</si>
  <si>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</si>
  <si>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</si>
  <si>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</si>
  <si>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</si>
  <si>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</si>
  <si>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</si>
  <si>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</si>
  <si>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</si>
  <si>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</si>
  <si>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</si>
  <si>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</si>
  <si>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</si>
  <si>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</si>
  <si>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</si>
  <si>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</si>
  <si>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</si>
  <si>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</si>
  <si>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</si>
  <si>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</si>
  <si>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</si>
  <si>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</si>
  <si>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</si>
  <si>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</si>
  <si>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</si>
  <si>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</si>
  <si>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</si>
  <si>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</si>
  <si>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</si>
  <si>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</si>
  <si>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</si>
  <si>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</si>
  <si>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</si>
  <si>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</si>
  <si>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</si>
  <si>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</si>
  <si>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</si>
  <si>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</si>
  <si>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</si>
  <si>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</si>
  <si>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</si>
  <si>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</si>
  <si>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</si>
  <si>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</si>
  <si>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</si>
  <si>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</si>
  <si>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</si>
  <si>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</si>
  <si>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</si>
  <si>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</si>
  <si>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</si>
  <si>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</si>
  <si>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</si>
  <si>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</si>
  <si>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</si>
  <si>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</si>
  <si>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</si>
  <si>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</si>
  <si>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</si>
  <si>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</si>
  <si>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</si>
  <si>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</si>
  <si>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</si>
  <si>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</si>
  <si>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</si>
  <si>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</si>
  <si>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</si>
  <si>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</si>
  <si>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</si>
  <si>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</si>
  <si>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</si>
  <si>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</si>
  <si>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</si>
  <si>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</si>
  <si>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</si>
  <si>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</si>
  <si>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</si>
  <si>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</si>
  <si>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</si>
  <si>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</si>
  <si>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</si>
  <si>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</si>
  <si>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</si>
  <si>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</si>
  <si>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</si>
  <si>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</si>
  <si>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</si>
  <si>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</si>
  <si>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</si>
  <si>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</si>
  <si>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</si>
  <si>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</si>
  <si>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</si>
  <si>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</si>
  <si>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</si>
  <si>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</si>
  <si>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</si>
  <si>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</si>
  <si>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</si>
  <si>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</si>
  <si>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</si>
  <si>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</si>
  <si>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</si>
  <si>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</si>
  <si>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</si>
  <si>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</si>
  <si>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</si>
  <si>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</si>
  <si>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</si>
  <si>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</si>
  <si>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</si>
  <si>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</si>
  <si>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</si>
  <si>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</si>
  <si>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</si>
  <si>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</si>
  <si>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</si>
  <si>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</si>
  <si>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</si>
  <si>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</si>
  <si>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</si>
  <si>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</si>
  <si>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</si>
  <si>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</si>
  <si>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</si>
  <si>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</si>
  <si>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</si>
  <si>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</si>
  <si>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</si>
  <si>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</si>
  <si>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</si>
  <si>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</si>
  <si>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</si>
  <si>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</si>
  <si>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</si>
  <si>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</si>
  <si>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</si>
  <si>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</si>
  <si>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</si>
  <si>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</si>
  <si>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</si>
  <si>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</si>
  <si>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</si>
  <si>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</si>
  <si>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</si>
  <si>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</si>
  <si>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</si>
  <si>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</si>
  <si>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</si>
  <si>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</si>
  <si>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</si>
  <si>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</si>
  <si>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</si>
  <si>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</si>
  <si>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</si>
  <si>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</si>
  <si>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</si>
  <si>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</si>
  <si>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</si>
  <si>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</si>
  <si>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</si>
  <si>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</si>
  <si>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</si>
  <si>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</si>
  <si>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</si>
  <si>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</si>
  <si>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</si>
  <si>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</si>
  <si>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</si>
  <si>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</si>
  <si>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</si>
  <si>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</si>
  <si>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</si>
  <si>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</si>
  <si>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</si>
  <si>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</si>
  <si>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</si>
  <si>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</si>
  <si>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</si>
  <si>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</si>
  <si>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</si>
  <si>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</si>
  <si>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</si>
  <si>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</si>
  <si>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</si>
  <si>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</si>
  <si>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</si>
  <si>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</si>
  <si>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</si>
  <si>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</si>
  <si>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</si>
  <si>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</si>
  <si>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</si>
  <si>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</si>
  <si>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</si>
  <si>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</si>
  <si>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</si>
  <si>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</si>
  <si>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</si>
  <si>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</si>
  <si>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</si>
  <si>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</si>
  <si>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</si>
  <si>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</si>
  <si>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</si>
  <si>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</si>
  <si>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</si>
  <si>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</si>
  <si>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</si>
  <si>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</si>
  <si>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</si>
  <si>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</si>
  <si>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</si>
  <si>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</si>
  <si>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</si>
  <si>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</si>
  <si>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</si>
  <si>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</si>
  <si>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</si>
  <si>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</si>
  <si>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</si>
  <si>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</si>
  <si>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</si>
  <si>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</si>
  <si>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</si>
  <si>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</si>
  <si>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</si>
  <si>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</si>
  <si>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</si>
  <si>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</si>
  <si>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</si>
  <si>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</si>
  <si>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</si>
  <si>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</si>
  <si>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</si>
  <si>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</si>
  <si>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</si>
  <si>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</si>
  <si>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</si>
  <si>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</si>
  <si>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</si>
  <si>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</si>
  <si>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</si>
  <si>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</si>
  <si>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</si>
  <si>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</si>
  <si>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</si>
  <si>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</si>
  <si>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</si>
  <si>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</si>
  <si>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</si>
  <si>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</si>
  <si>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</si>
  <si>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</si>
  <si>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</si>
  <si>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</si>
  <si>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</si>
  <si>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</si>
  <si>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</si>
  <si>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</si>
  <si>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</si>
  <si>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</si>
  <si>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</si>
  <si>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</si>
  <si>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</si>
  <si>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</si>
  <si>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</si>
  <si>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</si>
  <si>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</si>
  <si>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</si>
  <si>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</si>
  <si>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</si>
  <si>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</si>
  <si>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</si>
  <si>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</si>
  <si>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</si>
  <si>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</si>
  <si>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</si>
  <si>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</si>
  <si>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</si>
  <si>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</si>
  <si>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</si>
  <si>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</si>
  <si>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</si>
  <si>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</si>
  <si>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</si>
  <si>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</si>
  <si>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</si>
  <si>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</si>
  <si>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</si>
  <si>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</si>
  <si>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</si>
  <si>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</si>
  <si>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</si>
  <si>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</si>
  <si>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</si>
  <si>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</si>
  <si>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</si>
  <si>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</si>
  <si>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</si>
  <si>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</si>
  <si>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</si>
  <si>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</si>
  <si>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</si>
  <si>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</si>
  <si>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</si>
  <si>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</si>
  <si>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</si>
  <si>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</si>
  <si>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</si>
  <si>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</si>
  <si>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</si>
  <si>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</si>
  <si>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</si>
  <si>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</si>
  <si>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</si>
  <si>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</si>
  <si>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</si>
  <si>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</si>
  <si>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</si>
  <si>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</si>
  <si>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</si>
  <si>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</si>
  <si>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</si>
  <si>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</si>
  <si>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</si>
  <si>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</si>
  <si>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</si>
  <si>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</si>
  <si>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</si>
  <si>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</si>
  <si>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</si>
  <si>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</si>
  <si>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</si>
  <si>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</si>
  <si>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</si>
  <si>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</si>
  <si>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</si>
  <si>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</si>
  <si>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</si>
  <si>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</si>
  <si>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</si>
  <si>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</si>
  <si>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</si>
  <si>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</si>
  <si>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</si>
  <si>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</si>
  <si>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</si>
  <si>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</si>
  <si>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</si>
  <si>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</si>
  <si>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</si>
  <si>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</si>
  <si>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</si>
  <si>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</si>
  <si>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</si>
  <si>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</si>
  <si>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</si>
  <si>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</si>
  <si>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</si>
  <si>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</si>
  <si>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</si>
  <si>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</si>
  <si>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</si>
  <si>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</si>
  <si>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</si>
  <si>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</si>
  <si>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</si>
  <si>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</si>
  <si>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</si>
  <si>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</si>
  <si>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</si>
  <si>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</si>
  <si>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</si>
  <si>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</si>
  <si>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</si>
  <si>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</si>
  <si>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</si>
  <si>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</si>
  <si>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</si>
  <si>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</si>
  <si>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</si>
  <si>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</si>
  <si>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</si>
  <si>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</si>
  <si>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</si>
  <si>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</si>
  <si>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</si>
  <si>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</si>
  <si>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</si>
  <si>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</si>
  <si>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</si>
  <si>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</si>
  <si>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</si>
  <si>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</si>
  <si>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</si>
  <si>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</si>
  <si>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</si>
  <si>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</si>
  <si>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</si>
  <si>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</si>
  <si>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</si>
  <si>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</si>
  <si>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</si>
  <si>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</si>
  <si>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</si>
  <si>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</si>
  <si>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</si>
  <si>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</si>
  <si>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</si>
  <si>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</si>
  <si>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</si>
  <si>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</si>
  <si>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</si>
  <si>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</si>
  <si>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</si>
  <si>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</si>
  <si>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</si>
  <si>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</si>
  <si>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</si>
  <si>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</si>
  <si>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</si>
  <si>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</si>
  <si>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</si>
  <si>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</si>
  <si>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</si>
  <si>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</si>
  <si>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</si>
  <si>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</si>
  <si>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</si>
  <si>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</si>
  <si>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</si>
  <si>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</si>
  <si>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</si>
  <si>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</si>
  <si>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</si>
  <si>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</si>
  <si>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</si>
  <si>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</si>
  <si>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</si>
  <si>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</si>
  <si>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</si>
  <si>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</si>
  <si>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</si>
  <si>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</si>
  <si>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</si>
  <si>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</si>
  <si>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</si>
  <si>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</si>
  <si>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</si>
  <si>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</si>
  <si>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</si>
  <si>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</si>
  <si>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</si>
  <si>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</si>
  <si>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</si>
  <si>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</si>
  <si>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</si>
  <si>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</si>
  <si>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</si>
  <si>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</si>
  <si>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</si>
  <si>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</si>
  <si>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</si>
  <si>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</si>
  <si>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</si>
  <si>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</si>
  <si>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</si>
  <si>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</si>
  <si>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</si>
  <si>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</si>
  <si>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</si>
  <si>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</si>
  <si>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</si>
  <si>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</si>
  <si>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</si>
  <si>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</si>
  <si>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</si>
  <si>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</si>
  <si>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</si>
  <si>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</si>
  <si>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</si>
  <si>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</si>
  <si>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</si>
  <si>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</si>
  <si>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</si>
  <si>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</si>
  <si>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</si>
  <si>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</si>
  <si>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</si>
  <si>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</si>
  <si>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</si>
  <si>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</si>
  <si>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</si>
  <si>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</si>
  <si>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</si>
  <si>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</si>
  <si>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</si>
  <si>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</si>
  <si>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</si>
  <si>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</si>
  <si>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</si>
  <si>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</si>
  <si>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</si>
  <si>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</si>
  <si>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</si>
  <si>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</si>
  <si>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</si>
  <si>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</si>
  <si>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</si>
  <si>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</si>
  <si>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</si>
  <si>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</si>
  <si>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</si>
  <si>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</si>
  <si>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</si>
  <si>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</si>
  <si>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</si>
  <si>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</si>
  <si>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</si>
  <si>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</si>
  <si>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</si>
  <si>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</si>
  <si>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</si>
  <si>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</si>
  <si>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</si>
  <si>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</si>
  <si>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</si>
  <si>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</si>
  <si>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</si>
  <si>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</si>
  <si>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</si>
  <si>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</si>
  <si>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</si>
  <si>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</si>
  <si>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</si>
  <si>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</si>
  <si>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</si>
  <si>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</si>
  <si>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</si>
  <si>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</si>
  <si>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</si>
  <si>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</si>
  <si>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</si>
  <si>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</si>
  <si>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</si>
  <si>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</si>
  <si>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</si>
  <si>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</si>
  <si>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</si>
  <si>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</si>
  <si>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</si>
  <si>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</si>
  <si>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</si>
  <si>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</si>
  <si>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</si>
  <si>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</si>
  <si>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</si>
  <si>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</si>
  <si>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</si>
  <si>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</si>
  <si>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</si>
  <si>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</si>
  <si>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</si>
  <si>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</si>
  <si>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</si>
  <si>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</si>
  <si>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</si>
  <si>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</si>
  <si>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</si>
  <si>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</si>
  <si>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</si>
  <si>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</si>
  <si>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</si>
  <si>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</si>
  <si>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</si>
  <si>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</si>
  <si>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</si>
  <si>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</si>
  <si>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</si>
  <si>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</si>
  <si>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</si>
  <si>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</si>
  <si>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</si>
  <si>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</si>
  <si>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</si>
  <si>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</si>
  <si>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</si>
  <si>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</si>
  <si>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</si>
  <si>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</si>
  <si>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</si>
  <si>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</si>
  <si>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</si>
  <si>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</si>
  <si>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</si>
  <si>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</si>
  <si>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</si>
  <si>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</si>
  <si>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</si>
  <si>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</si>
  <si>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</si>
  <si>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</si>
  <si>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</si>
  <si>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</si>
  <si>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</si>
  <si>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</si>
  <si>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</si>
  <si>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</si>
  <si>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</si>
  <si>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</si>
  <si>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</si>
  <si>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</si>
  <si>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</si>
  <si>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</si>
  <si>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</si>
  <si>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</si>
  <si>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</si>
  <si>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</si>
  <si>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</si>
  <si>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</si>
  <si>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</si>
  <si>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</si>
  <si>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</si>
  <si>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</si>
  <si>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</si>
  <si>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</si>
  <si>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</si>
  <si>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</si>
  <si>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</si>
  <si>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</si>
  <si>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</si>
  <si>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</si>
  <si>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</si>
  <si>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</si>
  <si>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</si>
  <si>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</si>
  <si>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</si>
  <si>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</si>
  <si>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</si>
  <si>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</si>
  <si>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</si>
  <si>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</si>
  <si>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</si>
  <si>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</si>
  <si>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</si>
  <si>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</si>
  <si>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</si>
  <si>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</si>
  <si>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</si>
  <si>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</si>
  <si>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</si>
  <si>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</si>
  <si>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</si>
  <si>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</si>
  <si>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</si>
  <si>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</si>
  <si>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</si>
  <si>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</si>
  <si>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</si>
  <si>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</si>
  <si>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</si>
  <si>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</si>
  <si>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</si>
  <si>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</si>
  <si>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</si>
  <si>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</si>
  <si>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</si>
  <si>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</si>
  <si>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</si>
  <si>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</si>
  <si>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</si>
  <si>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</si>
  <si>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</si>
  <si>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</si>
  <si>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</si>
  <si>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</si>
  <si>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</si>
  <si>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</si>
  <si>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</si>
  <si>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</si>
  <si>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</si>
  <si>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</si>
  <si>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</si>
  <si>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</si>
  <si>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</si>
  <si>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</si>
  <si>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</si>
  <si>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</si>
  <si>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</si>
  <si>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</si>
  <si>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</si>
  <si>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</si>
  <si>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</si>
  <si>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</si>
  <si>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</si>
  <si>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</si>
  <si>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</si>
  <si>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</si>
  <si>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</si>
  <si>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</si>
  <si>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</si>
  <si>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</si>
  <si>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</si>
  <si>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</si>
  <si>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</si>
  <si>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</si>
  <si>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</si>
  <si>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</si>
  <si>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</si>
  <si>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</si>
  <si>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</si>
  <si>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</si>
  <si>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</si>
  <si>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</si>
  <si>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</si>
  <si>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</si>
  <si>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</si>
  <si>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</si>
  <si>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</si>
  <si>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</si>
  <si>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</si>
  <si>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</si>
  <si>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</si>
  <si>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</si>
  <si>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</si>
  <si>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</si>
  <si>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</si>
  <si>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</si>
  <si>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</si>
  <si>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</si>
  <si>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</si>
  <si>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</si>
  <si>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</si>
  <si>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</si>
  <si>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</si>
  <si>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</si>
  <si>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</si>
  <si>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</si>
  <si>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</si>
  <si>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</si>
  <si>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</si>
  <si>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</si>
  <si>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</si>
  <si>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</si>
  <si>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</si>
  <si>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</si>
  <si>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</si>
  <si>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</si>
  <si>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</si>
  <si>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</si>
  <si>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</si>
  <si>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</si>
  <si>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</si>
  <si>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</si>
  <si>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</si>
  <si>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</si>
  <si>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</si>
  <si>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</si>
  <si>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</si>
  <si>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</si>
  <si>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</si>
  <si>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</si>
  <si>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</si>
  <si>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</si>
  <si>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</si>
  <si>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</si>
  <si>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</si>
  <si>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</si>
  <si>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</si>
  <si>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</si>
  <si>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</si>
  <si>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</si>
  <si>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</si>
  <si>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</si>
  <si>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</si>
  <si>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</si>
  <si>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</si>
  <si>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</si>
  <si>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</si>
  <si>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</si>
  <si>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</si>
  <si>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</si>
  <si>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</si>
  <si>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</si>
  <si>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</si>
  <si>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</si>
  <si>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</si>
  <si>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</si>
  <si>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</si>
  <si>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</si>
  <si>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</si>
  <si>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</si>
  <si>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</si>
  <si>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</si>
  <si>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</si>
  <si>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</si>
  <si>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</si>
  <si>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</si>
  <si>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</si>
  <si>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</si>
  <si>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</si>
  <si>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</si>
  <si>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</si>
  <si>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</si>
  <si>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</si>
  <si>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</si>
  <si>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</si>
  <si>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</si>
  <si>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</si>
  <si>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</si>
  <si>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</si>
  <si>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</si>
  <si>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</si>
  <si>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</si>
  <si>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</si>
  <si>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</si>
  <si>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</si>
  <si>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</si>
  <si>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</si>
  <si>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</si>
  <si>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</si>
  <si>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</si>
  <si>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</si>
  <si>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</si>
  <si>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</si>
  <si>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</si>
  <si>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</si>
  <si>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</si>
  <si>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</si>
  <si>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</si>
  <si>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</si>
  <si>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</si>
  <si>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</si>
  <si>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</si>
  <si>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</si>
  <si>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</si>
  <si>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</si>
  <si>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</si>
  <si>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</si>
  <si>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</si>
  <si>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</si>
  <si>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</si>
  <si>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</si>
  <si>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</si>
  <si>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</si>
  <si>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</si>
  <si>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</si>
  <si>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</si>
  <si>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</si>
  <si>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</si>
  <si>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</si>
  <si>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</si>
  <si>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</si>
  <si>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</si>
  <si>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</si>
  <si>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</si>
  <si>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</si>
  <si>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</si>
  <si>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</si>
  <si>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</si>
  <si>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</si>
  <si>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</si>
  <si>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</si>
  <si>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</si>
  <si>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</si>
  <si>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</si>
  <si>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</si>
  <si>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</si>
  <si>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</si>
  <si>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</si>
  <si>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</si>
  <si>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</si>
  <si>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</si>
  <si>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</si>
  <si>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</si>
  <si>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</si>
  <si>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</si>
  <si>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</si>
  <si>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</si>
  <si>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</si>
  <si>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</si>
  <si>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</si>
  <si>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</si>
  <si>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</si>
  <si>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</si>
  <si>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</si>
  <si>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</si>
  <si>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</si>
  <si>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</si>
  <si>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</si>
  <si>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</si>
  <si>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</si>
  <si>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</si>
  <si>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</si>
  <si>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</si>
  <si>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</si>
  <si>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</si>
  <si>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</si>
  <si>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</si>
  <si>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</si>
  <si>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</si>
  <si>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</si>
  <si>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</si>
  <si>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</si>
  <si>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</si>
  <si>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</si>
  <si>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</si>
  <si>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</si>
  <si>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</si>
  <si>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</si>
  <si>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</si>
  <si>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</si>
  <si>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</si>
  <si>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</si>
  <si>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</si>
  <si>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</si>
  <si>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</si>
  <si>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</si>
  <si>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</si>
  <si>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</si>
  <si>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</si>
  <si>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</si>
  <si>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</si>
  <si>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</si>
  <si>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</si>
  <si>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</si>
  <si>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</si>
  <si>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</si>
  <si>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</si>
  <si>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</si>
  <si>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</si>
  <si>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</si>
  <si>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</si>
  <si>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</si>
  <si>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</si>
  <si>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</si>
  <si>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</si>
  <si>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</si>
  <si>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</si>
  <si>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</si>
  <si>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</si>
  <si>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</si>
  <si>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</si>
  <si>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</si>
  <si>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</si>
  <si>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</si>
  <si>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</si>
  <si>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</si>
  <si>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</si>
  <si>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</si>
  <si>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</si>
  <si>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</si>
  <si>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</si>
  <si>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</si>
  <si>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</si>
  <si>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</si>
  <si>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</si>
  <si>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</si>
  <si>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</si>
  <si>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</si>
  <si>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</si>
  <si>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</si>
  <si>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</si>
  <si>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</si>
  <si>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</si>
  <si>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</si>
  <si>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</si>
  <si>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</si>
  <si>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</si>
  <si>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</si>
  <si>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</si>
  <si>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</si>
  <si>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</si>
  <si>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</si>
  <si>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</si>
  <si>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</si>
  <si>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</si>
  <si>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</si>
  <si>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</si>
  <si>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</si>
  <si>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</si>
  <si>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</si>
  <si>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</si>
  <si>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</si>
  <si>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</si>
  <si>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</si>
  <si>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</si>
  <si>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</si>
  <si>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</si>
  <si>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</si>
  <si>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</si>
  <si>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</si>
  <si>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</si>
  <si>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</si>
  <si>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</si>
  <si>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</si>
  <si>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</si>
  <si>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</si>
  <si>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</si>
  <si>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</si>
  <si>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</si>
  <si>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</si>
  <si>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</si>
  <si>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</si>
  <si>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</si>
  <si>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</si>
  <si>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</si>
  <si>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</si>
  <si>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</si>
  <si>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</si>
  <si>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</si>
  <si>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</si>
  <si>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</si>
  <si>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</si>
  <si>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</si>
  <si>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</si>
  <si>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</si>
  <si>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</si>
  <si>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</si>
  <si>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</si>
  <si>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</si>
  <si>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</si>
  <si>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</si>
  <si>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</si>
  <si>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</si>
  <si>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</si>
  <si>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</si>
  <si>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</si>
  <si>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</si>
  <si>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</si>
  <si>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</si>
  <si>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</si>
  <si>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</si>
  <si>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</si>
  <si>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</si>
  <si>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</si>
  <si>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</si>
  <si>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</si>
  <si>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</si>
  <si>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</si>
  <si>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</si>
  <si>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</si>
  <si>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</si>
  <si>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</si>
  <si>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</si>
  <si>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</si>
  <si>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</si>
  <si>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</si>
  <si>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</si>
  <si>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</si>
  <si>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</si>
  <si>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</si>
  <si>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</si>
  <si>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</si>
  <si>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</si>
  <si>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</si>
  <si>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</si>
  <si>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</si>
  <si>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</si>
  <si>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</si>
  <si>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</si>
  <si>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</si>
  <si>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</si>
  <si>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</si>
  <si>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</si>
  <si>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</si>
  <si>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</si>
  <si>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</si>
  <si>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</si>
  <si>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</si>
  <si>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</si>
  <si>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</si>
  <si>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</si>
  <si>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</si>
  <si>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</si>
  <si>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</si>
  <si>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</si>
  <si>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</si>
  <si>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</si>
  <si>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</si>
  <si>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</si>
  <si>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</si>
  <si>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</si>
  <si>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</si>
  <si>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</si>
  <si>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</si>
  <si>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</si>
  <si>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</si>
  <si>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</si>
  <si>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</si>
  <si>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</si>
  <si>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</si>
  <si>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</si>
  <si>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</si>
  <si>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</si>
  <si>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</si>
  <si>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</si>
  <si>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</si>
  <si>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</si>
  <si>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</si>
  <si>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</si>
  <si>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</si>
  <si>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</si>
  <si>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</si>
  <si>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</si>
  <si>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</si>
  <si>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</si>
  <si>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</si>
  <si>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</si>
  <si>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</si>
  <si>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</si>
  <si>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</si>
  <si>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</si>
  <si>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</si>
  <si>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</si>
  <si>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</si>
  <si>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</si>
  <si>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</si>
  <si>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</si>
  <si>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</si>
  <si>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</si>
  <si>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</si>
  <si>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</si>
  <si>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</si>
  <si>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</si>
  <si>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</si>
  <si>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</si>
  <si>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</si>
  <si>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</si>
  <si>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</si>
  <si>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</si>
  <si>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</si>
  <si>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</si>
  <si>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</si>
  <si>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</si>
  <si>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</si>
  <si>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</si>
  <si>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</si>
  <si>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</si>
  <si>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</si>
  <si>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</si>
  <si>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</si>
  <si>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</si>
  <si>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</si>
  <si>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</si>
  <si>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</si>
  <si>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</si>
  <si>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</si>
  <si>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</si>
  <si>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</si>
  <si>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</si>
  <si>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</si>
  <si>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</si>
  <si>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</si>
  <si>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</si>
  <si>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</si>
  <si>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</si>
  <si>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</si>
  <si>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</si>
  <si>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</si>
  <si>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</si>
  <si>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</si>
  <si>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</si>
  <si>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</si>
  <si>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</si>
  <si>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</si>
  <si>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</si>
  <si>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</si>
  <si>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</si>
  <si>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</si>
  <si>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</si>
  <si>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</si>
  <si>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</si>
  <si>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</si>
  <si>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</si>
  <si>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</si>
  <si>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</si>
  <si>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</si>
  <si>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</si>
  <si>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</si>
  <si>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</si>
  <si>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</si>
  <si>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</si>
  <si>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</si>
  <si>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</si>
  <si>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</si>
  <si>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</si>
  <si>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</si>
  <si>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</si>
  <si>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</si>
  <si>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</si>
  <si>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</si>
  <si>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</si>
  <si>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</si>
  <si>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</si>
  <si>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</si>
  <si>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</si>
  <si>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</si>
  <si>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</si>
  <si>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</si>
  <si>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</si>
  <si>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</si>
  <si>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</si>
  <si>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</si>
  <si>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</si>
  <si>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</si>
  <si>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</si>
  <si>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</si>
  <si>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</si>
  <si>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</si>
  <si>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</si>
  <si>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</si>
  <si>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</si>
  <si>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</si>
  <si>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</si>
  <si>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</si>
  <si>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</si>
  <si>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</si>
  <si>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</si>
  <si>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</si>
  <si>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</si>
  <si>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</si>
  <si>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</si>
  <si>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</si>
  <si>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</si>
  <si>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</si>
  <si>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</si>
  <si>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</si>
  <si>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</si>
  <si>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</si>
  <si>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</si>
  <si>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</si>
  <si>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</si>
  <si>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</si>
  <si>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</si>
  <si>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</si>
  <si>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</si>
  <si>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</si>
  <si>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</si>
  <si>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</si>
  <si>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</si>
  <si>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</si>
  <si>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</si>
  <si>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</si>
  <si>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</si>
  <si>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</si>
  <si>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</si>
  <si>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</si>
  <si>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</si>
  <si>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</si>
  <si>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</si>
  <si>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</si>
  <si>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</si>
  <si>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</si>
  <si>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</si>
  <si>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</si>
  <si>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</si>
  <si>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</si>
  <si>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</si>
  <si>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</si>
  <si>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</si>
  <si>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</si>
  <si>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</si>
  <si>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</si>
  <si>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</si>
  <si>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</si>
  <si>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</si>
  <si>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</si>
  <si>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</si>
  <si>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</si>
  <si>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</si>
  <si>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</si>
  <si>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</si>
  <si>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</si>
  <si>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</si>
  <si>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</si>
  <si>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</si>
  <si>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</si>
  <si>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</si>
  <si>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</si>
  <si>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</si>
  <si>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</si>
  <si>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</si>
  <si>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</si>
  <si>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</si>
  <si>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</si>
  <si>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</si>
  <si>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</si>
  <si>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</si>
  <si>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</si>
  <si>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</si>
  <si>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</si>
  <si>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</si>
  <si>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</si>
  <si>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</si>
  <si>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</si>
  <si>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</si>
  <si>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</si>
  <si>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</si>
  <si>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</si>
  <si>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</si>
  <si>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</si>
  <si>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</si>
  <si>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</si>
  <si>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</si>
  <si>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</si>
  <si>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</si>
  <si>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</si>
  <si>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</si>
  <si>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</si>
  <si>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</si>
  <si>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</si>
  <si>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</si>
  <si>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</si>
  <si>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</si>
  <si>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</si>
  <si>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</si>
  <si>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</si>
  <si>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</si>
  <si>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</si>
  <si>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</si>
  <si>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</si>
  <si>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</si>
  <si>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</si>
  <si>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</si>
  <si>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</si>
  <si>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</si>
  <si>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</si>
  <si>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</si>
  <si>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</si>
  <si>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</si>
  <si>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</si>
  <si>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</si>
  <si>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</si>
  <si>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</si>
  <si>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</si>
  <si>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</si>
  <si>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</si>
  <si>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</si>
  <si>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</si>
  <si>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</si>
  <si>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</si>
  <si>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</si>
  <si>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</si>
  <si>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</si>
  <si>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</si>
  <si>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</si>
  <si>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</si>
  <si>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</si>
  <si>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</si>
  <si>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</si>
  <si>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</si>
  <si>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</si>
  <si>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</si>
  <si>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</si>
  <si>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</si>
  <si>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</si>
  <si>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</si>
  <si>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</si>
  <si>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</si>
  <si>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</si>
  <si>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</si>
  <si>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</si>
  <si>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</si>
  <si>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</si>
  <si>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</si>
  <si>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</si>
  <si>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</si>
  <si>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</si>
  <si>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</si>
  <si>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</si>
  <si>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</si>
  <si>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</si>
  <si>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</si>
  <si>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</si>
  <si>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</si>
  <si>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</si>
  <si>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</si>
  <si>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</si>
  <si>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</si>
  <si>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</si>
  <si>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</si>
  <si>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</si>
  <si>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</si>
  <si>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</si>
  <si>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</si>
  <si>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</si>
  <si>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</si>
  <si>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</si>
  <si>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</si>
  <si>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</si>
  <si>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</si>
  <si>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</si>
  <si>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</si>
  <si>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</si>
  <si>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</si>
  <si>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</si>
  <si>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</si>
  <si>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</si>
  <si>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</si>
  <si>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</si>
  <si>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</si>
  <si>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</si>
  <si>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</si>
  <si>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</si>
  <si>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</si>
  <si>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</si>
  <si>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</si>
  <si>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</si>
  <si>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</si>
  <si>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</si>
  <si>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</si>
  <si>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</si>
  <si>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</si>
  <si>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</si>
  <si>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</si>
  <si>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</si>
  <si>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</si>
  <si>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</si>
  <si>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</si>
  <si>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</si>
  <si>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</si>
  <si>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</si>
  <si>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</si>
  <si>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</si>
  <si>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</si>
  <si>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</si>
  <si>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</si>
  <si>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</si>
  <si>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</si>
  <si>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</si>
  <si>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</si>
  <si>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</si>
  <si>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</si>
  <si>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</si>
  <si>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</si>
  <si>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</si>
  <si>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</si>
  <si>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</si>
  <si>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</si>
  <si>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</si>
  <si>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</si>
  <si>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</si>
  <si>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</si>
  <si>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</si>
  <si>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</si>
  <si>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</si>
  <si>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</si>
  <si>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</si>
  <si>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</si>
  <si>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</si>
  <si>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</si>
  <si>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</si>
  <si>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</si>
  <si>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</si>
  <si>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</si>
  <si>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</si>
  <si>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</si>
  <si>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</si>
  <si>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</si>
  <si>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</si>
  <si>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</si>
  <si>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</si>
  <si>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</si>
  <si>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</si>
  <si>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</si>
  <si>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</si>
  <si>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</si>
  <si>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</si>
  <si>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</si>
  <si>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</si>
  <si>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</si>
  <si>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</si>
  <si>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</si>
  <si>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</si>
  <si>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</si>
  <si>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</si>
  <si>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</si>
  <si>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</si>
  <si>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</si>
  <si>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</si>
  <si>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</si>
  <si>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</si>
  <si>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</si>
  <si>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</si>
  <si>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</si>
  <si>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</si>
  <si>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</si>
  <si>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</si>
  <si>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</si>
  <si>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</si>
  <si>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</si>
  <si>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</si>
  <si>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</si>
  <si>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</si>
  <si>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</si>
  <si>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</si>
  <si>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</si>
  <si>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</si>
  <si>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</si>
  <si>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</si>
  <si>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</si>
  <si>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</si>
  <si>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</si>
  <si>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</si>
  <si>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</si>
  <si>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</si>
  <si>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</si>
  <si>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</si>
  <si>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</si>
  <si>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</si>
  <si>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</si>
  <si>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</si>
  <si>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</si>
  <si>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</si>
  <si>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</si>
  <si>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</si>
  <si>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</si>
  <si>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</si>
  <si>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</si>
  <si>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</si>
  <si>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</si>
  <si>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</si>
  <si>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</si>
  <si>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</si>
  <si>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</si>
  <si>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</si>
  <si>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</si>
  <si>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</si>
  <si>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</si>
  <si>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</si>
  <si>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</si>
  <si>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</si>
  <si>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</si>
  <si>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</si>
  <si>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</si>
  <si>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</si>
  <si>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</si>
  <si>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</si>
  <si>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</si>
  <si>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</si>
  <si>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</si>
  <si>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</si>
  <si>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</si>
  <si>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</si>
  <si>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</si>
  <si>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</si>
  <si>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</si>
  <si>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</si>
  <si>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</si>
  <si>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</si>
  <si>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</si>
  <si>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</si>
  <si>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</si>
  <si>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</si>
  <si>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</si>
  <si>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</si>
  <si>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</si>
  <si>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</si>
  <si>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</si>
  <si>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</si>
  <si>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</si>
  <si>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</si>
  <si>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</si>
  <si>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</si>
  <si>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</si>
  <si>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</si>
  <si>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</si>
  <si>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</si>
  <si>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</si>
  <si>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</si>
  <si>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</si>
  <si>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</si>
  <si>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</si>
  <si>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</si>
  <si>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</si>
  <si>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</si>
  <si>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</si>
  <si>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</si>
  <si>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</si>
  <si>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</si>
  <si>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</si>
  <si>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</si>
  <si>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</si>
  <si>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</si>
  <si>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</si>
  <si>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</si>
  <si>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</si>
  <si>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</si>
  <si>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</si>
  <si>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</si>
  <si>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</si>
  <si>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</si>
  <si>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</si>
  <si>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</si>
  <si>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</si>
  <si>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</si>
  <si>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</si>
  <si>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</si>
  <si>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</si>
  <si>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</si>
  <si>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</si>
  <si>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</si>
  <si>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</si>
  <si>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</si>
  <si>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</si>
  <si>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</si>
  <si>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</si>
  <si>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</si>
  <si>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</si>
  <si>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</si>
  <si>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</si>
  <si>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</si>
  <si>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</si>
  <si>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</si>
  <si>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</si>
  <si>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</si>
  <si>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</si>
  <si>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</si>
  <si>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</si>
  <si>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</si>
  <si>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</si>
  <si>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</si>
  <si>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</si>
  <si>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</si>
  <si>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</si>
  <si>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</si>
  <si>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</si>
  <si>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</si>
  <si>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</si>
  <si>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</si>
  <si>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</si>
  <si>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</si>
  <si>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</si>
  <si>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</si>
  <si>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</si>
  <si>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</si>
  <si>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</si>
  <si>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</si>
  <si>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</si>
  <si>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</si>
  <si>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</si>
  <si>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</si>
  <si>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</si>
  <si>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</si>
  <si>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</si>
  <si>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</si>
  <si>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</si>
  <si>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</si>
  <si>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</si>
  <si>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</si>
  <si>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</si>
  <si>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</si>
  <si>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</si>
  <si>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</si>
  <si>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</si>
  <si>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</si>
  <si>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</si>
  <si>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</si>
  <si>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</si>
  <si>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</si>
  <si>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</si>
  <si>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</si>
  <si>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</si>
  <si>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</si>
  <si>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</si>
  <si>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</si>
  <si>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</si>
  <si>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</si>
  <si>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</si>
  <si>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</si>
  <si>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</si>
  <si>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</si>
  <si>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</si>
  <si>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</si>
  <si>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</si>
  <si>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</si>
  <si>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</si>
  <si>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</si>
  <si>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</si>
  <si>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</si>
  <si>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</si>
  <si>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</si>
  <si>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</si>
  <si>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</si>
  <si>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</si>
  <si>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</si>
  <si>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</si>
  <si>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</si>
  <si>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</si>
  <si>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</si>
  <si>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</si>
  <si>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</si>
  <si>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</si>
  <si>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</si>
  <si>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</si>
  <si>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</si>
  <si>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</si>
  <si>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</si>
  <si>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</si>
  <si>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</si>
  <si>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</si>
  <si>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</si>
  <si>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</si>
  <si>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</si>
  <si>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</si>
  <si>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</si>
  <si>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</si>
  <si>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</si>
  <si>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</si>
  <si>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</si>
  <si>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</si>
  <si>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</si>
  <si>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</si>
  <si>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</si>
  <si>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</si>
  <si>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</si>
  <si>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</si>
  <si>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</si>
  <si>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</si>
  <si>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</si>
  <si>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</si>
  <si>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</si>
  <si>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</si>
  <si>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</si>
  <si>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</si>
  <si>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</si>
  <si>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</si>
  <si>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</si>
  <si>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</si>
  <si>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</si>
  <si>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</si>
  <si>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</si>
  <si>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</si>
  <si>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</si>
  <si>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</si>
  <si>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</si>
  <si>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</si>
  <si>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</si>
  <si>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</si>
  <si>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</si>
  <si>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</si>
  <si>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</si>
  <si>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</si>
  <si>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</si>
  <si>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</si>
  <si>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</si>
  <si>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</si>
  <si>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</si>
  <si>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</si>
  <si>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</si>
  <si>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</si>
  <si>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</si>
  <si>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</si>
  <si>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</si>
  <si>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</si>
  <si>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</si>
  <si>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</si>
  <si>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</si>
  <si>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</si>
  <si>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</si>
  <si>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</si>
  <si>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</si>
  <si>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</si>
  <si>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</si>
  <si>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</si>
  <si>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</si>
  <si>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</si>
  <si>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</si>
  <si>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</si>
  <si>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</si>
  <si>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</si>
  <si>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</si>
  <si>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</si>
  <si>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</si>
  <si>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</si>
  <si>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</si>
  <si>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</si>
  <si>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</si>
  <si>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</si>
  <si>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</si>
  <si>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</si>
  <si>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</si>
  <si>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</si>
  <si>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</si>
  <si>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</si>
  <si>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</si>
  <si>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</si>
  <si>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</si>
  <si>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</si>
  <si>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</si>
  <si>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</si>
  <si>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</si>
  <si>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</si>
  <si>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</si>
  <si>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</si>
  <si>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</si>
  <si>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</si>
  <si>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</si>
  <si>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</si>
  <si>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</si>
  <si>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</si>
  <si>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</si>
  <si>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</si>
  <si>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</si>
  <si>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</si>
  <si>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</si>
  <si>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</si>
  <si>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</si>
  <si>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</si>
  <si>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</si>
  <si>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</si>
  <si>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</si>
  <si>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</si>
  <si>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</si>
  <si>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</si>
  <si>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</si>
  <si>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</si>
  <si>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</si>
  <si>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</si>
  <si>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</si>
  <si>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</si>
  <si>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</si>
  <si>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</si>
  <si>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</si>
  <si>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</si>
  <si>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</si>
  <si>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</si>
  <si>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</si>
  <si>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</si>
  <si>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</si>
  <si>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</si>
  <si>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</si>
  <si>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</si>
  <si>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</si>
  <si>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</si>
  <si>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</si>
  <si>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</si>
  <si>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</si>
  <si>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</si>
  <si>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</si>
  <si>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</si>
  <si>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</si>
  <si>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</si>
  <si>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</si>
  <si>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</si>
  <si>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</si>
  <si>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</si>
  <si>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</si>
  <si>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</si>
  <si>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</si>
  <si>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</si>
  <si>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</si>
  <si>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</si>
  <si>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</si>
  <si>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</si>
  <si>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</si>
  <si>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</si>
  <si>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</si>
  <si>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</si>
  <si>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</si>
  <si>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</si>
  <si>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</si>
  <si>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</si>
  <si>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</si>
  <si>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</si>
  <si>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</si>
  <si>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</si>
  <si>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</si>
  <si>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</si>
  <si>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</si>
  <si>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</si>
  <si>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</si>
  <si>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</si>
  <si>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</si>
  <si>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</si>
  <si>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</si>
  <si>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</si>
  <si>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</si>
  <si>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</si>
  <si>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</si>
  <si>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</si>
  <si>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</si>
  <si>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</si>
  <si>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</si>
  <si>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</si>
  <si>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</si>
  <si>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</si>
  <si>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</si>
  <si>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</si>
  <si>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</si>
  <si>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</si>
  <si>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</si>
  <si>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</si>
  <si>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</si>
  <si>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</si>
  <si>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</si>
  <si>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</si>
  <si>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</si>
  <si>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</si>
  <si>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</si>
  <si>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</si>
  <si>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</si>
  <si>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</si>
  <si>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</si>
  <si>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</si>
  <si>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</si>
  <si>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</si>
  <si>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</si>
  <si>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</si>
  <si>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</si>
  <si>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</si>
  <si>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</si>
  <si>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</si>
  <si>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</si>
  <si>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</si>
  <si>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</si>
  <si>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</si>
  <si>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</si>
  <si>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</si>
  <si>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</si>
  <si>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</si>
  <si>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</si>
  <si>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</si>
  <si>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</si>
  <si>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</si>
  <si>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</si>
  <si>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</si>
  <si>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</si>
  <si>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</si>
  <si>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</si>
  <si>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</si>
  <si>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</si>
  <si>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</si>
  <si>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</si>
  <si>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</si>
  <si>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</si>
  <si>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</si>
  <si>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</si>
  <si>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</si>
  <si>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</si>
  <si>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</si>
  <si>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</si>
  <si>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</si>
  <si>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</si>
  <si>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</si>
  <si>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</si>
  <si>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</si>
  <si>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</si>
  <si>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</si>
  <si>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</si>
  <si>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</si>
  <si>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</si>
  <si>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</si>
  <si>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</si>
  <si>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</si>
  <si>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</si>
  <si>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</si>
  <si>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</si>
  <si>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</si>
  <si>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</si>
  <si>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</si>
  <si>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</si>
  <si>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</si>
  <si>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</si>
  <si>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</si>
  <si>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</si>
  <si>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</si>
  <si>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</si>
  <si>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</si>
  <si>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</si>
  <si>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</si>
  <si>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</si>
  <si>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</si>
  <si>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</si>
  <si>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</si>
  <si>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</si>
  <si>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</si>
  <si>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</si>
  <si>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</si>
  <si>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</si>
  <si>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</si>
  <si>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</si>
  <si>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</si>
  <si>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</si>
  <si>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</si>
  <si>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</si>
  <si>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</si>
  <si>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</si>
  <si>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</si>
  <si>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</si>
  <si>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</si>
  <si>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</si>
  <si>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</si>
  <si>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</si>
  <si>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</si>
  <si>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</si>
  <si>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</si>
  <si>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</si>
  <si>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</si>
  <si>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</si>
  <si>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</si>
  <si>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</si>
  <si>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</si>
  <si>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</si>
  <si>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</si>
  <si>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</si>
  <si>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</si>
  <si>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</si>
  <si>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</si>
  <si>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</si>
  <si>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</si>
  <si>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</si>
  <si>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</si>
  <si>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</si>
  <si>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</si>
  <si>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</si>
  <si>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</si>
  <si>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</si>
  <si>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</si>
  <si>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</si>
  <si>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</si>
  <si>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</si>
  <si>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</si>
  <si>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</si>
  <si>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</si>
  <si>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</si>
  <si>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</si>
  <si>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</si>
  <si>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</si>
  <si>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</si>
  <si>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</si>
  <si>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</si>
  <si>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</si>
  <si>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</si>
  <si>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</si>
  <si>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</si>
  <si>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</si>
  <si>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</si>
  <si>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</si>
  <si>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</si>
  <si>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</si>
  <si>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</si>
  <si>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</si>
  <si>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</si>
  <si>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</si>
  <si>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</si>
  <si>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</si>
  <si>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</si>
  <si>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</si>
  <si>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</si>
  <si>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</si>
  <si>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</si>
  <si>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</si>
  <si>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</si>
  <si>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</si>
  <si>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</si>
  <si>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</si>
  <si>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</si>
  <si>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</si>
  <si>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</si>
  <si>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</si>
  <si>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</si>
  <si>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</si>
  <si>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</si>
  <si>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</si>
  <si>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</si>
  <si>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</si>
  <si>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</si>
  <si>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</si>
  <si>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</si>
  <si>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</si>
  <si>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</si>
  <si>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</si>
  <si>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</si>
  <si>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</si>
  <si>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</si>
  <si>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</si>
  <si>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</si>
  <si>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</si>
  <si>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</si>
  <si>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</si>
  <si>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</si>
  <si>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</si>
  <si>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</si>
  <si>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</si>
  <si>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</si>
  <si>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</si>
  <si>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</si>
  <si>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</si>
  <si>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</si>
  <si>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</si>
  <si>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</si>
  <si>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</si>
  <si>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</si>
  <si>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</si>
  <si>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</si>
  <si>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</si>
  <si>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</si>
  <si>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</si>
  <si>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</si>
  <si>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</si>
  <si>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</si>
  <si>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</si>
  <si>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</si>
  <si>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</si>
  <si>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</si>
  <si>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</si>
  <si>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</si>
  <si>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</si>
  <si>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</si>
  <si>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</si>
  <si>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</si>
  <si>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</si>
  <si>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</si>
  <si>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</si>
  <si>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</si>
  <si>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</si>
  <si>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</si>
  <si>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</si>
  <si>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</si>
  <si>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</si>
  <si>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</si>
  <si>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</si>
  <si>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</si>
  <si>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</si>
  <si>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</si>
  <si>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</si>
  <si>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</si>
  <si>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</si>
  <si>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</si>
  <si>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</si>
  <si>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</si>
  <si>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</si>
  <si>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</si>
  <si>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</si>
  <si>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</si>
  <si>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</si>
  <si>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</si>
  <si>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</si>
  <si>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</si>
  <si>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</si>
  <si>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</si>
  <si>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</si>
  <si>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</si>
  <si>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</si>
  <si>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</si>
  <si>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</si>
  <si>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</si>
  <si>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</si>
  <si>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</si>
  <si>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</si>
  <si>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</si>
  <si>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</si>
  <si>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</si>
  <si>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</si>
  <si>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</si>
  <si>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</si>
  <si>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</si>
  <si>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</si>
  <si>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</si>
  <si>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</si>
  <si>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</si>
  <si>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</si>
  <si>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</si>
  <si>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</si>
  <si>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</si>
  <si>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</si>
  <si>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</si>
  <si>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</si>
  <si>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</si>
  <si>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</si>
  <si>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</si>
  <si>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</si>
  <si>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</si>
  <si>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</si>
  <si>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</si>
  <si>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</si>
  <si>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</si>
  <si>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</si>
  <si>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</si>
  <si>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</si>
  <si>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</si>
  <si>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</si>
  <si>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</si>
  <si>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</si>
  <si>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</si>
  <si>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</si>
  <si>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</si>
  <si>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</si>
  <si>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</si>
  <si>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</si>
  <si>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</si>
  <si>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</si>
  <si>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</si>
  <si>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</si>
  <si>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</si>
  <si>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</si>
  <si>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</si>
  <si>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</si>
  <si>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</si>
  <si>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</si>
  <si>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</si>
  <si>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</si>
  <si>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</si>
  <si>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</si>
  <si>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</si>
  <si>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</si>
  <si>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</si>
  <si>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</si>
  <si>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</si>
  <si>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</si>
  <si>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</si>
  <si>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</si>
  <si>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</si>
  <si>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</si>
  <si>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</si>
  <si>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</si>
  <si>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</si>
  <si>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</si>
  <si>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</si>
  <si>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</si>
  <si>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</si>
  <si>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</si>
  <si>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</si>
  <si>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</si>
  <si>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</si>
  <si>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</si>
  <si>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</si>
  <si>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</si>
  <si>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</si>
  <si>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</si>
  <si>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</si>
  <si>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</si>
  <si>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</si>
  <si>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</si>
  <si>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</si>
  <si>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</si>
  <si>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</si>
  <si>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</si>
  <si>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</si>
  <si>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</si>
  <si>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</si>
  <si>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</si>
  <si>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</si>
  <si>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</si>
  <si>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</si>
  <si>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</si>
  <si>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</si>
  <si>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</si>
  <si>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</si>
  <si>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</si>
  <si>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</si>
  <si>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</si>
  <si>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</si>
  <si>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</si>
  <si>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</si>
  <si>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</si>
  <si>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</si>
  <si>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</si>
  <si>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</si>
  <si>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</si>
  <si>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</si>
  <si>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</si>
  <si>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</si>
  <si>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</si>
  <si>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</si>
  <si>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</si>
  <si>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</si>
  <si>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</si>
  <si>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</si>
  <si>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</si>
  <si>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</si>
  <si>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</si>
  <si>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</si>
  <si>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</si>
  <si>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</si>
  <si>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</si>
  <si>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</si>
  <si>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</si>
  <si>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</si>
  <si>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</si>
  <si>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</si>
  <si>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</si>
  <si>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</si>
  <si>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</si>
  <si>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</si>
  <si>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</si>
  <si>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</si>
  <si>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</si>
  <si>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</si>
  <si>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</si>
  <si>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</si>
  <si>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</si>
  <si>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</si>
  <si>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</si>
  <si>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</si>
  <si>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</si>
  <si>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</si>
  <si>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</si>
  <si>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</si>
  <si>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</si>
  <si>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</si>
  <si>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</si>
  <si>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</si>
  <si>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</si>
  <si>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</si>
  <si>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</si>
  <si>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</si>
  <si>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</si>
  <si>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</si>
  <si>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</si>
  <si>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</si>
  <si>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</si>
  <si>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</si>
  <si>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</si>
  <si>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</si>
  <si>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</si>
  <si>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</si>
  <si>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</si>
  <si>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</si>
  <si>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</si>
  <si>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</si>
  <si>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</si>
  <si>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</si>
  <si>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</si>
  <si>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</si>
  <si>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</si>
  <si>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</si>
  <si>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</si>
  <si>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</si>
  <si>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</si>
  <si>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</si>
  <si>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</si>
  <si>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</si>
  <si>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</si>
  <si>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</si>
  <si>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</si>
  <si>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</si>
  <si>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</si>
  <si>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</si>
  <si>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</si>
  <si>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</si>
  <si>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</si>
  <si>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</si>
  <si>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</si>
  <si>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</si>
  <si>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</si>
  <si>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</si>
  <si>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</si>
  <si>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</si>
  <si>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</si>
  <si>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</si>
  <si>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</si>
  <si>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</si>
  <si>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</si>
  <si>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</si>
  <si>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</si>
  <si>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</si>
  <si>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</si>
  <si>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</si>
  <si>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</si>
  <si>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</si>
  <si>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</si>
  <si>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</si>
  <si>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</si>
  <si>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</si>
  <si>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</si>
  <si>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</si>
  <si>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</si>
  <si>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</si>
  <si>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</si>
  <si>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</si>
  <si>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</si>
  <si>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</si>
  <si>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</si>
  <si>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</si>
  <si>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</si>
  <si>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</si>
  <si>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</si>
  <si>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</si>
  <si>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</si>
  <si>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</si>
  <si>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</si>
  <si>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</si>
  <si>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</si>
  <si>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</si>
  <si>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</si>
  <si>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</si>
  <si>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</si>
  <si>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</si>
  <si>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</si>
  <si>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</si>
  <si>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</si>
  <si>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</si>
  <si>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</si>
  <si>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</si>
  <si>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</si>
  <si>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</si>
  <si>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</si>
  <si>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</si>
  <si>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</si>
  <si>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</si>
  <si>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</si>
  <si>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</si>
  <si>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</si>
  <si>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</si>
  <si>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</si>
  <si>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</si>
  <si>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</si>
  <si>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</si>
  <si>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</si>
  <si>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</si>
  <si>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</si>
  <si>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</si>
  <si>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</si>
  <si>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</si>
  <si>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</si>
  <si>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</si>
  <si>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</si>
  <si>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</si>
  <si>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</si>
  <si>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</si>
  <si>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</si>
  <si>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</si>
  <si>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</si>
  <si>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</si>
  <si>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</si>
  <si>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</si>
  <si>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</si>
  <si>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</si>
  <si>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</si>
  <si>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</si>
  <si>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</si>
  <si>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</si>
  <si>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</si>
  <si>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</si>
  <si>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</si>
  <si>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</si>
  <si>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</si>
  <si>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</si>
  <si>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</si>
  <si>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</si>
  <si>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</si>
  <si>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</si>
  <si>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</si>
  <si>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</si>
  <si>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</si>
  <si>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</si>
  <si>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</si>
  <si>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</si>
  <si>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</si>
  <si>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</si>
  <si>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</si>
  <si>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</si>
  <si>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</si>
  <si>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</si>
  <si>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</si>
  <si>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</si>
  <si>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</si>
  <si>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</si>
  <si>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</si>
  <si>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</si>
  <si>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</si>
  <si>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</si>
  <si>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</si>
  <si>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</si>
  <si>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</si>
  <si>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</si>
  <si>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</si>
  <si>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</si>
  <si>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</si>
  <si>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</si>
  <si>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</si>
  <si>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</si>
  <si>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</si>
  <si>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</si>
  <si>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</si>
  <si>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</si>
  <si>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</si>
  <si>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</si>
  <si>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</si>
  <si>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</si>
  <si>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</si>
  <si>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</si>
  <si>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</si>
  <si>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</si>
  <si>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</si>
  <si>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</si>
  <si>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</si>
  <si>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</si>
  <si>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</si>
  <si>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</si>
  <si>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</si>
  <si>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</si>
  <si>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</si>
  <si>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</si>
  <si>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</si>
  <si>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</si>
  <si>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</si>
  <si>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</si>
  <si>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</si>
  <si>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</si>
  <si>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</si>
  <si>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</si>
  <si>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</si>
  <si>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</si>
  <si>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</si>
  <si>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</si>
  <si>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</si>
  <si>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</si>
  <si>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</si>
  <si>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</si>
  <si>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</si>
  <si>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</si>
  <si>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</si>
  <si>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</si>
  <si>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</si>
  <si>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</si>
  <si>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</si>
  <si>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</si>
  <si>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</si>
  <si>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</si>
  <si>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</si>
  <si>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</si>
  <si>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</si>
  <si>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</si>
  <si>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</si>
  <si>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</si>
  <si>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</si>
  <si>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</si>
  <si>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</si>
  <si>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</si>
  <si>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</si>
  <si>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</si>
  <si>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</si>
  <si>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</si>
  <si>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</si>
  <si>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</si>
  <si>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</si>
  <si>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</si>
  <si>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</si>
  <si>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</si>
  <si>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</si>
  <si>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</si>
  <si>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</si>
  <si>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</si>
  <si>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</si>
  <si>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</si>
  <si>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</si>
  <si>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</si>
  <si>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</si>
  <si>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</si>
  <si>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</si>
  <si>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</si>
  <si>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</si>
  <si>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</si>
  <si>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</si>
  <si>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</si>
  <si>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</si>
  <si>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</si>
  <si>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</si>
  <si>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</si>
  <si>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</si>
  <si>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</si>
  <si>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</si>
  <si>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</si>
  <si>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</si>
  <si>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</si>
  <si>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</si>
  <si>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</si>
  <si>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</si>
  <si>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</si>
  <si>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</si>
  <si>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</si>
  <si>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</si>
  <si>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</si>
  <si>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</si>
  <si>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</si>
  <si>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</si>
  <si>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</si>
  <si>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</si>
  <si>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</si>
  <si>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</si>
  <si>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</si>
  <si>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</si>
  <si>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</si>
  <si>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</si>
  <si>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</si>
  <si>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</si>
  <si>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</si>
  <si>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</si>
  <si>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</si>
  <si>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</si>
  <si>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</si>
  <si>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</si>
  <si>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</si>
  <si>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</si>
  <si>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</si>
  <si>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</si>
  <si>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</si>
  <si>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</si>
  <si>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</si>
  <si>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</si>
  <si>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</si>
  <si>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</si>
  <si>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</si>
  <si>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</si>
  <si>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</si>
  <si>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</si>
  <si>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</si>
  <si>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</si>
  <si>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</si>
  <si>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</si>
  <si>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</si>
  <si>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</si>
  <si>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</si>
  <si>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</si>
  <si>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</si>
  <si>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</si>
  <si>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</si>
  <si>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</si>
  <si>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</si>
  <si>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</si>
  <si>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</si>
  <si>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</si>
  <si>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</si>
  <si>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</si>
  <si>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</si>
  <si>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</si>
  <si>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</si>
  <si>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</si>
  <si>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</si>
  <si>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</si>
  <si>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</si>
  <si>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</si>
  <si>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</si>
  <si>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</si>
  <si>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</si>
  <si>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</si>
  <si>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</si>
  <si>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</si>
  <si>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</si>
  <si>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</si>
  <si>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</si>
  <si>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</si>
  <si>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</si>
  <si>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</si>
  <si>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</si>
  <si>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</si>
  <si>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</si>
  <si>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</si>
  <si>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</si>
  <si>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</si>
  <si>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</si>
  <si>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</si>
  <si>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</si>
  <si>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</si>
  <si>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</si>
  <si>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</si>
  <si>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</si>
  <si>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</si>
  <si>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</si>
  <si>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</si>
  <si>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</si>
  <si>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</si>
  <si>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</si>
  <si>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</si>
  <si>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</si>
  <si>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</si>
  <si>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</si>
  <si>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</si>
  <si>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</si>
  <si>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</si>
  <si>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</si>
  <si>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</si>
  <si>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</si>
  <si>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</si>
  <si>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</si>
  <si>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</si>
  <si>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</si>
  <si>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</si>
  <si>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</si>
  <si>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</si>
  <si>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</si>
  <si>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</si>
  <si>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</si>
  <si>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</si>
  <si>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</si>
  <si>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</si>
  <si>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</si>
  <si>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</si>
  <si>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</si>
  <si>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</si>
  <si>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</si>
  <si>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</si>
  <si>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</si>
  <si>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</si>
  <si>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</si>
  <si>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</si>
  <si>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</si>
  <si>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</si>
  <si>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</si>
  <si>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</si>
  <si>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</si>
  <si>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</si>
  <si>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</si>
  <si>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</si>
  <si>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</si>
  <si>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</si>
  <si>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</si>
  <si>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</si>
  <si>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</si>
  <si>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</si>
  <si>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</si>
  <si>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</si>
  <si>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</si>
  <si>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</si>
  <si>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</si>
  <si>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</si>
  <si>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</si>
  <si>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</si>
  <si>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</si>
  <si>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</si>
  <si>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</si>
  <si>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</si>
  <si>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</si>
  <si>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</si>
  <si>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</si>
  <si>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</si>
  <si>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</si>
  <si>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</si>
  <si>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</si>
  <si>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</si>
  <si>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</si>
  <si>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</si>
  <si>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</si>
  <si>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</si>
  <si>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</si>
  <si>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</si>
  <si>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</si>
  <si>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</si>
  <si>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</si>
  <si>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</si>
  <si>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</si>
  <si>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</si>
  <si>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</si>
  <si>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</si>
  <si>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</si>
  <si>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</si>
  <si>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</si>
  <si>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</si>
  <si>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</si>
  <si>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</si>
  <si>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</si>
  <si>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</si>
  <si>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</si>
  <si>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</si>
  <si>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</si>
  <si>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</si>
  <si>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</si>
  <si>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</si>
  <si>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</si>
  <si>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</si>
  <si>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</si>
  <si>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</si>
  <si>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</si>
  <si>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</si>
  <si>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</si>
  <si>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</si>
  <si>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</si>
  <si>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</si>
  <si>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</si>
  <si>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</si>
  <si>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</si>
  <si>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</si>
  <si>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</si>
  <si>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</si>
  <si>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</si>
  <si>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</si>
  <si>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</si>
  <si>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</si>
  <si>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</si>
  <si>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</si>
  <si>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</si>
  <si>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</si>
  <si>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</si>
  <si>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</si>
  <si>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</si>
  <si>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</si>
  <si>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</si>
  <si>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</si>
  <si>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</si>
  <si>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</si>
  <si>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</si>
  <si>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</si>
  <si>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</si>
  <si>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</si>
  <si>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</si>
  <si>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</si>
  <si>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</si>
  <si>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</si>
  <si>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</si>
  <si>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</si>
  <si>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</si>
  <si>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</si>
  <si>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</si>
  <si>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</si>
  <si>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</si>
  <si>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</si>
  <si>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</si>
  <si>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</si>
  <si>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</si>
  <si>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</si>
  <si>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</si>
  <si>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</si>
  <si>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</si>
  <si>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</si>
  <si>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</si>
  <si>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</si>
  <si>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</si>
  <si>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</si>
  <si>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</si>
  <si>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</si>
  <si>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</si>
  <si>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</si>
  <si>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</si>
  <si>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</si>
  <si>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</si>
  <si>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</si>
  <si>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</si>
  <si>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</si>
  <si>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</si>
  <si>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</si>
  <si>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</si>
  <si>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</si>
  <si>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</si>
  <si>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</si>
  <si>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</si>
  <si>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</si>
  <si>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</si>
  <si>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</si>
  <si>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</si>
  <si>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</si>
  <si>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</si>
  <si>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</si>
  <si>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</si>
  <si>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</si>
  <si>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</si>
  <si>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</si>
  <si>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</si>
  <si>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</si>
  <si>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</si>
  <si>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</si>
  <si>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</si>
  <si>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</si>
  <si>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</si>
  <si>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</si>
  <si>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</si>
  <si>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</si>
  <si>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</si>
  <si>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</si>
  <si>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</si>
  <si>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</si>
  <si>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</si>
  <si>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</si>
  <si>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</si>
  <si>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</si>
  <si>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</si>
  <si>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</si>
  <si>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</si>
  <si>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</si>
  <si>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</si>
  <si>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</si>
  <si>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</si>
  <si>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</si>
  <si>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</si>
  <si>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</si>
  <si>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</si>
  <si>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</si>
  <si>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</si>
  <si>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</si>
  <si>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</si>
  <si>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</si>
  <si>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</si>
  <si>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</si>
  <si>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</si>
  <si>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</si>
  <si>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</si>
  <si>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</si>
  <si>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</si>
  <si>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</si>
  <si>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</si>
  <si>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</si>
  <si>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</si>
  <si>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</si>
  <si>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</si>
  <si>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</si>
  <si>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</si>
  <si>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</si>
  <si>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</si>
  <si>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</si>
  <si>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</si>
  <si>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</si>
  <si>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</si>
  <si>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</si>
  <si>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</si>
  <si>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</si>
  <si>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</si>
  <si>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</si>
  <si>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</si>
  <si>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</si>
  <si>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</si>
  <si>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</si>
  <si>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</si>
  <si>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</si>
  <si>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</si>
  <si>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</si>
  <si>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</si>
  <si>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</si>
  <si>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</si>
  <si>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</si>
  <si>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</si>
  <si>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</si>
  <si>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</si>
  <si>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</si>
  <si>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</si>
  <si>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</si>
  <si>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</si>
  <si>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</si>
  <si>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</si>
  <si>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</si>
  <si>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</si>
  <si>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</si>
  <si>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</si>
  <si>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</si>
  <si>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</si>
  <si>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</si>
  <si>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</si>
  <si>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</si>
  <si>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</si>
  <si>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</si>
  <si>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</si>
  <si>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</si>
  <si>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</si>
  <si>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</si>
  <si>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</si>
  <si>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</si>
  <si>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</si>
  <si>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</si>
  <si>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</si>
  <si>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</si>
  <si>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</si>
  <si>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</si>
  <si>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</si>
  <si>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</si>
  <si>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</si>
  <si>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</si>
  <si>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</si>
  <si>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</si>
  <si>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</si>
  <si>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</si>
  <si>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</si>
  <si>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</si>
  <si>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</si>
  <si>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</si>
  <si>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</si>
  <si>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</si>
  <si>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</si>
  <si>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</si>
  <si>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</si>
  <si>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</si>
  <si>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</si>
  <si>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</si>
  <si>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</si>
  <si>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</si>
  <si>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</si>
  <si>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</si>
  <si>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</si>
  <si>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</si>
  <si>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</si>
  <si>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</si>
  <si>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</si>
  <si>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</si>
  <si>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</si>
  <si>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</si>
  <si>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</si>
  <si>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</si>
  <si>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</si>
  <si>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</si>
  <si>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</si>
  <si>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</si>
  <si>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</si>
  <si>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</si>
  <si>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</si>
  <si>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</si>
  <si>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</si>
  <si>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</si>
  <si>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</si>
  <si>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</si>
  <si>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</si>
  <si>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</si>
  <si>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</si>
  <si>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</si>
  <si>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</si>
  <si>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</si>
  <si>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</si>
  <si>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</si>
  <si>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</si>
  <si>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</si>
  <si>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</si>
  <si>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</si>
  <si>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</si>
  <si>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</si>
  <si>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</si>
  <si>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</si>
  <si>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</si>
  <si>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</si>
  <si>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</si>
  <si>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</si>
  <si>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</si>
  <si>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</si>
  <si>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</si>
  <si>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</si>
  <si>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</si>
  <si>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</si>
  <si>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</si>
  <si>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</si>
  <si>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</si>
  <si>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</si>
  <si>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</si>
  <si>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</si>
  <si>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</si>
  <si>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</si>
  <si>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</si>
  <si>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</si>
  <si>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</si>
  <si>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</si>
  <si>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</si>
  <si>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</si>
  <si>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</si>
  <si>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</si>
  <si>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</si>
  <si>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</si>
  <si>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</si>
  <si>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</si>
  <si>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</si>
  <si>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</si>
  <si>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</si>
  <si>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</si>
  <si>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</si>
  <si>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</si>
  <si>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</si>
  <si>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</si>
  <si>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</si>
  <si>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</si>
  <si>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</si>
  <si>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</si>
  <si>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</si>
  <si>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</si>
  <si>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</si>
  <si>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</si>
  <si>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</si>
  <si>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</si>
  <si>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</si>
  <si>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</si>
  <si>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</si>
  <si>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</si>
  <si>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</si>
  <si>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</si>
  <si>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</si>
  <si>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</si>
  <si>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</si>
  <si>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</si>
  <si>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</si>
  <si>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</si>
  <si>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</si>
  <si>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</si>
  <si>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</si>
  <si>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</si>
  <si>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</si>
  <si>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</si>
  <si>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</si>
  <si>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</si>
  <si>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</si>
  <si>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</si>
  <si>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</si>
  <si>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</si>
  <si>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</si>
  <si>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</si>
  <si>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</si>
  <si>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</si>
  <si>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</si>
  <si>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</si>
  <si>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</si>
  <si>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</si>
  <si>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</si>
  <si>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</si>
  <si>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</si>
  <si>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</si>
  <si>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</si>
  <si>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</si>
  <si>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</si>
  <si>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</si>
  <si>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</si>
  <si>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</si>
  <si>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</si>
  <si>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</si>
  <si>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</si>
  <si>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</si>
  <si>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</si>
  <si>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</si>
  <si>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</si>
  <si>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</si>
  <si>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</si>
  <si>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</si>
  <si>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</si>
  <si>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</si>
  <si>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</si>
  <si>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</si>
  <si>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</si>
  <si>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</si>
  <si>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</si>
  <si>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</si>
  <si>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</si>
  <si>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</si>
  <si>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</si>
  <si>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</si>
  <si>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</si>
  <si>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</si>
  <si>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</si>
  <si>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</si>
  <si>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</si>
  <si>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</si>
  <si>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</si>
  <si>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</si>
  <si>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</si>
  <si>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</si>
  <si>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</si>
  <si>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</si>
  <si>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</si>
  <si>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</si>
  <si>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</si>
  <si>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</si>
  <si>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</si>
  <si>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</si>
  <si>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</si>
  <si>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</si>
  <si>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</si>
  <si>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</si>
  <si>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</si>
  <si>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</si>
  <si>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</si>
  <si>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</si>
  <si>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</si>
  <si>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</si>
  <si>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</si>
  <si>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</si>
  <si>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</si>
  <si>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</si>
  <si>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</si>
  <si>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</si>
  <si>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</si>
  <si>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</si>
  <si>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</si>
  <si>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</si>
  <si>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</si>
  <si>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</si>
  <si>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</si>
  <si>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</si>
  <si>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</si>
  <si>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</si>
  <si>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</si>
  <si>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</si>
  <si>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</si>
  <si>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</si>
  <si>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</si>
  <si>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</si>
  <si>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</si>
  <si>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</si>
  <si>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</si>
  <si>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</si>
  <si>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</si>
  <si>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</si>
  <si>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</si>
  <si>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</si>
  <si>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</si>
  <si>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</si>
  <si>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</si>
  <si>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</si>
  <si>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</si>
  <si>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</si>
  <si>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</si>
  <si>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</si>
  <si>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</si>
  <si>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</si>
  <si>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</si>
  <si>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</si>
  <si>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</si>
  <si>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</si>
  <si>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</si>
  <si>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</si>
  <si>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</si>
  <si>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</si>
  <si>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</si>
  <si>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</si>
  <si>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</si>
  <si>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</si>
  <si>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</si>
  <si>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</si>
  <si>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</si>
  <si>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</si>
  <si>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</si>
  <si>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</si>
  <si>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</si>
  <si>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</si>
  <si>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</si>
  <si>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</si>
  <si>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</si>
  <si>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</si>
  <si>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</si>
  <si>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</si>
  <si>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</si>
  <si>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</si>
  <si>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</si>
  <si>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</si>
  <si>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</si>
  <si>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</si>
  <si>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</si>
  <si>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</si>
  <si>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</si>
  <si>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</si>
  <si>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</si>
  <si>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</si>
  <si>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</si>
  <si>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</si>
  <si>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</si>
  <si>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</si>
  <si>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</si>
  <si>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</si>
  <si>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</si>
  <si>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</si>
  <si>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</si>
  <si>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</si>
  <si>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</si>
  <si>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</si>
  <si>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</si>
  <si>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</si>
  <si>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</si>
  <si>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</si>
  <si>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</si>
  <si>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</si>
  <si>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</si>
  <si>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</si>
  <si>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</si>
  <si>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</si>
  <si>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</si>
  <si>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</si>
  <si>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</si>
  <si>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</si>
  <si>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</si>
  <si>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</si>
  <si>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</si>
  <si>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</si>
  <si>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</si>
  <si>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</si>
  <si>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</si>
  <si>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</si>
  <si>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</si>
  <si>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</si>
  <si>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</si>
  <si>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</si>
  <si>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</si>
  <si>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</si>
  <si>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</si>
  <si>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</si>
  <si>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</si>
  <si>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</si>
  <si>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</si>
  <si>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</si>
  <si>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</si>
  <si>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</si>
  <si>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</si>
  <si>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</si>
  <si>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</si>
  <si>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</si>
  <si>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</si>
  <si>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</si>
  <si>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</si>
  <si>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</si>
  <si>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</si>
  <si>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</si>
  <si>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</si>
  <si>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</si>
  <si>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</si>
  <si>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</si>
  <si>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</si>
  <si>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</si>
  <si>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</si>
  <si>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</si>
  <si>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</si>
  <si>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</si>
  <si>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</si>
  <si>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</si>
  <si>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</si>
  <si>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</si>
  <si>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</si>
  <si>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</si>
  <si>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</si>
  <si>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</si>
  <si>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</si>
  <si>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</si>
  <si>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</si>
  <si>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</si>
  <si>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</si>
  <si>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</si>
  <si>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</si>
  <si>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</si>
  <si>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</si>
  <si>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</si>
  <si>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</si>
  <si>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</si>
  <si>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</si>
  <si>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</si>
  <si>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</si>
  <si>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</si>
  <si>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</si>
  <si>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</si>
  <si>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</si>
  <si>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</si>
  <si>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</si>
  <si>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</si>
  <si>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</si>
  <si>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</si>
  <si>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</si>
  <si>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</si>
  <si>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</si>
  <si>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</si>
  <si>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</si>
  <si>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</si>
  <si>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</si>
  <si>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</si>
  <si>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</si>
  <si>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</si>
  <si>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</si>
  <si>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</si>
  <si>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</si>
  <si>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</si>
  <si>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</si>
  <si>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</si>
  <si>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</si>
  <si>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</si>
  <si>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</si>
  <si>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</si>
  <si>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</si>
  <si>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</si>
  <si>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</si>
  <si>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</si>
  <si>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</si>
  <si>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</si>
  <si>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</si>
  <si>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</si>
  <si>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</si>
  <si>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</si>
  <si>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</si>
  <si>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</si>
  <si>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</si>
  <si>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</si>
  <si>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</si>
  <si>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</si>
  <si>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</si>
  <si>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</si>
  <si>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</si>
  <si>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</si>
  <si>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</si>
  <si>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</si>
  <si>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</si>
  <si>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</si>
  <si>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</si>
  <si>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</si>
  <si>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</si>
  <si>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</si>
  <si>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</si>
  <si>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</si>
  <si>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</si>
  <si>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</si>
  <si>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</si>
  <si>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</si>
  <si>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</si>
  <si>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</si>
  <si>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</si>
  <si>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</si>
  <si>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</si>
  <si>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</si>
  <si>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</si>
  <si>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</si>
  <si>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</si>
  <si>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</si>
  <si>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</si>
  <si>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</si>
  <si>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</si>
  <si>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</si>
  <si>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</si>
  <si>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</si>
  <si>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</si>
  <si>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</si>
  <si>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</si>
  <si>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</si>
  <si>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</si>
  <si>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</si>
  <si>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</si>
  <si>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</si>
  <si>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</si>
  <si>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</si>
  <si>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</si>
  <si>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</si>
  <si>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</si>
  <si>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</si>
  <si>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</si>
  <si>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</si>
  <si>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</si>
  <si>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</si>
  <si>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</si>
  <si>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</si>
  <si>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</si>
  <si>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</si>
  <si>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</si>
  <si>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</si>
  <si>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</si>
  <si>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</si>
  <si>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</si>
  <si>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</si>
  <si>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</si>
  <si>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</si>
  <si>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</si>
  <si>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</si>
  <si>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</si>
  <si>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</si>
  <si>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</si>
  <si>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</si>
  <si>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</si>
  <si>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</si>
  <si>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</si>
  <si>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</si>
  <si>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</si>
  <si>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</si>
  <si>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</si>
  <si>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</si>
  <si>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</si>
  <si>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</si>
  <si>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</si>
  <si>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</si>
  <si>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</si>
  <si>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</si>
  <si>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</si>
  <si>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</si>
  <si>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</si>
  <si>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</si>
  <si>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</si>
  <si>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</si>
  <si>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</si>
  <si>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</si>
  <si>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</si>
  <si>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</si>
  <si>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</si>
  <si>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</si>
  <si>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</si>
  <si>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</si>
  <si>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</si>
  <si>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</si>
  <si>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</si>
  <si>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</si>
  <si>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</si>
  <si>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</si>
  <si>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</si>
  <si>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</si>
  <si>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</si>
  <si>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</si>
  <si>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</si>
  <si>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</si>
  <si>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</si>
  <si>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</si>
  <si>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</si>
  <si>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</si>
  <si>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</si>
  <si>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</si>
  <si>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</si>
  <si>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</si>
  <si>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</si>
  <si>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</si>
  <si>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</si>
  <si>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</si>
  <si>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</si>
  <si>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</si>
  <si>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</si>
  <si>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</si>
  <si>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</si>
  <si>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</si>
  <si>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</si>
  <si>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</si>
  <si>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</si>
  <si>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</si>
  <si>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</si>
  <si>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</si>
  <si>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</si>
  <si>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</si>
  <si>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</si>
  <si>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</si>
  <si>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</si>
  <si>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</si>
  <si>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</si>
  <si>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</si>
  <si>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</si>
  <si>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</si>
  <si>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</si>
  <si>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</si>
  <si>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</si>
  <si>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</si>
  <si>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</si>
  <si>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</si>
  <si>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</si>
  <si>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</si>
  <si>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</si>
  <si>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</si>
  <si>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</si>
  <si>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</si>
  <si>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</si>
  <si>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</si>
  <si>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</si>
  <si>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</si>
  <si>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</si>
  <si>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</si>
  <si>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</si>
  <si>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</si>
  <si>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</si>
  <si>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</si>
  <si>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</si>
  <si>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</si>
  <si>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</si>
  <si>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</si>
  <si>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</si>
  <si>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</si>
  <si>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</si>
  <si>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</si>
  <si>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</si>
  <si>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</si>
  <si>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</si>
  <si>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</si>
  <si>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</si>
  <si>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</si>
  <si>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</si>
  <si>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</si>
  <si>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</si>
  <si>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</si>
  <si>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</si>
  <si>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</si>
  <si>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</si>
  <si>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</si>
  <si>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</si>
  <si>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</si>
  <si>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</si>
  <si>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</si>
  <si>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</si>
  <si>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</si>
  <si>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</si>
  <si>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</si>
  <si>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</si>
  <si>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</si>
  <si>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</si>
  <si>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</si>
  <si>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</si>
  <si>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</si>
  <si>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</si>
  <si>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</si>
  <si>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</si>
  <si>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</si>
  <si>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</si>
  <si>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</si>
  <si>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</si>
  <si>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</si>
  <si>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</si>
  <si>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</si>
  <si>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</si>
  <si>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</si>
  <si>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</si>
  <si>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</si>
  <si>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</si>
  <si>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</si>
  <si>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</si>
  <si>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</si>
  <si>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</si>
  <si>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</si>
  <si>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</si>
  <si>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</si>
  <si>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</si>
  <si>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</si>
  <si>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</si>
  <si>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</si>
  <si>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</si>
  <si>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</si>
  <si>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</si>
  <si>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</si>
  <si>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</si>
  <si>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</si>
  <si>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</si>
  <si>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</si>
  <si>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</si>
  <si>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</si>
  <si>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</si>
  <si>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</si>
  <si>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</si>
  <si>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</si>
  <si>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</si>
  <si>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</si>
  <si>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</si>
  <si>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</si>
  <si>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</si>
  <si>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</si>
  <si>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</si>
  <si>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</si>
  <si>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</si>
  <si>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</si>
  <si>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</si>
  <si>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</si>
  <si>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</si>
  <si>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</si>
  <si>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</si>
  <si>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</si>
  <si>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</si>
  <si>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</si>
  <si>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</si>
  <si>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</si>
  <si>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</si>
  <si>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</si>
  <si>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</si>
  <si>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</si>
  <si>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</si>
  <si>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</si>
  <si>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</si>
  <si>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</si>
  <si>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</si>
  <si>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</si>
  <si>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</si>
  <si>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</si>
  <si>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</si>
  <si>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</si>
  <si>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</si>
  <si>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</si>
  <si>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</si>
  <si>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</si>
  <si>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</si>
  <si>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</si>
  <si>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</si>
  <si>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</si>
  <si>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</si>
  <si>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</si>
  <si>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</si>
  <si>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</si>
  <si>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</si>
  <si>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</si>
  <si>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</si>
  <si>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</si>
  <si>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</si>
  <si>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</si>
  <si>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</si>
  <si>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</si>
  <si>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</si>
  <si>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</si>
  <si>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</si>
  <si>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</si>
  <si>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</si>
  <si>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</si>
  <si>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</si>
  <si>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</si>
  <si>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</si>
  <si>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</si>
  <si>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</si>
  <si>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</si>
  <si>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</si>
  <si>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</si>
  <si>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</si>
  <si>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</si>
  <si>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</si>
  <si>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</si>
  <si>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</si>
  <si>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</si>
  <si>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</si>
  <si>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</si>
  <si>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</si>
  <si>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</si>
  <si>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</si>
  <si>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</si>
  <si>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</si>
  <si>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</si>
  <si>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</si>
  <si>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</si>
  <si>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</si>
  <si>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</si>
  <si>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</si>
  <si>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</si>
  <si>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</si>
  <si>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</si>
  <si>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</si>
  <si>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</si>
  <si>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</si>
  <si>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</si>
  <si>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</si>
  <si>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</si>
  <si>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</si>
  <si>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</si>
  <si>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</si>
  <si>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</si>
  <si>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</si>
  <si>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</si>
  <si>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</si>
  <si>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</si>
  <si>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</si>
  <si>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</si>
  <si>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</si>
  <si>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</si>
  <si>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</si>
  <si>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</si>
  <si>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</si>
  <si>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</si>
  <si>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</si>
  <si>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</si>
  <si>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</si>
  <si>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</si>
  <si>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</si>
  <si>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</si>
  <si>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</si>
  <si>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</si>
  <si>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</si>
  <si>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</si>
  <si>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</si>
  <si>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</si>
  <si>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</si>
  <si>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</si>
  <si>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</si>
  <si>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</si>
  <si>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</si>
  <si>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</si>
  <si>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</si>
  <si>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</si>
  <si>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</si>
  <si>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</si>
  <si>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</si>
  <si>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</si>
  <si>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</si>
  <si>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</si>
  <si>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</si>
  <si>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</si>
  <si>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</si>
  <si>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</si>
  <si>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</si>
  <si>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</si>
  <si>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</si>
  <si>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</si>
  <si>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</si>
  <si>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</si>
  <si>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</si>
  <si>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</si>
  <si>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</si>
  <si>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</si>
  <si>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</si>
  <si>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</si>
  <si>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</si>
  <si>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</si>
  <si>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</si>
  <si>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</si>
  <si>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</si>
  <si>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</si>
  <si>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</si>
  <si>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</si>
  <si>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</si>
  <si>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</si>
  <si>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</si>
  <si>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</si>
  <si>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</si>
  <si>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</si>
  <si>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</si>
  <si>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</si>
  <si>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</si>
  <si>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</si>
  <si>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</si>
  <si>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</si>
  <si>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</si>
  <si>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</si>
  <si>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</si>
  <si>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</si>
  <si>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</si>
  <si>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</si>
  <si>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</si>
  <si>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</si>
  <si>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</si>
  <si>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</si>
  <si>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</si>
  <si>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</si>
  <si>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</si>
  <si>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</si>
  <si>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</si>
  <si>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</si>
  <si>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</si>
  <si>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</si>
  <si>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</si>
  <si>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</si>
  <si>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</si>
  <si>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</si>
  <si>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</si>
  <si>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</si>
  <si>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</si>
  <si>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</si>
  <si>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</si>
  <si>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</si>
  <si>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</si>
  <si>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</si>
  <si>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</si>
  <si>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</si>
  <si>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</si>
  <si>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</si>
  <si>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</si>
  <si>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</si>
  <si>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</si>
  <si>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</si>
  <si>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</si>
  <si>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</si>
  <si>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</si>
  <si>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</si>
  <si>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</si>
  <si>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</si>
  <si>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</si>
  <si>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</si>
  <si>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</si>
  <si>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</si>
  <si>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</si>
  <si>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</si>
  <si>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</si>
  <si>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</si>
  <si>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</si>
  <si>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</si>
  <si>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</si>
  <si>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</si>
  <si>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</si>
  <si>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</si>
  <si>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</si>
  <si>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</si>
  <si>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</si>
  <si>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</si>
  <si>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</si>
  <si>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</si>
  <si>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</si>
  <si>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</si>
  <si>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</si>
  <si>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</si>
  <si>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</si>
  <si>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</si>
  <si>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</si>
  <si>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</si>
  <si>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</si>
  <si>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</si>
  <si>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</si>
  <si>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</si>
  <si>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</si>
  <si>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</si>
  <si>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</si>
  <si>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</si>
  <si>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</si>
  <si>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</si>
  <si>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</si>
  <si>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</si>
  <si>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</si>
  <si>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</si>
  <si>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</si>
  <si>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</si>
  <si>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</si>
  <si>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</si>
  <si>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</si>
  <si>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</si>
  <si>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</si>
  <si>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</si>
  <si>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</si>
  <si>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</si>
  <si>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</si>
  <si>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</si>
  <si>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</si>
  <si>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</si>
  <si>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</si>
  <si>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</si>
  <si>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</si>
  <si>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</si>
  <si>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</si>
  <si>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</si>
  <si>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</si>
  <si>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</si>
  <si>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</si>
  <si>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</si>
  <si>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</si>
  <si>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</si>
  <si>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</si>
  <si>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</si>
  <si>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</si>
  <si>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</si>
  <si>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</si>
  <si>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</si>
  <si>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</si>
  <si>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</si>
  <si>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</si>
  <si>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</si>
  <si>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</si>
  <si>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</si>
  <si>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</si>
  <si>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</si>
  <si>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</si>
  <si>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</si>
  <si>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</si>
  <si>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</si>
  <si>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</si>
  <si>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</si>
  <si>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</si>
  <si>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</si>
  <si>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</si>
  <si>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</si>
  <si>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</si>
  <si>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</si>
  <si>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</si>
  <si>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</si>
  <si>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</si>
  <si>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</si>
  <si>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</si>
  <si>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</si>
  <si>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</si>
  <si>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</si>
  <si>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</si>
  <si>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</si>
  <si>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</si>
  <si>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</si>
  <si>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</si>
  <si>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</si>
  <si>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</si>
  <si>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</si>
  <si>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</si>
  <si>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</si>
  <si>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</si>
  <si>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</si>
  <si>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</si>
  <si>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</si>
  <si>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</si>
  <si>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</si>
  <si>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</si>
  <si>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</si>
  <si>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</si>
  <si>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</si>
  <si>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</si>
  <si>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</si>
  <si>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</si>
  <si>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</si>
  <si>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</si>
  <si>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</si>
  <si>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</si>
  <si>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</si>
  <si>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</si>
  <si>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</si>
  <si>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</si>
  <si>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</si>
  <si>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</si>
  <si>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</si>
  <si>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</si>
  <si>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</si>
  <si>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</si>
  <si>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</si>
  <si>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</si>
  <si>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</si>
  <si>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</si>
  <si>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</si>
  <si>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</si>
  <si>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</si>
  <si>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</si>
  <si>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</si>
  <si>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</si>
  <si>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</si>
  <si>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</si>
  <si>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</si>
  <si>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</si>
  <si>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</si>
  <si>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</si>
  <si>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</si>
  <si>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</si>
  <si>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</si>
  <si>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</si>
  <si>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</si>
  <si>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</si>
  <si>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</si>
  <si>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</si>
  <si>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</si>
  <si>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</si>
  <si>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</si>
  <si>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</si>
  <si>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</si>
  <si>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</si>
  <si>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</si>
  <si>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</si>
  <si>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</si>
  <si>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</si>
  <si>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</si>
  <si>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</si>
  <si>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</si>
  <si>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</si>
  <si>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</si>
  <si>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</si>
  <si>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</si>
  <si>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</si>
  <si>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</si>
  <si>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</si>
  <si>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</si>
  <si>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</si>
  <si>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</si>
  <si>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</si>
  <si>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</si>
  <si>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</si>
  <si>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</si>
  <si>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</si>
  <si>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</si>
  <si>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</si>
  <si>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</si>
  <si>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</si>
  <si>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</si>
  <si>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</si>
  <si>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</si>
  <si>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</si>
  <si>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</si>
  <si>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</si>
  <si>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</si>
  <si>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</si>
  <si>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</si>
  <si>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</si>
  <si>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</si>
  <si>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</si>
  <si>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</si>
  <si>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</si>
  <si>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</si>
  <si>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</si>
  <si>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</si>
  <si>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</si>
  <si>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</si>
  <si>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</si>
  <si>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</si>
  <si>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</si>
  <si>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</si>
  <si>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</si>
  <si>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</si>
  <si>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</si>
  <si>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</si>
  <si>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</si>
  <si>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</si>
  <si>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</si>
  <si>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</si>
  <si>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</si>
  <si>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</si>
  <si>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</si>
  <si>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</si>
  <si>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</si>
  <si>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</si>
  <si>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</si>
  <si>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</si>
  <si>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</si>
  <si>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</si>
  <si>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</si>
  <si>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</si>
  <si>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</si>
  <si>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</si>
  <si>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</si>
  <si>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</si>
  <si>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</si>
  <si>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</si>
  <si>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</si>
  <si>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</si>
  <si>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</si>
  <si>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</si>
  <si>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</si>
  <si>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</si>
  <si>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</si>
  <si>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</si>
  <si>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</si>
  <si>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</si>
  <si>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</si>
  <si>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</si>
  <si>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</si>
  <si>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</si>
  <si>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</si>
  <si>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</si>
  <si>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</si>
  <si>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</si>
  <si>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</si>
  <si>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</si>
  <si>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</si>
  <si>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</si>
  <si>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</si>
  <si>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</si>
  <si>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</si>
  <si>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</si>
  <si>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</si>
  <si>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</si>
  <si>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</si>
  <si>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</si>
  <si>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</si>
  <si>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</si>
  <si>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</si>
  <si>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</si>
  <si>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</si>
  <si>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</si>
  <si>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</si>
  <si>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</si>
  <si>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</si>
  <si>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</si>
  <si>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</si>
  <si>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</si>
  <si>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</si>
  <si>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</si>
  <si>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</si>
  <si>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</si>
  <si>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</si>
  <si>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</si>
  <si>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</si>
  <si>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</si>
  <si>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</si>
  <si>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</si>
  <si>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</si>
  <si>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</si>
  <si>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</si>
  <si>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</si>
  <si>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</si>
  <si>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</si>
  <si>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</si>
  <si>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</si>
  <si>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</si>
  <si>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</si>
  <si>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</si>
  <si>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</si>
  <si>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</si>
  <si>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</si>
  <si>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</si>
  <si>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</si>
  <si>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</si>
  <si>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</si>
  <si>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</si>
  <si>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</si>
  <si>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</si>
  <si>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</si>
  <si>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</si>
  <si>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</si>
  <si>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</si>
  <si>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</si>
  <si>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</si>
  <si>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</si>
  <si>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</si>
  <si>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</si>
  <si>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</si>
  <si>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</si>
  <si>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</si>
  <si>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</si>
  <si>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</si>
  <si>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</si>
  <si>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</si>
  <si>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</si>
  <si>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</si>
  <si>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</si>
  <si>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</si>
  <si>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</si>
  <si>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</si>
  <si>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</si>
  <si>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</si>
  <si>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</si>
  <si>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</si>
  <si>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</si>
  <si>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</si>
  <si>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</si>
  <si>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</si>
  <si>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</si>
  <si>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</si>
  <si>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</si>
  <si>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</si>
  <si>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</si>
  <si>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</si>
  <si>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</si>
  <si>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</si>
  <si>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</si>
  <si>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</si>
  <si>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</si>
  <si>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</si>
  <si>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</si>
  <si>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</si>
  <si>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</si>
  <si>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</si>
  <si>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</si>
  <si>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</si>
  <si>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</si>
  <si>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</si>
  <si>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</si>
  <si>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</si>
  <si>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</si>
  <si>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</si>
  <si>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</si>
  <si>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</si>
  <si>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</si>
  <si>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</si>
  <si>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</si>
  <si>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</si>
  <si>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</si>
  <si>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</si>
  <si>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</si>
  <si>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</si>
  <si>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</si>
  <si>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</si>
  <si>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</si>
  <si>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</si>
  <si>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</si>
  <si>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</si>
  <si>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</si>
  <si>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</si>
  <si>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</si>
  <si>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</si>
  <si>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</si>
  <si>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</si>
  <si>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</si>
  <si>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</si>
  <si>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</si>
  <si>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</si>
  <si>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</si>
  <si>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</si>
  <si>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</si>
  <si>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</si>
  <si>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</si>
  <si>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</si>
  <si>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</si>
  <si>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</si>
  <si>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</si>
  <si>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</si>
  <si>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</si>
  <si>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</si>
  <si>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</si>
  <si>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</si>
  <si>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</si>
  <si>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</si>
  <si>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</si>
  <si>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</si>
  <si>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</si>
  <si>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</si>
  <si>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</si>
  <si>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</si>
  <si>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</si>
  <si>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</si>
  <si>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</si>
  <si>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</si>
  <si>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</si>
  <si>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</si>
  <si>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</si>
  <si>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</si>
  <si>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</si>
  <si>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</si>
  <si>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</si>
  <si>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</si>
  <si>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</si>
  <si>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</si>
  <si>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</si>
  <si>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</si>
  <si>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</si>
  <si>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</si>
  <si>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</si>
  <si>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</si>
  <si>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</si>
  <si>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</si>
  <si>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</si>
  <si>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</si>
  <si>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</si>
  <si>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</si>
  <si>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</si>
  <si>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</si>
  <si>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</si>
  <si>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</si>
  <si>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</si>
  <si>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</si>
  <si>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</si>
  <si>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</si>
  <si>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</si>
  <si>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</si>
  <si>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</si>
  <si>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</si>
  <si>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</si>
  <si>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</si>
  <si>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</si>
  <si>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</si>
  <si>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</si>
  <si>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</si>
  <si>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</si>
  <si>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</si>
  <si>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</si>
  <si>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</si>
  <si>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</si>
  <si>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</si>
  <si>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</si>
  <si>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</si>
  <si>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</si>
  <si>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</si>
  <si>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</si>
  <si>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</si>
  <si>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</si>
  <si>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</si>
  <si>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</si>
  <si>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</si>
  <si>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</si>
  <si>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</si>
  <si>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</si>
  <si>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</si>
  <si>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</si>
  <si>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</si>
  <si>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</si>
  <si>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</si>
  <si>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</si>
  <si>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</si>
  <si>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</si>
  <si>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</si>
  <si>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</si>
  <si>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</si>
  <si>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</si>
  <si>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</si>
  <si>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</si>
  <si>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</si>
  <si>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</si>
  <si>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</si>
  <si>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</si>
  <si>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</si>
  <si>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</si>
  <si>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</si>
  <si>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</si>
  <si>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</si>
  <si>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</si>
  <si>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</si>
  <si>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</si>
  <si>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</si>
  <si>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</si>
  <si>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</si>
  <si>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</si>
  <si>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</si>
  <si>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</si>
  <si>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</si>
  <si>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</si>
  <si>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</si>
  <si>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</si>
  <si>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</si>
  <si>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</si>
  <si>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</si>
  <si>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</si>
  <si>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</si>
  <si>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</si>
  <si>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</si>
  <si>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</si>
  <si>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</si>
  <si>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</si>
  <si>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</si>
  <si>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</si>
  <si>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</si>
  <si>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</si>
  <si>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</si>
  <si>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</si>
  <si>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</si>
  <si>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</si>
  <si>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</si>
  <si>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</si>
  <si>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</si>
  <si>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</si>
  <si>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</si>
  <si>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</si>
  <si>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</si>
  <si>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</si>
  <si>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</si>
  <si>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</si>
  <si>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</si>
  <si>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</si>
  <si>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</si>
  <si>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</si>
  <si>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</si>
  <si>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</si>
  <si>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</si>
  <si>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</si>
  <si>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</si>
  <si>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</si>
  <si>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</si>
  <si>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</si>
  <si>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</si>
  <si>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</si>
  <si>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</si>
  <si>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</si>
  <si>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</si>
  <si>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</si>
  <si>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</si>
  <si>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</si>
  <si>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</si>
  <si>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</si>
  <si>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</si>
  <si>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</si>
  <si>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</si>
  <si>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</si>
  <si>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</si>
  <si>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</si>
  <si>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</si>
  <si>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</si>
  <si>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</si>
  <si>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</si>
  <si>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</si>
  <si>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</si>
  <si>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</si>
  <si>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</si>
  <si>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</si>
  <si>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</si>
  <si>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</si>
  <si>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</si>
  <si>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</si>
  <si>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</si>
  <si>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</si>
  <si>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</si>
  <si>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</si>
  <si>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</si>
  <si>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</si>
  <si>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</si>
  <si>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</si>
  <si>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</si>
  <si>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</si>
  <si>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</si>
  <si>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</si>
  <si>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</si>
  <si>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</si>
  <si>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</si>
  <si>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</si>
  <si>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</si>
  <si>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</si>
  <si>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</si>
  <si>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</si>
  <si>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</si>
  <si>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</si>
  <si>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</si>
  <si>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</si>
  <si>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</si>
  <si>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</si>
  <si>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</si>
  <si>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</si>
  <si>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</si>
  <si>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</si>
  <si>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</si>
  <si>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</si>
  <si>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</si>
  <si>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</si>
  <si>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</si>
  <si>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</si>
  <si>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</si>
  <si>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</si>
  <si>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</si>
  <si>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</si>
  <si>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</si>
  <si>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</si>
  <si>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</si>
  <si>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</si>
  <si>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</si>
  <si>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</si>
  <si>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</si>
  <si>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</si>
  <si>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</si>
  <si>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</si>
  <si>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</si>
  <si>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</si>
  <si>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</si>
  <si>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</si>
  <si>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</si>
  <si>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</si>
  <si>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</si>
  <si>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</si>
  <si>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</si>
  <si>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</si>
  <si>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</si>
  <si>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</si>
  <si>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</si>
  <si>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</si>
  <si>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</si>
  <si>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</si>
  <si>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</si>
  <si>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</si>
  <si>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</si>
  <si>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</si>
  <si>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</si>
  <si>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</si>
  <si>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</si>
  <si>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</si>
  <si>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</si>
  <si>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</si>
  <si>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</si>
  <si>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</si>
  <si>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</si>
  <si>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</si>
  <si>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</si>
  <si>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</si>
  <si>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</si>
  <si>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</si>
  <si>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</si>
  <si>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</si>
  <si>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</si>
  <si>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</si>
  <si>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</si>
  <si>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</si>
  <si>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</si>
  <si>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</si>
  <si>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</si>
  <si>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</si>
  <si>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</si>
  <si>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</si>
  <si>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</si>
  <si>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</si>
  <si>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</si>
  <si>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</si>
  <si>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</si>
  <si>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</si>
  <si>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</si>
  <si>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</si>
  <si>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</si>
  <si>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</si>
  <si>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</si>
  <si>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</si>
  <si>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</si>
  <si>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</si>
  <si>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</si>
  <si>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</si>
  <si>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</si>
  <si>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</si>
  <si>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</si>
  <si>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</si>
  <si>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</si>
  <si>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</si>
  <si>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</si>
  <si>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</si>
  <si>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</si>
  <si>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</si>
  <si>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</si>
  <si>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</si>
  <si>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</si>
  <si>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</si>
  <si>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</si>
  <si>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</si>
  <si>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</si>
  <si>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</si>
  <si>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</si>
  <si>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</si>
  <si>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</si>
  <si>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</si>
  <si>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</si>
  <si>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</si>
  <si>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</si>
  <si>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</si>
  <si>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</si>
  <si>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</si>
  <si>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</si>
  <si>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</si>
  <si>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</si>
  <si>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</si>
  <si>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</si>
  <si>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</si>
  <si>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</si>
  <si>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</si>
  <si>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</si>
  <si>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</si>
  <si>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</si>
  <si>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</si>
  <si>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</si>
  <si>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</si>
  <si>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</si>
  <si>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</si>
  <si>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</si>
  <si>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</si>
  <si>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</si>
  <si>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</si>
  <si>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</si>
  <si>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</si>
  <si>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</si>
  <si>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</si>
  <si>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</si>
  <si>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</si>
  <si>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</si>
  <si>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</si>
  <si>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</si>
  <si>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</si>
  <si>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</si>
  <si>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</si>
  <si>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</si>
  <si>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</si>
  <si>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</si>
  <si>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</si>
  <si>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</si>
  <si>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</si>
  <si>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</si>
  <si>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</si>
  <si>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</si>
  <si>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</si>
  <si>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</si>
  <si>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</si>
  <si>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</si>
  <si>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</si>
  <si>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</si>
  <si>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</si>
  <si>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</si>
  <si>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</si>
  <si>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</si>
  <si>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</si>
  <si>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</si>
  <si>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</si>
  <si>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</si>
  <si>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</si>
  <si>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</si>
  <si>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</si>
  <si>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</si>
  <si>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</si>
  <si>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</si>
  <si>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</si>
  <si>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</si>
  <si>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</si>
  <si>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</si>
  <si>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</si>
  <si>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</si>
  <si>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</si>
  <si>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</si>
  <si>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</si>
  <si>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</si>
  <si>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</si>
  <si>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</si>
  <si>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</si>
  <si>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</si>
  <si>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</si>
  <si>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</si>
  <si>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</si>
  <si>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</si>
  <si>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</si>
  <si>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</si>
  <si>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</si>
  <si>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</si>
  <si>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</si>
  <si>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</si>
  <si>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</si>
  <si>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</si>
  <si>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</si>
  <si>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</si>
  <si>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</si>
  <si>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</si>
  <si>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</si>
  <si>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</si>
  <si>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</si>
  <si>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</si>
  <si>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</si>
  <si>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</si>
  <si>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</si>
  <si>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</si>
  <si>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</si>
  <si>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</si>
  <si>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</si>
  <si>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</si>
  <si>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</si>
  <si>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</si>
  <si>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</si>
  <si>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</si>
  <si>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</si>
  <si>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</si>
  <si>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</si>
  <si>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</si>
  <si>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</si>
  <si>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</si>
  <si>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</si>
  <si>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</si>
  <si>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</si>
  <si>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</si>
  <si>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</si>
  <si>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</si>
  <si>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</si>
  <si>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</si>
  <si>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</si>
  <si>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</si>
  <si>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</si>
  <si>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</si>
  <si>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</si>
  <si>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</si>
  <si>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</si>
  <si>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</si>
  <si>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</si>
  <si>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</si>
  <si>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</si>
  <si>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</si>
  <si>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</si>
  <si>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</si>
  <si>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</si>
  <si>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</si>
  <si>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</si>
  <si>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</si>
  <si>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</si>
  <si>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</si>
  <si>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</si>
  <si>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</si>
  <si>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</si>
  <si>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</si>
  <si>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</si>
  <si>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</si>
  <si>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</si>
  <si>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</si>
  <si>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</si>
  <si>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</si>
  <si>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</si>
  <si>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</si>
  <si>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</si>
  <si>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</si>
  <si>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</si>
  <si>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</si>
  <si>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</si>
  <si>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</si>
  <si>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</si>
  <si>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</si>
  <si>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</si>
  <si>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</si>
  <si>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</si>
  <si>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</si>
  <si>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</si>
  <si>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</si>
  <si>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</si>
  <si>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</si>
  <si>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</si>
  <si>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</si>
  <si>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</si>
  <si>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</si>
  <si>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</si>
  <si>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</si>
  <si>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</si>
  <si>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</si>
  <si>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</si>
  <si>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</si>
  <si>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</si>
  <si>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</si>
  <si>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</si>
  <si>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</si>
  <si>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</si>
  <si>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</si>
  <si>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</si>
  <si>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</si>
  <si>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</si>
  <si>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</si>
  <si>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</si>
  <si>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</si>
  <si>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</si>
  <si>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</si>
  <si>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</si>
  <si>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</si>
  <si>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</si>
  <si>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</si>
  <si>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</si>
  <si>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</si>
  <si>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</si>
  <si>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</si>
  <si>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</si>
  <si>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</si>
  <si>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</si>
  <si>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</si>
  <si>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</si>
  <si>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</si>
  <si>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</si>
  <si>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</si>
  <si>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</si>
  <si>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</si>
  <si>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</si>
  <si>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</si>
  <si>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</si>
  <si>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</si>
  <si>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</si>
  <si>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</si>
  <si>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</si>
  <si>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</si>
  <si>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</si>
  <si>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</si>
  <si>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</si>
  <si>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</si>
  <si>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</si>
  <si>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</si>
  <si>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</si>
  <si>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</si>
  <si>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</si>
  <si>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</si>
  <si>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</si>
  <si>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</si>
  <si>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</si>
  <si>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</si>
  <si>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</si>
  <si>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</si>
  <si>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</si>
  <si>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</si>
  <si>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</si>
  <si>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</si>
  <si>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</si>
  <si>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</si>
  <si>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</si>
  <si>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</si>
  <si>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</si>
  <si>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</si>
  <si>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</si>
  <si>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</si>
  <si>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</si>
  <si>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</si>
  <si>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</si>
  <si>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</si>
  <si>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</si>
  <si>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</si>
  <si>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</si>
  <si>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</si>
  <si>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</si>
  <si>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</si>
  <si>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</si>
  <si>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</si>
  <si>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</si>
  <si>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</si>
  <si>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</si>
  <si>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</si>
  <si>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</si>
  <si>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</si>
  <si>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</si>
  <si>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</si>
  <si>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</si>
  <si>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</si>
  <si>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</si>
  <si>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</si>
  <si>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</si>
  <si>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</si>
  <si>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</si>
  <si>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</si>
  <si>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</si>
  <si>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</si>
  <si>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</si>
  <si>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</si>
  <si>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</si>
  <si>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</si>
  <si>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</si>
  <si>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</si>
  <si>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</si>
  <si>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</si>
  <si>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</si>
  <si>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</si>
  <si>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</si>
  <si>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</si>
  <si>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</si>
  <si>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</si>
  <si>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</si>
  <si>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</si>
  <si>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</si>
  <si>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</si>
  <si>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</si>
  <si>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</si>
  <si>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</si>
  <si>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</si>
  <si>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</si>
  <si>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</si>
  <si>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</si>
  <si>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</si>
  <si>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</si>
  <si>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</si>
  <si>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</si>
  <si>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</si>
  <si>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</si>
  <si>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</si>
  <si>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</si>
  <si>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</si>
  <si>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</si>
  <si>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</si>
  <si>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</si>
  <si>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</si>
  <si>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</si>
  <si>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</si>
  <si>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</si>
  <si>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</si>
  <si>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</si>
  <si>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</si>
  <si>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</si>
  <si>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</si>
  <si>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</si>
  <si>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</si>
  <si>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</si>
  <si>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</si>
  <si>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</si>
  <si>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</si>
  <si>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</si>
  <si>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</si>
  <si>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</si>
  <si>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</si>
  <si>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</si>
  <si>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</si>
  <si>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</si>
  <si>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</si>
  <si>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</si>
  <si>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</si>
  <si>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</si>
  <si>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</si>
  <si>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</si>
  <si>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</si>
  <si>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</si>
  <si>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</si>
  <si>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</si>
  <si>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</si>
  <si>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</si>
  <si>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</si>
  <si>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</si>
  <si>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</si>
  <si>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</si>
  <si>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</si>
  <si>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</si>
  <si>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</si>
  <si>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</si>
  <si>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</si>
  <si>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</si>
  <si>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</si>
  <si>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</si>
  <si>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</si>
  <si>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</si>
  <si>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</si>
  <si>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</si>
  <si>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</si>
  <si>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</si>
  <si>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</si>
  <si>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</si>
  <si>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</si>
  <si>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</si>
  <si>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</si>
  <si>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</si>
  <si>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</si>
  <si>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</si>
  <si>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</si>
  <si>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</si>
  <si>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</si>
  <si>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</si>
  <si>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</si>
  <si>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</si>
  <si>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</si>
  <si>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</si>
  <si>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</si>
  <si>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</si>
  <si>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</si>
  <si>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</si>
  <si>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</si>
  <si>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</si>
  <si>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</si>
  <si>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</si>
  <si>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</si>
  <si>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</si>
  <si>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</si>
  <si>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</si>
  <si>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</si>
  <si>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</si>
  <si>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</si>
  <si>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</si>
  <si>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</si>
  <si>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</si>
  <si>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</si>
  <si>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</si>
  <si>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</si>
  <si>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</si>
  <si>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</si>
  <si>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</si>
  <si>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</si>
  <si>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</si>
  <si>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</si>
  <si>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</si>
  <si>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</si>
  <si>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</si>
  <si>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</si>
  <si>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</si>
  <si>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</si>
  <si>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</si>
  <si>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</si>
  <si>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</si>
  <si>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</si>
  <si>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</si>
  <si>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</si>
  <si>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</si>
  <si>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</si>
  <si>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</si>
  <si>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</si>
  <si>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</si>
  <si>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</si>
  <si>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</si>
  <si>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</si>
  <si>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</si>
  <si>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</si>
  <si>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</si>
  <si>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</si>
  <si>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</si>
  <si>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</si>
  <si>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</si>
  <si>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</si>
  <si>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</si>
  <si>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</si>
  <si>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</si>
  <si>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</si>
  <si>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</si>
  <si>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</si>
  <si>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</si>
  <si>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</si>
  <si>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</si>
  <si>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</si>
  <si>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</si>
  <si>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</si>
  <si>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</si>
  <si>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</si>
  <si>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</si>
  <si>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</si>
  <si>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</si>
  <si>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</si>
  <si>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</si>
  <si>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</si>
  <si>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</si>
  <si>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</si>
  <si>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</si>
  <si>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</si>
  <si>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</si>
  <si>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</si>
  <si>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</si>
  <si>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</si>
  <si>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</si>
  <si>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</si>
  <si>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</si>
  <si>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</si>
  <si>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</si>
  <si>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</si>
  <si>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</si>
  <si>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</si>
  <si>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</si>
  <si>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</si>
  <si>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</si>
  <si>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</si>
  <si>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</si>
  <si>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</si>
  <si>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</si>
  <si>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</si>
  <si>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</si>
  <si>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</si>
  <si>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</si>
  <si>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</si>
  <si>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</si>
  <si>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</si>
  <si>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</si>
  <si>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</si>
  <si>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</si>
  <si>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</si>
  <si>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</si>
  <si>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</si>
  <si>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</si>
  <si>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</si>
  <si>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</si>
  <si>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</si>
  <si>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</si>
  <si>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</si>
  <si>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</si>
  <si>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</si>
  <si>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</si>
  <si>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</si>
  <si>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</si>
  <si>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</si>
  <si>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</si>
  <si>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</si>
  <si>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</si>
  <si>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</si>
  <si>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</si>
  <si>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</si>
  <si>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</si>
  <si>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</si>
  <si>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</si>
  <si>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</si>
  <si>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</si>
  <si>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</si>
  <si>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</si>
  <si>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</si>
  <si>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</si>
  <si>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</si>
  <si>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</si>
  <si>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</si>
  <si>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</si>
  <si>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</si>
  <si>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</si>
  <si>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</si>
  <si>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</si>
  <si>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</si>
  <si>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</si>
  <si>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</si>
  <si>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</si>
  <si>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</si>
  <si>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</si>
  <si>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</si>
  <si>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</si>
  <si>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</si>
  <si>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</si>
  <si>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</si>
  <si>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</si>
  <si>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</si>
  <si>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</si>
  <si>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</si>
  <si>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</si>
  <si>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</si>
  <si>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</si>
  <si>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</si>
  <si>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</si>
  <si>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</si>
  <si>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</si>
  <si>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</si>
  <si>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</si>
  <si>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</si>
  <si>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</si>
  <si>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</si>
  <si>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</si>
  <si>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</si>
  <si>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</si>
  <si>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</si>
  <si>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</si>
  <si>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</si>
  <si>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</si>
  <si>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</si>
  <si>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</si>
  <si>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</si>
  <si>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</si>
  <si>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</si>
  <si>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</si>
  <si>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</si>
  <si>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</si>
  <si>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</si>
  <si>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</si>
  <si>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</si>
  <si>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</si>
  <si>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</si>
  <si>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</si>
  <si>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</si>
  <si>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</si>
  <si>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</si>
  <si>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</si>
  <si>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</si>
  <si>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</si>
  <si>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</si>
  <si>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</si>
  <si>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</si>
  <si>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</si>
  <si>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</si>
  <si>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</si>
  <si>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</si>
  <si>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</si>
  <si>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</si>
  <si>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</si>
  <si>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</si>
  <si>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</si>
  <si>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</si>
  <si>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</si>
  <si>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</si>
  <si>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</si>
  <si>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</si>
  <si>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</si>
  <si>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</si>
  <si>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</si>
  <si>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</si>
  <si>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</si>
  <si>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</si>
  <si>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</si>
  <si>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</si>
  <si>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</si>
  <si>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</si>
  <si>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</si>
  <si>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</si>
  <si>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</si>
  <si>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</si>
  <si>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</si>
  <si>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</si>
  <si>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</si>
  <si>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</si>
  <si>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</si>
  <si>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</si>
  <si>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</si>
  <si>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</si>
  <si>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</si>
  <si>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</si>
  <si>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</si>
  <si>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</si>
  <si>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</si>
  <si>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</si>
  <si>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</si>
  <si>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</si>
  <si>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</si>
  <si>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</si>
  <si>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</si>
  <si>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</si>
  <si>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</si>
  <si>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</si>
  <si>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</si>
  <si>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</si>
  <si>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</si>
  <si>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</si>
  <si>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</si>
  <si>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</si>
  <si>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</si>
  <si>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</si>
  <si>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</si>
  <si>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</si>
  <si>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</si>
  <si>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</si>
  <si>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</si>
  <si>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</si>
  <si>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</si>
  <si>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</si>
  <si>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</si>
  <si>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</si>
  <si>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</si>
  <si>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</si>
  <si>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</si>
  <si>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</si>
  <si>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</si>
  <si>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</si>
  <si>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</si>
  <si>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</si>
  <si>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</si>
  <si>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</si>
  <si>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</si>
  <si>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</si>
  <si>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</si>
  <si>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</si>
  <si>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</si>
  <si>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</si>
  <si>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</si>
  <si>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</si>
  <si>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</si>
  <si>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</si>
  <si>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</si>
  <si>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</si>
  <si>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</si>
  <si>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</si>
  <si>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</si>
  <si>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</si>
  <si>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</si>
  <si>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</si>
  <si>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</si>
  <si>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</si>
  <si>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</si>
  <si>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</si>
  <si>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</si>
  <si>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</si>
  <si>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</si>
  <si>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</si>
  <si>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</si>
  <si>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</si>
  <si>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</si>
  <si>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</si>
  <si>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</si>
  <si>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</si>
  <si>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</si>
  <si>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</si>
  <si>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</si>
  <si>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</si>
  <si>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</si>
  <si>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</si>
  <si>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</si>
  <si>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</si>
  <si>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</si>
  <si>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</si>
  <si>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</si>
  <si>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</si>
  <si>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</si>
  <si>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</si>
  <si>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</si>
  <si>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</si>
  <si>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</si>
  <si>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</si>
  <si>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</si>
  <si>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</si>
  <si>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</si>
  <si>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</si>
  <si>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</si>
  <si>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</si>
  <si>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</si>
  <si>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</si>
  <si>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</si>
  <si>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</si>
  <si>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</si>
  <si>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</si>
  <si>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</si>
  <si>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</si>
  <si>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</si>
  <si>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</si>
  <si>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</si>
  <si>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</si>
  <si>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</si>
  <si>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</si>
  <si>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</si>
  <si>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</si>
  <si>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</si>
  <si>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</si>
  <si>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</si>
  <si>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</si>
  <si>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</si>
  <si>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</si>
  <si>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</si>
  <si>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</si>
  <si>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</si>
  <si>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</si>
  <si>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</si>
  <si>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</si>
  <si>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</si>
  <si>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</si>
  <si>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</si>
  <si>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</si>
  <si>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</si>
  <si>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</si>
  <si>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</si>
  <si>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</si>
  <si>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</si>
  <si>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</si>
  <si>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</si>
  <si>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</si>
  <si>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</si>
  <si>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</si>
  <si>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</si>
  <si>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</si>
  <si>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</si>
  <si>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</si>
  <si>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</si>
  <si>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</si>
  <si>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</si>
  <si>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</si>
  <si>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</si>
  <si>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</si>
  <si>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</si>
  <si>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</si>
  <si>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</si>
  <si>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</si>
  <si>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</si>
  <si>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</si>
  <si>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</si>
  <si>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</si>
  <si>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</si>
  <si>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</si>
  <si>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</si>
  <si>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</si>
  <si>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</si>
  <si>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</si>
  <si>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</si>
  <si>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</si>
  <si>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</si>
  <si>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</si>
  <si>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</si>
  <si>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</si>
  <si>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</si>
  <si>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</si>
  <si>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</si>
  <si>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</si>
  <si>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</si>
  <si>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</si>
  <si>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</si>
  <si>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</si>
  <si>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</si>
  <si>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</si>
  <si>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</si>
  <si>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</si>
  <si>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</si>
  <si>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</si>
  <si>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</si>
  <si>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</si>
  <si>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</si>
  <si>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</si>
  <si>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</si>
  <si>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</si>
  <si>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</si>
  <si>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</si>
  <si>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</si>
  <si>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</si>
  <si>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</si>
  <si>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</si>
  <si>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</si>
  <si>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</si>
  <si>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</si>
  <si>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</si>
  <si>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</si>
  <si>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</si>
  <si>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</si>
  <si>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</si>
  <si>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</si>
  <si>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</si>
  <si>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</si>
  <si>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</si>
  <si>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</si>
  <si>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</si>
  <si>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</si>
  <si>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</si>
  <si>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</si>
  <si>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</si>
  <si>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</si>
  <si>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</si>
  <si>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</si>
  <si>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</si>
  <si>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</si>
  <si>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</si>
  <si>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</si>
  <si>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</si>
  <si>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</si>
  <si>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</si>
  <si>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</si>
  <si>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</si>
  <si>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</si>
  <si>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</si>
  <si>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</si>
  <si>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</si>
  <si>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</si>
  <si>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</si>
  <si>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</si>
  <si>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</si>
  <si>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</si>
  <si>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</si>
  <si>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</si>
  <si>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</si>
  <si>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</si>
  <si>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</si>
  <si>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</si>
  <si>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</si>
  <si>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</si>
  <si>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</si>
  <si>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</si>
  <si>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</si>
  <si>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</si>
  <si>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</si>
  <si>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</si>
  <si>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</si>
  <si>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</si>
  <si>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</si>
  <si>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</si>
  <si>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</si>
  <si>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</si>
  <si>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</si>
  <si>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</si>
  <si>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</si>
  <si>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</si>
  <si>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</si>
  <si>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</si>
  <si>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</si>
  <si>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</si>
  <si>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</si>
  <si>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</si>
  <si>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</si>
  <si>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</si>
  <si>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</si>
  <si>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</si>
  <si>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</si>
  <si>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</si>
  <si>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</si>
  <si>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</si>
  <si>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</si>
  <si>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</si>
  <si>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</si>
  <si>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</si>
  <si>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</si>
  <si>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</si>
  <si>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</si>
  <si>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</si>
  <si>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</si>
  <si>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</si>
  <si>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</si>
  <si>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</si>
  <si>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</si>
  <si>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</si>
  <si>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</si>
  <si>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</si>
  <si>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</si>
  <si>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</si>
  <si>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</si>
  <si>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</si>
  <si>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</si>
  <si>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</si>
  <si>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</si>
  <si>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</si>
  <si>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</si>
  <si>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</si>
  <si>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</si>
  <si>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</si>
  <si>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</si>
  <si>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</si>
  <si>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</si>
  <si>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</si>
  <si>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</si>
  <si>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</si>
  <si>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</si>
  <si>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</si>
  <si>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</si>
  <si>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</si>
  <si>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</si>
  <si>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</si>
  <si>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</si>
  <si>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</si>
  <si>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</si>
  <si>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</si>
  <si>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</si>
  <si>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</si>
  <si>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</si>
  <si>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</si>
  <si>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</si>
  <si>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</si>
  <si>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</si>
  <si>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</si>
  <si>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</si>
  <si>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</si>
  <si>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</si>
  <si>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</si>
  <si>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</si>
  <si>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</si>
  <si>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</si>
  <si>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</si>
  <si>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</si>
  <si>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</si>
  <si>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</si>
  <si>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</si>
  <si>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</si>
  <si>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</si>
  <si>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</si>
  <si>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</si>
  <si>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</si>
  <si>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</si>
  <si>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</si>
  <si>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</si>
  <si>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</si>
  <si>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</si>
  <si>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</si>
  <si>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</si>
  <si>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</si>
  <si>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</si>
  <si>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</si>
  <si>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</si>
  <si>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</si>
  <si>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</si>
  <si>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</si>
  <si>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</si>
  <si>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</si>
  <si>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</si>
  <si>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</si>
  <si>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</si>
  <si>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</si>
  <si>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</si>
  <si>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</si>
  <si>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</si>
  <si>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</si>
  <si>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</si>
  <si>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</si>
  <si>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</si>
  <si>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</si>
  <si>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</si>
  <si>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</si>
  <si>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</si>
  <si>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</si>
  <si>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</si>
  <si>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</si>
  <si>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</si>
  <si>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</si>
  <si>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</si>
  <si>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</si>
  <si>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</si>
  <si>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</si>
  <si>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</si>
  <si>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</si>
  <si>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</si>
  <si>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</si>
  <si>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</si>
  <si>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</si>
  <si>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</si>
  <si>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</si>
  <si>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</si>
  <si>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</si>
  <si>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</si>
  <si>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</si>
  <si>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</si>
  <si>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</si>
  <si>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</si>
  <si>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</si>
  <si>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</si>
  <si>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</si>
  <si>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</si>
  <si>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</si>
  <si>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</si>
  <si>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</si>
  <si>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</si>
  <si>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</si>
  <si>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</si>
  <si>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</si>
  <si>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</si>
  <si>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</si>
  <si>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</si>
  <si>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</si>
  <si>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</si>
  <si>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</si>
  <si>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</si>
  <si>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</si>
  <si>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</si>
  <si>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</si>
  <si>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</si>
  <si>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</si>
  <si>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</si>
  <si>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</si>
  <si>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</si>
  <si>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</si>
  <si>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</si>
  <si>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</si>
  <si>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</si>
  <si>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</si>
  <si>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</si>
  <si>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</si>
  <si>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</si>
  <si>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</si>
  <si>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</si>
  <si>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</si>
  <si>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</si>
  <si>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</si>
  <si>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</si>
  <si>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</si>
  <si>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</si>
  <si>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</si>
  <si>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</si>
  <si>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</si>
  <si>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</si>
  <si>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</si>
  <si>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</si>
  <si>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</si>
  <si>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</si>
  <si>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</si>
  <si>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</si>
  <si>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</si>
  <si>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</si>
  <si>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</si>
  <si>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</si>
  <si>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</si>
  <si>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</si>
  <si>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</si>
  <si>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</si>
  <si>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</si>
  <si>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</si>
  <si>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</si>
  <si>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</si>
  <si>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</si>
  <si>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</si>
  <si>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</si>
  <si>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</si>
  <si>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</si>
  <si>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</si>
  <si>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</si>
  <si>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</si>
  <si>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</si>
  <si>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</si>
  <si>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</si>
  <si>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</si>
  <si>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</si>
  <si>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</si>
  <si>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</si>
  <si>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</si>
  <si>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</si>
  <si>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</si>
  <si>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</si>
  <si>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</si>
  <si>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</si>
  <si>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</si>
  <si>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</si>
  <si>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</si>
  <si>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</si>
  <si>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</si>
  <si>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</si>
  <si>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</si>
  <si>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</si>
  <si>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</si>
  <si>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</si>
  <si>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</si>
  <si>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</si>
  <si>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</si>
  <si>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</si>
  <si>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</si>
  <si>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</si>
  <si>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</si>
  <si>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</si>
  <si>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</si>
  <si>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</si>
  <si>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</si>
  <si>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</si>
  <si>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</si>
  <si>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</si>
  <si>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</si>
  <si>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</si>
  <si>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</si>
  <si>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</si>
  <si>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</si>
  <si>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</si>
  <si>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</si>
  <si>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</si>
  <si>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</si>
  <si>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</si>
  <si>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</si>
  <si>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</si>
  <si>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</si>
  <si>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</si>
  <si>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</si>
  <si>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</si>
  <si>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</si>
  <si>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</si>
  <si>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</si>
  <si>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</si>
  <si>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</si>
  <si>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</si>
  <si>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</si>
  <si>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</si>
  <si>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</si>
  <si>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</si>
  <si>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</si>
  <si>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</si>
  <si>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</si>
  <si>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</si>
  <si>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</si>
  <si>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</si>
  <si>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</si>
  <si>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</si>
  <si>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</si>
  <si>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</si>
  <si>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</si>
  <si>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</si>
  <si>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</si>
  <si>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</si>
  <si>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</si>
  <si>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</si>
  <si>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</si>
  <si>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</si>
  <si>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</si>
  <si>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</si>
  <si>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</si>
  <si>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</si>
  <si>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</si>
  <si>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</si>
  <si>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</si>
  <si>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</si>
  <si>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</si>
  <si>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</si>
  <si>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</si>
  <si>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</si>
  <si>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</si>
  <si>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</si>
  <si>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</si>
  <si>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</si>
  <si>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</si>
  <si>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</si>
  <si>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</si>
  <si>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</si>
  <si>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</si>
  <si>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</si>
  <si>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</si>
  <si>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</si>
  <si>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</si>
  <si>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</si>
  <si>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</si>
  <si>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</si>
  <si>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</si>
  <si>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</si>
  <si>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</si>
  <si>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</si>
  <si>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</si>
  <si>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</si>
  <si>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</si>
  <si>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</si>
  <si>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</si>
  <si>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</si>
  <si>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</si>
  <si>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</si>
  <si>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</si>
  <si>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</si>
  <si>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</si>
  <si>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</si>
  <si>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</si>
  <si>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</si>
  <si>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</si>
  <si>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</si>
  <si>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</si>
  <si>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</si>
  <si>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</si>
  <si>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</si>
  <si>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</si>
  <si>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</si>
  <si>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</si>
  <si>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</si>
  <si>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</si>
  <si>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</si>
  <si>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</si>
  <si>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</si>
  <si>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</si>
  <si>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</si>
  <si>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</si>
  <si>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</si>
  <si>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</si>
  <si>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</si>
  <si>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</si>
  <si>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</si>
  <si>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</si>
  <si>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</si>
  <si>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</si>
  <si>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</si>
  <si>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</si>
  <si>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</si>
  <si>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</si>
  <si>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</si>
  <si>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</si>
  <si>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</si>
  <si>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</si>
  <si>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</si>
  <si>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</si>
  <si>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</si>
  <si>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</si>
  <si>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</si>
  <si>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</si>
  <si>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</si>
  <si>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</si>
  <si>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</si>
  <si>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</si>
  <si>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</si>
  <si>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</si>
  <si>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</si>
  <si>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</si>
  <si>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</si>
  <si>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</si>
  <si>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</si>
  <si>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</si>
  <si>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</si>
  <si>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</si>
  <si>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</si>
  <si>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</si>
  <si>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</si>
  <si>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</si>
  <si>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</si>
  <si>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</si>
  <si>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</si>
  <si>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</si>
  <si>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</si>
  <si>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</si>
  <si>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</si>
  <si>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</si>
  <si>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</si>
  <si>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</si>
  <si>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</si>
  <si>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</si>
  <si>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</si>
  <si>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</si>
  <si>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</si>
  <si>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</si>
  <si>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</si>
  <si>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</si>
  <si>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</si>
  <si>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</si>
  <si>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</si>
  <si>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</si>
  <si>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</si>
  <si>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</si>
  <si>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</si>
  <si>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</si>
  <si>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</si>
  <si>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</si>
  <si>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</si>
  <si>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</si>
  <si>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</si>
  <si>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</si>
  <si>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</si>
  <si>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</si>
  <si>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</si>
  <si>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</si>
  <si>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</si>
  <si>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</si>
  <si>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</si>
  <si>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</si>
  <si>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</si>
  <si>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</si>
  <si>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</si>
  <si>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</si>
  <si>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</si>
  <si>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</si>
  <si>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</si>
  <si>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</si>
  <si>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</si>
  <si>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</si>
  <si>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</si>
  <si>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</si>
  <si>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</si>
  <si>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</si>
  <si>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</si>
  <si>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</si>
  <si>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</si>
  <si>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</si>
  <si>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</si>
  <si>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</si>
  <si>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</si>
  <si>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</si>
  <si>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</si>
  <si>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</si>
  <si>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</si>
  <si>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</si>
  <si>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</si>
  <si>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</si>
  <si>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</si>
  <si>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</si>
  <si>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</si>
  <si>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</si>
  <si>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</si>
  <si>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</si>
  <si>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</si>
  <si>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</si>
  <si>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</si>
  <si>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</si>
  <si>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</si>
  <si>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</si>
  <si>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</si>
  <si>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</si>
  <si>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</si>
  <si>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</si>
  <si>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</si>
  <si>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</si>
  <si>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</si>
  <si>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</si>
  <si>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</si>
  <si>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</si>
  <si>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</si>
  <si>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</si>
  <si>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</si>
  <si>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</si>
  <si>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</si>
  <si>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</si>
  <si>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</si>
  <si>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</si>
  <si>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</si>
  <si>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</si>
  <si>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</si>
  <si>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</si>
  <si>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</si>
  <si>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</si>
  <si>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</si>
  <si>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</si>
  <si>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</si>
  <si>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</si>
  <si>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</si>
  <si>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</si>
  <si>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</si>
  <si>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</si>
  <si>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</si>
  <si>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</si>
  <si>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</si>
  <si>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</si>
  <si>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</si>
  <si>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</si>
  <si>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</si>
  <si>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</si>
  <si>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</si>
  <si>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</si>
  <si>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</si>
  <si>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</si>
  <si>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</si>
  <si>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</si>
  <si>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</si>
  <si>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</si>
  <si>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</si>
  <si>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</si>
  <si>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</si>
  <si>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</si>
  <si>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</si>
  <si>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</si>
  <si>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</si>
  <si>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</si>
  <si>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</si>
  <si>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</si>
  <si>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</si>
  <si>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</si>
  <si>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</si>
  <si>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</si>
  <si>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</si>
  <si>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</si>
  <si>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</si>
  <si>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</si>
  <si>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</si>
  <si>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</si>
  <si>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</si>
  <si>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</si>
  <si>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</si>
  <si>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</si>
  <si>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</si>
  <si>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</si>
  <si>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</si>
  <si>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</si>
  <si>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</si>
  <si>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</si>
  <si>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</si>
  <si>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</si>
  <si>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</si>
  <si>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</si>
  <si>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</si>
  <si>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</si>
  <si>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</si>
  <si>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</si>
  <si>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</si>
  <si>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</si>
  <si>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</si>
  <si>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</si>
  <si>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</si>
  <si>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</si>
  <si>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</si>
  <si>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</si>
  <si>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</si>
  <si>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</si>
  <si>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</si>
  <si>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</si>
  <si>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</si>
  <si>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</si>
  <si>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</si>
  <si>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</si>
  <si>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</si>
  <si>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</si>
  <si>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</si>
  <si>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</si>
  <si>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</si>
  <si>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</si>
  <si>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</si>
  <si>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</si>
  <si>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</si>
  <si>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</si>
  <si>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</si>
  <si>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</si>
  <si>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</si>
  <si>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</si>
  <si>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</si>
  <si>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</si>
  <si>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</si>
  <si>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</si>
  <si>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</si>
  <si>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</si>
  <si>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</si>
  <si>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</si>
  <si>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</si>
  <si>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</si>
  <si>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</si>
  <si>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</si>
  <si>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</si>
  <si>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</si>
  <si>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</si>
  <si>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</si>
  <si>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</si>
  <si>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</si>
  <si>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</si>
  <si>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</si>
  <si>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</si>
  <si>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</si>
  <si>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</si>
  <si>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</si>
  <si>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</si>
  <si>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</si>
  <si>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</si>
  <si>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</si>
  <si>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</si>
  <si>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</si>
  <si>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</si>
  <si>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</si>
  <si>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</si>
  <si>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</si>
  <si>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</si>
  <si>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</si>
  <si>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</si>
  <si>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</si>
  <si>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</si>
  <si>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</si>
  <si>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</si>
  <si>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</si>
  <si>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</si>
  <si>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</si>
  <si>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</si>
  <si>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 category</t>
  </si>
  <si>
    <t>Row Labels</t>
  </si>
  <si>
    <t>Grand Total</t>
  </si>
  <si>
    <t>Count of state</t>
  </si>
  <si>
    <t>film &amp; video</t>
  </si>
  <si>
    <t>food</t>
  </si>
  <si>
    <t>journalism</t>
  </si>
  <si>
    <t>music</t>
  </si>
  <si>
    <t>publishing</t>
  </si>
  <si>
    <t>technology</t>
  </si>
  <si>
    <t>theater</t>
  </si>
  <si>
    <t>games</t>
  </si>
  <si>
    <t>photography</t>
  </si>
  <si>
    <t>Column Labels</t>
  </si>
  <si>
    <t>(All)</t>
  </si>
  <si>
    <t>animation</t>
  </si>
  <si>
    <t>art books</t>
  </si>
  <si>
    <t>audio</t>
  </si>
  <si>
    <t>children's books</t>
  </si>
  <si>
    <t>classical music</t>
  </si>
  <si>
    <t>documentary</t>
  </si>
  <si>
    <t>drama</t>
  </si>
  <si>
    <t>electronic music</t>
  </si>
  <si>
    <t>faith</t>
  </si>
  <si>
    <t>fiction</t>
  </si>
  <si>
    <t>food trucks</t>
  </si>
  <si>
    <t>gadgets</t>
  </si>
  <si>
    <t>hardware</t>
  </si>
  <si>
    <t>indie rock</t>
  </si>
  <si>
    <t>jazz</t>
  </si>
  <si>
    <t>makerspaces</t>
  </si>
  <si>
    <t>metal</t>
  </si>
  <si>
    <t>mobile games</t>
  </si>
  <si>
    <t>musical</t>
  </si>
  <si>
    <t>nature</t>
  </si>
  <si>
    <t>nonfiction</t>
  </si>
  <si>
    <t>people</t>
  </si>
  <si>
    <t>photobooks</t>
  </si>
  <si>
    <t>places</t>
  </si>
  <si>
    <t>plays</t>
  </si>
  <si>
    <t>pop</t>
  </si>
  <si>
    <t>radio &amp; podcasts</t>
  </si>
  <si>
    <t>restaurants</t>
  </si>
  <si>
    <t>rock</t>
  </si>
  <si>
    <t>science fiction</t>
  </si>
  <si>
    <t>shorts</t>
  </si>
  <si>
    <t>small batch</t>
  </si>
  <si>
    <t>space exploration</t>
  </si>
  <si>
    <t>spaces</t>
  </si>
  <si>
    <t>tabletop games</t>
  </si>
  <si>
    <t>television</t>
  </si>
  <si>
    <t>translations</t>
  </si>
  <si>
    <t>video games</t>
  </si>
  <si>
    <t>wearables</t>
  </si>
  <si>
    <t>web</t>
  </si>
  <si>
    <t>world music</t>
  </si>
  <si>
    <t>Data Created Conversion</t>
  </si>
  <si>
    <t>Data Ended Conversion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</si>
  <si>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</si>
  <si>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</si>
  <si>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</si>
  <si>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</si>
  <si>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</si>
  <si>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</si>
  <si>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</si>
  <si>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</si>
  <si>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</si>
  <si>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 xml:space="preserve">  * Greater than or equal to 50000</t>
  </si>
  <si>
    <t xml:space="preserve">  1000 to 4999</t>
  </si>
  <si>
    <t xml:space="preserve">  5000 to 9999</t>
  </si>
  <si>
    <t xml:space="preserve"> 10000 to 14999</t>
  </si>
  <si>
    <t xml:space="preserve">  20000 to 24999</t>
  </si>
  <si>
    <t xml:space="preserve">  15000 to 19999</t>
  </si>
  <si>
    <t xml:space="preserve">  25000 to 29999</t>
  </si>
  <si>
    <t xml:space="preserve">  30000 to 34999</t>
  </si>
  <si>
    <t xml:space="preserve">  35000 to 39999</t>
  </si>
  <si>
    <t xml:space="preserve">  40000 to 44999</t>
  </si>
  <si>
    <t xml:space="preserve">  45000 to 49999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</si>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</sst>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3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44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/>
    <xf numFmtId="9" fontId="0" fillId="0" borderId="0" xfId="2" applyFont="1"/>
    <xf numFmtId="9" fontId="0" fillId="0" borderId="0" xfId="2" applyNumberFormat="1" applyFont="1"/>
    <xf numFmtId="14" fontId="0" fillId="0" borderId="0" xfId="0" applyNumberFormat="1" applyAlignment="1">
      <alignment horizontal="left"/>
    </xf>
  </cellXfs>
  <cellStyles count="3">
    <cellStyle name="Currency" xfId="1" builtinId="4"/>
    <cellStyle name="Normal" xfId="0" builtinId="0"/>
    <cellStyle name="Percent" xfId="2" builtinId="5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[assignment.xlsm]Sheet2!PivotTable1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Sheet2!$B$3:$B$4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2F-48FD-BFB1-3670C1F9114C}"/>
            </c:ext>
          </c:extLst>
        </c:ser>
        <c:ser>
          <c:idx val="1"/>
          <c:order val="1"/>
          <c:tx>
            <c:strRef>
              <c:f>Sheet2!$C$3:$C$4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2F-48FD-BFB1-3670C1F9114C}"/>
            </c:ext>
          </c:extLst>
        </c:ser>
        <c:ser>
          <c:idx val="2"/>
          <c:order val="2"/>
          <c:tx>
            <c:strRef>
              <c:f>Sheet2!$D$3:$D$4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2F-48FD-BFB1-3670C1F9114C}"/>
            </c:ext>
          </c:extLst>
        </c:ser>
        <c:ser>
          <c:idx val="3"/>
          <c:order val="3"/>
          <c:tx>
            <c:strRef>
              <c:f>Sheet2!$E$3:$E$4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2F-48FD-BFB1-3670C1F911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93938991"/>
        <c:axId val="1016402431"/>
      </c:barChart>
      <c:catAx>
        <c:axId val="1293938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6402431"/>
        <c:crosses val="autoZero"/>
        <c:auto val="1"/>
        <c:lblAlgn val="ctr"/>
        <c:lblOffset val="100"/>
        <c:noMultiLvlLbl val="0"/>
      </c:catAx>
      <c:valAx>
        <c:axId val="1016402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39389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[assignment.xlsm]Sheet3!PivotTable3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Sheet3!$B$4:$B$5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DA-4D6C-B999-15FCE2F40172}"/>
            </c:ext>
          </c:extLst>
        </c:ser>
        <c:ser>
          <c:idx val="1"/>
          <c:order val="1"/>
          <c:tx>
            <c:strRef>
              <c:f>Sheet3!$C$4:$C$5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DA-4D6C-B999-15FCE2F40172}"/>
            </c:ext>
          </c:extLst>
        </c:ser>
        <c:ser>
          <c:idx val="2"/>
          <c:order val="2"/>
          <c:tx>
            <c:strRef>
              <c:f>Sheet3!$D$4:$D$5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DA-4D6C-B999-15FCE2F40172}"/>
            </c:ext>
          </c:extLst>
        </c:ser>
        <c:ser>
          <c:idx val="3"/>
          <c:order val="3"/>
          <c:tx>
            <c:strRef>
              <c:f>Sheet3!$E$4:$E$5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DA-4D6C-B999-15FCE2F40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71938735"/>
        <c:axId val="1292324831"/>
      </c:barChart>
      <c:catAx>
        <c:axId val="1071938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2324831"/>
        <c:crosses val="autoZero"/>
        <c:auto val="1"/>
        <c:lblAlgn val="ctr"/>
        <c:lblOffset val="100"/>
        <c:noMultiLvlLbl val="0"/>
      </c:catAx>
      <c:valAx>
        <c:axId val="1292324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1938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[assignment.xlsm]Sheet4!PivotTable4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Sheet4!$B$4:$B$5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50-40F8-9BBC-80433D4556A1}"/>
            </c:ext>
          </c:extLst>
        </c:ser>
        <c:ser>
          <c:idx val="1"/>
          <c:order val="1"/>
          <c:tx>
            <c:strRef>
              <c:f>Sheet4!$C$4:$C$5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50-40F8-9BBC-80433D4556A1}"/>
            </c:ext>
          </c:extLst>
        </c:ser>
        <c:ser>
          <c:idx val="2"/>
          <c:order val="2"/>
          <c:tx>
            <c:strRef>
              <c:f>Sheet4!$D$4:$D$5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Sheet4!$D$6:$D$18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50-40F8-9BBC-80433D455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5609807"/>
        <c:axId val="1290039887"/>
      </c:lineChart>
      <c:catAx>
        <c:axId val="1235609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0039887"/>
        <c:crosses val="autoZero"/>
        <c:auto val="1"/>
        <c:lblAlgn val="ctr"/>
        <c:lblOffset val="100"/>
        <c:noMultiLvlLbl val="0"/>
      </c:catAx>
      <c:valAx>
        <c:axId val="1290039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5609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</a:t>
            </a:r>
            <a:r>
              <a:rPr lang="en-US" baseline="0"/>
              <a:t> based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Sheet5!$F$1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Sheet5!$A$2:$A$13</c15:sqref>
                  </c15:fullRef>
                </c:ext>
              </c:extLst>
              <c:f>Sheet5!$A$2:$A$13</c:f>
              <c:strCache>
                <c:ptCount val="12"/>
                <c:pt idx="0">
                  <c:v>Less than 1000</c:v>
                </c:pt>
                <c:pt idx="1">
                  <c:v>  1000 to 4999</c:v>
                </c:pt>
                <c:pt idx="2">
                  <c:v>  5000 to 9999</c:v>
                </c:pt>
                <c:pt idx="3">
                  <c:v> 10000 to 14999</c:v>
                </c:pt>
                <c:pt idx="4">
                  <c:v>  15000 to 19999</c:v>
                </c:pt>
                <c:pt idx="5">
                  <c:v>  20000 to 24999</c:v>
                </c:pt>
                <c:pt idx="6">
                  <c:v>  25000 to 29999</c:v>
                </c:pt>
                <c:pt idx="7">
                  <c:v>  30000 to 34999</c:v>
                </c:pt>
                <c:pt idx="8">
                  <c:v>  35000 to 39999</c:v>
                </c:pt>
                <c:pt idx="9">
                  <c:v>  40000 to 44999</c:v>
                </c:pt>
                <c:pt idx="10">
                  <c:v>  45000 to 49999</c:v>
                </c:pt>
                <c:pt idx="11">
                  <c:v>  * Greater than or equal to 50000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Sheet5!$F$2:$F$18</c15:sqref>
                  </c15:fullRef>
                </c:ext>
              </c:extLst>
              <c:f>Sheet5!$F$2:$F$13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0.40776699029126212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C56-40D1-BC6D-CF79D1892215}"/>
            </c:ext>
          </c:extLst>
        </c:ser>
        <c:ser>
          <c:idx val="6"/>
          <c:order val="6"/>
          <c:tx>
            <c:strRef>
              <c:f>Sheet5!$G$1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Sheet5!$A$2:$A$13</c15:sqref>
                  </c15:fullRef>
                </c:ext>
              </c:extLst>
              <c:f>Sheet5!$A$2:$A$13</c:f>
              <c:strCache>
                <c:ptCount val="12"/>
                <c:pt idx="0">
                  <c:v>Less than 1000</c:v>
                </c:pt>
                <c:pt idx="1">
                  <c:v>  1000 to 4999</c:v>
                </c:pt>
                <c:pt idx="2">
                  <c:v>  5000 to 9999</c:v>
                </c:pt>
                <c:pt idx="3">
                  <c:v> 10000 to 14999</c:v>
                </c:pt>
                <c:pt idx="4">
                  <c:v>  15000 to 19999</c:v>
                </c:pt>
                <c:pt idx="5">
                  <c:v>  20000 to 24999</c:v>
                </c:pt>
                <c:pt idx="6">
                  <c:v>  25000 to 29999</c:v>
                </c:pt>
                <c:pt idx="7">
                  <c:v>  30000 to 34999</c:v>
                </c:pt>
                <c:pt idx="8">
                  <c:v>  35000 to 39999</c:v>
                </c:pt>
                <c:pt idx="9">
                  <c:v>  40000 to 44999</c:v>
                </c:pt>
                <c:pt idx="10">
                  <c:v>  45000 to 49999</c:v>
                </c:pt>
                <c:pt idx="11">
                  <c:v>  * Greater than or equal to 50000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Sheet5!$G$2:$G$18</c15:sqref>
                  </c15:fullRef>
                </c:ext>
              </c:extLst>
              <c:f>Sheet5!$G$2:$G$13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0.34951456310679613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C56-40D1-BC6D-CF79D1892215}"/>
            </c:ext>
          </c:extLst>
        </c:ser>
        <c:ser>
          <c:idx val="7"/>
          <c:order val="7"/>
          <c:tx>
            <c:strRef>
              <c:f>Sheet5!$H$1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Sheet5!$A$2:$A$13</c15:sqref>
                  </c15:fullRef>
                </c:ext>
              </c:extLst>
              <c:f>Sheet5!$A$2:$A$13</c:f>
              <c:strCache>
                <c:ptCount val="12"/>
                <c:pt idx="0">
                  <c:v>Less than 1000</c:v>
                </c:pt>
                <c:pt idx="1">
                  <c:v>  1000 to 4999</c:v>
                </c:pt>
                <c:pt idx="2">
                  <c:v>  5000 to 9999</c:v>
                </c:pt>
                <c:pt idx="3">
                  <c:v> 10000 to 14999</c:v>
                </c:pt>
                <c:pt idx="4">
                  <c:v>  15000 to 19999</c:v>
                </c:pt>
                <c:pt idx="5">
                  <c:v>  20000 to 24999</c:v>
                </c:pt>
                <c:pt idx="6">
                  <c:v>  25000 to 29999</c:v>
                </c:pt>
                <c:pt idx="7">
                  <c:v>  30000 to 34999</c:v>
                </c:pt>
                <c:pt idx="8">
                  <c:v>  35000 to 39999</c:v>
                </c:pt>
                <c:pt idx="9">
                  <c:v>  40000 to 44999</c:v>
                </c:pt>
                <c:pt idx="10">
                  <c:v>  45000 to 49999</c:v>
                </c:pt>
                <c:pt idx="11">
                  <c:v>  * Greater than or equal to 50000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Sheet5!$H$2:$H$18</c15:sqref>
                  </c15:fullRef>
                </c:ext>
              </c:extLst>
              <c:f>Sheet5!$H$2:$H$13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0.24271844660194175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C56-40D1-BC6D-CF79D1892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9606895"/>
        <c:axId val="102655081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Sheet5!$A$1</c15:sqref>
                        </c15:formulaRef>
                      </c:ext>
                    </c:extLst>
                    <c:strCache>
                      <c:ptCount val="1"/>
                      <c:pt idx="0">
                        <c:v>Goal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Sheet5!$A$2:$A$13</c15:sqref>
                        </c15:fullRef>
                        <c15:formulaRef>
                          <c15:sqref>Sheet5!$A$2:$A$13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  1000 to 4999</c:v>
                      </c:pt>
                      <c:pt idx="2">
                        <c:v>  5000 to 9999</c:v>
                      </c:pt>
                      <c:pt idx="3">
                        <c:v> 10000 to 14999</c:v>
                      </c:pt>
                      <c:pt idx="4">
                        <c:v>  15000 to 19999</c:v>
                      </c:pt>
                      <c:pt idx="5">
                        <c:v>  20000 to 24999</c:v>
                      </c:pt>
                      <c:pt idx="6">
                        <c:v>  25000 to 29999</c:v>
                      </c:pt>
                      <c:pt idx="7">
                        <c:v>  30000 to 34999</c:v>
                      </c:pt>
                      <c:pt idx="8">
                        <c:v>  35000 to 39999</c:v>
                      </c:pt>
                      <c:pt idx="9">
                        <c:v>  40000 to 44999</c:v>
                      </c:pt>
                      <c:pt idx="10">
                        <c:v>  45000 to 49999</c:v>
                      </c:pt>
                      <c:pt idx="11">
                        <c:v>  * Greater than or equal to 50000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Sheet5!$A$2:$A$18</c15:sqref>
                        </c15:fullRef>
                        <c15:formulaRef>
                          <c15:sqref>Sheet5!$A$2:$A$13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BC56-40D1-BC6D-CF79D1892215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Sheet5!$B$1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Sheet5!$A$2:$A$13</c15:sqref>
                        </c15:fullRef>
                        <c15:formulaRef>
                          <c15:sqref>Sheet5!$A$2:$A$13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  1000 to 4999</c:v>
                      </c:pt>
                      <c:pt idx="2">
                        <c:v>  5000 to 9999</c:v>
                      </c:pt>
                      <c:pt idx="3">
                        <c:v> 10000 to 14999</c:v>
                      </c:pt>
                      <c:pt idx="4">
                        <c:v>  15000 to 19999</c:v>
                      </c:pt>
                      <c:pt idx="5">
                        <c:v>  20000 to 24999</c:v>
                      </c:pt>
                      <c:pt idx="6">
                        <c:v>  25000 to 29999</c:v>
                      </c:pt>
                      <c:pt idx="7">
                        <c:v>  30000 to 34999</c:v>
                      </c:pt>
                      <c:pt idx="8">
                        <c:v>  35000 to 39999</c:v>
                      </c:pt>
                      <c:pt idx="9">
                        <c:v>  40000 to 44999</c:v>
                      </c:pt>
                      <c:pt idx="10">
                        <c:v>  45000 to 49999</c:v>
                      </c:pt>
                      <c:pt idx="11">
                        <c:v>  * 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Sheet5!$B$2:$B$18</c15:sqref>
                        </c15:fullRef>
                        <c15:formulaRef>
                          <c15:sqref>Sheet5!$B$2:$B$13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322</c:v>
                      </c:pt>
                      <c:pt idx="1">
                        <c:v>932</c:v>
                      </c:pt>
                      <c:pt idx="2">
                        <c:v>381</c:v>
                      </c:pt>
                      <c:pt idx="3">
                        <c:v>168</c:v>
                      </c:pt>
                      <c:pt idx="4">
                        <c:v>94</c:v>
                      </c:pt>
                      <c:pt idx="5">
                        <c:v>62</c:v>
                      </c:pt>
                      <c:pt idx="6">
                        <c:v>55</c:v>
                      </c:pt>
                      <c:pt idx="7">
                        <c:v>32</c:v>
                      </c:pt>
                      <c:pt idx="8">
                        <c:v>26</c:v>
                      </c:pt>
                      <c:pt idx="9">
                        <c:v>21</c:v>
                      </c:pt>
                      <c:pt idx="10">
                        <c:v>6</c:v>
                      </c:pt>
                      <c:pt idx="11">
                        <c:v>86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C56-40D1-BC6D-CF79D1892215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Sheet5!$C$1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Sheet5!$A$2:$A$13</c15:sqref>
                        </c15:fullRef>
                        <c15:formulaRef>
                          <c15:sqref>Sheet5!$A$2:$A$13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  1000 to 4999</c:v>
                      </c:pt>
                      <c:pt idx="2">
                        <c:v>  5000 to 9999</c:v>
                      </c:pt>
                      <c:pt idx="3">
                        <c:v> 10000 to 14999</c:v>
                      </c:pt>
                      <c:pt idx="4">
                        <c:v>  15000 to 19999</c:v>
                      </c:pt>
                      <c:pt idx="5">
                        <c:v>  20000 to 24999</c:v>
                      </c:pt>
                      <c:pt idx="6">
                        <c:v>  25000 to 29999</c:v>
                      </c:pt>
                      <c:pt idx="7">
                        <c:v>  30000 to 34999</c:v>
                      </c:pt>
                      <c:pt idx="8">
                        <c:v>  35000 to 39999</c:v>
                      </c:pt>
                      <c:pt idx="9">
                        <c:v>  40000 to 44999</c:v>
                      </c:pt>
                      <c:pt idx="10">
                        <c:v>  45000 to 49999</c:v>
                      </c:pt>
                      <c:pt idx="11">
                        <c:v>  * 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Sheet5!$C$2:$C$18</c15:sqref>
                        </c15:fullRef>
                        <c15:formulaRef>
                          <c15:sqref>Sheet5!$C$2:$C$13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113</c:v>
                      </c:pt>
                      <c:pt idx="1">
                        <c:v>420</c:v>
                      </c:pt>
                      <c:pt idx="2">
                        <c:v>283</c:v>
                      </c:pt>
                      <c:pt idx="3">
                        <c:v>144</c:v>
                      </c:pt>
                      <c:pt idx="4">
                        <c:v>90</c:v>
                      </c:pt>
                      <c:pt idx="5">
                        <c:v>72</c:v>
                      </c:pt>
                      <c:pt idx="6">
                        <c:v>64</c:v>
                      </c:pt>
                      <c:pt idx="7">
                        <c:v>37</c:v>
                      </c:pt>
                      <c:pt idx="8">
                        <c:v>22</c:v>
                      </c:pt>
                      <c:pt idx="9">
                        <c:v>16</c:v>
                      </c:pt>
                      <c:pt idx="10">
                        <c:v>11</c:v>
                      </c:pt>
                      <c:pt idx="11">
                        <c:v>258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C56-40D1-BC6D-CF79D1892215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Sheet5!$D$1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Sheet5!$A$2:$A$13</c15:sqref>
                        </c15:fullRef>
                        <c15:formulaRef>
                          <c15:sqref>Sheet5!$A$2:$A$13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  1000 to 4999</c:v>
                      </c:pt>
                      <c:pt idx="2">
                        <c:v>  5000 to 9999</c:v>
                      </c:pt>
                      <c:pt idx="3">
                        <c:v> 10000 to 14999</c:v>
                      </c:pt>
                      <c:pt idx="4">
                        <c:v>  15000 to 19999</c:v>
                      </c:pt>
                      <c:pt idx="5">
                        <c:v>  20000 to 24999</c:v>
                      </c:pt>
                      <c:pt idx="6">
                        <c:v>  25000 to 29999</c:v>
                      </c:pt>
                      <c:pt idx="7">
                        <c:v>  30000 to 34999</c:v>
                      </c:pt>
                      <c:pt idx="8">
                        <c:v>  35000 to 39999</c:v>
                      </c:pt>
                      <c:pt idx="9">
                        <c:v>  40000 to 44999</c:v>
                      </c:pt>
                      <c:pt idx="10">
                        <c:v>  45000 to 49999</c:v>
                      </c:pt>
                      <c:pt idx="11">
                        <c:v>  * 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Sheet5!$D$2:$D$18</c15:sqref>
                        </c15:fullRef>
                        <c15:formulaRef>
                          <c15:sqref>Sheet5!$D$2:$D$13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18</c:v>
                      </c:pt>
                      <c:pt idx="1">
                        <c:v>60</c:v>
                      </c:pt>
                      <c:pt idx="2">
                        <c:v>52</c:v>
                      </c:pt>
                      <c:pt idx="3">
                        <c:v>100</c:v>
                      </c:pt>
                      <c:pt idx="4">
                        <c:v>17</c:v>
                      </c:pt>
                      <c:pt idx="5">
                        <c:v>14</c:v>
                      </c:pt>
                      <c:pt idx="6">
                        <c:v>18</c:v>
                      </c:pt>
                      <c:pt idx="7">
                        <c:v>13</c:v>
                      </c:pt>
                      <c:pt idx="8">
                        <c:v>7</c:v>
                      </c:pt>
                      <c:pt idx="9">
                        <c:v>6</c:v>
                      </c:pt>
                      <c:pt idx="10">
                        <c:v>4</c:v>
                      </c:pt>
                      <c:pt idx="11">
                        <c:v>100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C56-40D1-BC6D-CF79D1892215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Sheet5!$E$1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Sheet5!$A$2:$A$13</c15:sqref>
                        </c15:fullRef>
                        <c15:formulaRef>
                          <c15:sqref>Sheet5!$A$2:$A$13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  1000 to 4999</c:v>
                      </c:pt>
                      <c:pt idx="2">
                        <c:v>  5000 to 9999</c:v>
                      </c:pt>
                      <c:pt idx="3">
                        <c:v> 10000 to 14999</c:v>
                      </c:pt>
                      <c:pt idx="4">
                        <c:v>  15000 to 19999</c:v>
                      </c:pt>
                      <c:pt idx="5">
                        <c:v>  20000 to 24999</c:v>
                      </c:pt>
                      <c:pt idx="6">
                        <c:v>  25000 to 29999</c:v>
                      </c:pt>
                      <c:pt idx="7">
                        <c:v>  30000 to 34999</c:v>
                      </c:pt>
                      <c:pt idx="8">
                        <c:v>  35000 to 39999</c:v>
                      </c:pt>
                      <c:pt idx="9">
                        <c:v>  40000 to 44999</c:v>
                      </c:pt>
                      <c:pt idx="10">
                        <c:v>  45000 to 49999</c:v>
                      </c:pt>
                      <c:pt idx="11">
                        <c:v>  * 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Sheet5!$E$2:$E$18</c15:sqref>
                        </c15:fullRef>
                        <c15:formulaRef>
                          <c15:sqref>Sheet5!$E$2:$E$13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453</c:v>
                      </c:pt>
                      <c:pt idx="1">
                        <c:v>1412</c:v>
                      </c:pt>
                      <c:pt idx="2">
                        <c:v>716</c:v>
                      </c:pt>
                      <c:pt idx="3">
                        <c:v>412</c:v>
                      </c:pt>
                      <c:pt idx="4">
                        <c:v>201</c:v>
                      </c:pt>
                      <c:pt idx="5">
                        <c:v>148</c:v>
                      </c:pt>
                      <c:pt idx="6">
                        <c:v>137</c:v>
                      </c:pt>
                      <c:pt idx="7">
                        <c:v>82</c:v>
                      </c:pt>
                      <c:pt idx="8">
                        <c:v>55</c:v>
                      </c:pt>
                      <c:pt idx="9">
                        <c:v>43</c:v>
                      </c:pt>
                      <c:pt idx="10">
                        <c:v>21</c:v>
                      </c:pt>
                      <c:pt idx="11">
                        <c:v>444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C56-40D1-BC6D-CF79D1892215}"/>
                  </c:ext>
                </c:extLst>
              </c15:ser>
            </c15:filteredLineSeries>
          </c:ext>
        </c:extLst>
      </c:lineChart>
      <c:catAx>
        <c:axId val="1289606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550815"/>
        <c:crosses val="autoZero"/>
        <c:auto val="1"/>
        <c:lblAlgn val="ctr"/>
        <c:lblOffset val="100"/>
        <c:noMultiLvlLbl val="0"/>
      </c:catAx>
      <c:valAx>
        <c:axId val="102655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9606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463550</xdr:colOff>
      <xdr:row>1</xdr:row>
      <xdr:rowOff>66675</xdr:rowOff>
    </xdr:from>
    <xdr:to>
      <xdr:col>12</xdr:col>
      <xdr:colOff>635000</xdr:colOff>
      <xdr:row>16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90DED95-A80F-4BFC-AEBC-C203423760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253999</xdr:colOff>
      <xdr:row>4</xdr:row>
      <xdr:rowOff>41640</xdr:rowOff>
    </xdr:from>
    <xdr:to>
      <xdr:col>22</xdr:col>
      <xdr:colOff>478853</xdr:colOff>
      <xdr:row>38</xdr:row>
      <xdr:rowOff>114508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7E92A2-B408-4E0D-8B2B-834C84B84F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514350</xdr:colOff>
      <xdr:row>1</xdr:row>
      <xdr:rowOff>85724</xdr:rowOff>
    </xdr:from>
    <xdr:to>
      <xdr:col>13</xdr:col>
      <xdr:colOff>292100</xdr:colOff>
      <xdr:row>17</xdr:row>
      <xdr:rowOff>177799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461538-871A-458C-9550-00614A6F1E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7</xdr:row>
      <xdr:rowOff>174624</xdr:rowOff>
    </xdr:from>
    <xdr:to>
      <xdr:col>10</xdr:col>
      <xdr:colOff>184149</xdr:colOff>
      <xdr:row>24</xdr:row>
      <xdr:rowOff>152399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5573080-89CB-4F8F-9AF6-1BDB6790D7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sas" refreshedDate="43902.629216782407" createdVersion="6" refreshedVersion="6" minRefreshableVersion="3" recordCount="4114" xr:uid="{B3D941B1-500D-49DB-AD24-D7D89D1F31AA}">
  <cacheSource type="worksheet">
    <worksheetSource ref="A1:R4115" sheet="Sheet1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containsInteger="1" minValue="0" maxValue="2260300"/>
    </cacheField>
    <cacheField name="Average Donation" numFmtId="44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 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sas" refreshedDate="43903.403632638889" createdVersion="6" refreshedVersion="6" minRefreshableVersion="3" recordCount="4114" xr:uid="{DAA8F341-94CA-4935-8D90-A7FD0EEDEE17}">
  <cacheSource type="worksheet">
    <worksheetSource ref="A1:T4115" sheet="Sheet1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containsInteger="1" minValue="0" maxValue="2260300"/>
    </cacheField>
    <cacheField name="Average Donation" numFmtId="44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 category" numFmtId="0">
      <sharedItems/>
    </cacheField>
    <cacheField name="Data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8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a Ended Conversion" numFmtId="14">
      <sharedItems containsSemiMixedTypes="0" containsNonDate="0" containsDate="1" containsString="0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3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4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3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10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6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1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60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1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7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1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9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9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2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7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2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9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8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8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10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9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2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3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5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4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8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1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4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3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3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3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6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5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3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5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8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1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7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20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1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5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4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5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0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0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6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10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1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8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8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1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0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0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1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3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0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0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1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0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6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6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0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0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2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30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1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5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0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0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6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2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8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3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8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3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3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4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4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3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6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6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5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1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7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7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7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6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2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3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5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8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1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9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5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7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2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9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1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9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9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2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2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3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6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9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2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5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4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1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3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7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3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8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2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3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6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7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3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7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7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2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7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5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7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9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3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5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1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6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2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2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5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6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7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6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4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2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1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2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4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7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4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2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8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8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2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7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7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3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1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7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0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6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10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0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0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0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1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0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0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1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0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0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7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2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2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8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0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3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2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0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0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5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10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3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5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5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1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9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4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1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6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8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5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3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1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0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1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0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0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3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1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7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3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1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0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0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0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0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1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1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0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0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0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0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0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0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0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4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3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1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1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0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6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0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0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0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0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6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2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7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40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1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7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4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6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1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8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9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0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5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2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2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5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6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4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6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1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8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4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3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8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1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7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0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3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7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1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6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1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1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9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4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1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5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4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6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1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6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7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1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6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3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9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2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4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2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8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2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5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4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0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1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3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3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1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3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4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4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3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2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8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5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2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4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2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60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6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80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8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1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2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1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2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7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20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5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5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5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2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2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8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1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3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1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1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7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6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1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1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1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1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7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5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9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10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40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1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6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9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1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5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8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6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1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3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4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3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5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0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0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30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3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7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9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8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30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6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5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1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3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3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3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6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2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5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10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2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3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8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9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0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9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3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9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1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0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5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3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8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3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0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1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0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8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0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3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8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0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1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3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0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5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1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6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1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0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0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1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2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1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0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40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0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9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6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1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7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1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4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0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6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0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6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3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0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0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2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0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5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7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1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8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4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70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1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6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3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1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5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2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6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3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4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4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1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1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2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8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1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1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4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2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2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8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9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8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5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4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2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9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5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2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4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5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5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1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1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4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2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9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6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2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10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3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40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6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2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2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6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1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0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6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1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9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10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4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1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1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20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7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8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2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4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3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3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2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6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6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9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1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4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2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9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7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5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4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2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4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10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7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3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1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0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5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3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5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7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10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1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7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7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0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0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0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0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1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1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3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9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8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8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4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9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1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9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2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1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1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9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0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8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8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4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1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2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9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9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2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7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9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7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2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1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5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6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8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80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3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6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0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0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9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9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5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4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1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3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4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1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3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1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1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1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0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0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0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1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1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2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2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3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3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1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4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6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2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1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4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4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70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5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10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5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1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2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1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20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3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5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3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4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3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3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1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7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3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40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3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1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2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2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8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2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3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2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0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10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5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1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1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8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8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3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6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0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7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1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4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0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0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1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1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5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30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3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1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3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6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5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7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2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20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6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4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3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6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7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4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40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4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40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8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1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5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4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9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8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4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4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1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3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1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0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7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5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7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2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3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3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7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9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2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8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7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2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9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2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3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0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1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5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2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0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3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1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5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7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5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6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7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4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5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3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7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3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0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3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7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6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1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7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4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7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6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1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1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50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1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6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9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8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6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7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8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3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7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60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7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5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2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7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9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7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7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5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7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8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1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3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7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4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8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6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20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5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4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5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7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2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1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2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4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4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8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5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7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1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3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3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6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8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5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1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1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6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1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2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30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8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7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7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5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6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1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8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5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1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1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9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2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10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0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3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6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1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1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0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3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7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6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3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9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7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2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1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7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3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9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5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7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10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5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5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20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4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3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7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3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10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3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2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1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3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3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2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3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6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5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6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6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3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1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9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3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60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7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7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80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1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3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2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7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20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8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6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1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4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4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1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20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3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1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1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1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7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7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7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9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8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6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7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3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8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9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1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6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2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1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1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6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0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1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0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1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5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9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1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0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0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1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3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1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7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3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1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1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1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0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0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0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0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0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0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0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0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0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3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9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3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8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2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4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5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1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1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1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4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1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9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4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6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5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8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3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4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6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7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4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8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3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3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3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0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9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10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0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2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3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1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4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6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4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1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20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2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3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1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7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6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3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6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9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1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1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1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1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1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0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1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4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0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4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6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7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8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4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4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1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2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70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5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4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6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4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7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8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8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5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5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2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4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1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0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1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2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0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9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0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3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0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3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7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5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1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8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3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8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8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0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1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1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0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1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0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1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0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6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4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1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1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2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4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1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5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20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9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3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7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6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2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3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8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2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7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1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2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1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1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1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1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8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6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5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8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20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3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3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8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1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6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3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7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2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8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5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8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2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5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7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8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7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1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5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8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2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4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2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5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20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7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1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1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5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0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1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4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3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3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1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5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1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5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2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0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1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8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3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0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0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7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0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8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2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9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7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1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3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1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3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0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0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3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60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7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10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2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7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1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4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4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3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5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4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9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7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2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6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7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5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8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5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2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4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9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9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3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8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20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4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7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3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6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1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1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10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7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7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3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9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7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1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8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3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1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4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0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0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7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20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2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3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0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60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0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0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0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9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0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2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6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3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0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4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4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4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30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20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0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7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5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0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1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0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9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4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6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0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3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1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1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2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1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8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6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3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9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2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4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2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7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3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9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5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10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5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2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20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1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2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0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5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4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6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20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1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5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10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8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10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1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1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6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1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3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3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1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5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1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8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2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2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2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7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9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2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3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5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2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2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4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3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2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6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5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7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10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1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2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6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2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3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7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5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5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9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2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8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2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3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6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9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5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4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8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9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4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7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8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4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1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4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6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4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2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10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8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4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9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4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4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20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1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7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3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3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10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6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6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5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3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6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8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10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1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1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2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5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3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8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3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60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8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3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8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7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9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6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1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8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4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2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1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3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4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2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9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20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5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2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5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2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4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1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1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5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9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3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4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9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6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7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1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8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1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6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9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8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3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1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3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1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7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5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9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3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10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5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3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2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0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0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1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7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0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6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5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1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1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6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1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1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4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10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1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2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4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9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3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3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3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2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1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6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8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1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1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4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2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3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6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5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1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3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8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4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3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3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30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9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3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7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8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7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4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10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2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9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5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1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1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60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0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90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9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20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0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0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2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10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1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5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3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5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3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1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9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2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3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4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0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3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8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0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7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1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3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3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3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5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0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7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3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2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1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8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3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1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9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2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9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0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0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6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4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1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6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6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1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0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0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0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1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1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0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1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8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1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10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8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0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7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7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8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0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4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8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0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9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1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7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1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70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7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6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7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8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0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8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8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3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3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3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1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7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9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9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6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2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5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1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5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3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0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7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3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7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1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9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7"/>
    <n v="63.917582417582416"/>
    <x v="0"/>
    <s v="television"/>
    <x v="0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3"/>
    <n v="185.48101265822785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4"/>
    <n v="69.266666666666666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3"/>
    <n v="190.55028169014085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10"/>
    <n v="93.40425531914893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"/>
    <n v="146.87931034482759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"/>
    <n v="159.82456140350877"/>
    <x v="0"/>
    <s v="television"/>
    <x v="7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"/>
    <n v="291.79333333333335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6"/>
    <n v="31.499500000000001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1"/>
    <n v="158.68421052631578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1"/>
    <n v="80.333333333333329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"/>
    <n v="59.961305925030231"/>
    <x v="0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60"/>
    <n v="109.78431372549019"/>
    <x v="0"/>
    <s v="television"/>
    <x v="13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1"/>
    <n v="147.70731707317074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7"/>
    <n v="21.755102040816325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"/>
    <n v="171.84285714285716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1"/>
    <n v="41.944444444444443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"/>
    <n v="93.264122807017543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"/>
    <n v="56.136363636363633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"/>
    <n v="80.16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"/>
    <n v="199.9009900990099"/>
    <x v="0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"/>
    <n v="51.25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9"/>
    <n v="103.04347826086956"/>
    <x v="0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9"/>
    <n v="66.346149825783982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"/>
    <n v="57.142857142857146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"/>
    <n v="102.10526315789474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2"/>
    <n v="148.96666666666667"/>
    <x v="0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"/>
    <n v="169.6056338028169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"/>
    <n v="31.623931623931625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"/>
    <n v="76.45264150943396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"/>
    <n v="320.44943820224717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"/>
    <n v="83.75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"/>
    <n v="49.882352941176471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7"/>
    <n v="59.464285714285715"/>
    <x v="0"/>
    <s v="television"/>
    <x v="35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"/>
    <n v="193.84090909090909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"/>
    <n v="159.51383399209487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"/>
    <n v="41.68181818181818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1"/>
    <n v="150.89861751152074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"/>
    <n v="126.6875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315789473684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2"/>
    <n v="117.51479289940828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9"/>
    <n v="117.36121673003802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333333333334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0655737704917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"/>
    <n v="194.44444444444446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8"/>
    <n v="76.865000000000009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8"/>
    <n v="56.815789473684212"/>
    <x v="0"/>
    <s v="television"/>
    <x v="48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103448275863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2727272727273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"/>
    <n v="118.33613445378151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"/>
    <n v="223.48076923076923"/>
    <x v="0"/>
    <s v="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10"/>
    <n v="28.111111111111111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076923076923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9"/>
    <n v="128.95348837209303"/>
    <x v="0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"/>
    <n v="49.316091954022987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2"/>
    <n v="221.52173913043478"/>
    <x v="0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3"/>
    <n v="137.21333333333334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"/>
    <n v="606.82242424242418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"/>
    <n v="43.040092592592593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"/>
    <n v="322.39130434782606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5"/>
    <n v="96.708333333333329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4"/>
    <n v="35.474531249999998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"/>
    <n v="86.666666666666671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8"/>
    <n v="132.05263157894737"/>
    <x v="0"/>
    <s v="shorts"/>
    <x v="65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9"/>
    <n v="91.230769230769226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"/>
    <n v="116.2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"/>
    <n v="21.194444444444443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1"/>
    <n v="62.327134831460668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"/>
    <n v="37.411764705882355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4"/>
    <n v="69.71875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"/>
    <n v="58.170731707317074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3"/>
    <n v="19.471034482758618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"/>
    <n v="85.957446808510639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"/>
    <n v="30.666666666666668"/>
    <x v="0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3"/>
    <n v="60.384615384615387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68292682926827"/>
    <x v="0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"/>
    <n v="273.82978723404256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35714285714285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"/>
    <n v="40.005000000000003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3"/>
    <n v="15.76923076923077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28571428571431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6"/>
    <n v="71.714285714285708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"/>
    <n v="375.76470588235293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5"/>
    <n v="104.6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3"/>
    <n v="6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"/>
    <n v="123.28571428571429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"/>
    <n v="31.375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869565217391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"/>
    <n v="122.32558139534883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1"/>
    <n v="73.733333333333334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66666666666668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"/>
    <n v="21.904761904761905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5"/>
    <n v="50.588235294117645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"/>
    <n v="53.125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"/>
    <n v="56.666666666666664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"/>
    <n v="40.776666666666664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0769230769232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8"/>
    <n v="117.92307692307692"/>
    <x v="0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"/>
    <n v="27.897959183673468"/>
    <x v="0"/>
    <s v="shorts"/>
    <x v="10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"/>
    <n v="39.383333333333333"/>
    <x v="0"/>
    <s v="shorts"/>
    <x v="105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1"/>
    <n v="186.11111111111111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"/>
    <n v="111.37681159420291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7"/>
    <n v="78.723404255319153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20"/>
    <n v="46.702127659574465"/>
    <x v="0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1"/>
    <n v="65.384615384615387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5"/>
    <n v="102.0754716981132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197530864197532"/>
    <x v="0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4615384615387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"/>
    <n v="88.571428571428569"/>
    <x v="0"/>
    <s v="shorts"/>
    <x v="114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"/>
    <n v="28.727272727272727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4"/>
    <n v="69.78947368421052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"/>
    <n v="167.48962962962963"/>
    <x v="0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"/>
    <n v="144.91230769230768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5"/>
    <n v="91.840540540540545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0"/>
    <n v="10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0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"/>
    <n v="25.166666666666668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"/>
    <n v="11.666666666666666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6"/>
    <n v="106.69230769230769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"/>
    <n v="47.5"/>
    <x v="0"/>
    <s v="science fiction"/>
    <x v="127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2"/>
    <n v="311.16666666666669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0"/>
    <s v="science fiction"/>
    <x v="130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10"/>
    <n v="94.506172839506178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0"/>
    <s v="science fiction"/>
    <x v="133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"/>
    <n v="80.599999999999994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"/>
    <n v="81.241379310344826"/>
    <x v="0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1"/>
    <n v="46.178571428571431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"/>
    <n v="10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8"/>
    <n v="55.945945945945944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8"/>
    <n v="37.555555555555557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1"/>
    <n v="38.333333333333336"/>
    <x v="0"/>
    <s v="science fiction"/>
    <x v="146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"/>
    <n v="20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1"/>
    <n v="15.333333333333334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"/>
    <n v="449.43283582089555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0"/>
    <n v="28"/>
    <x v="0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0"/>
    <n v="15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1"/>
    <n v="35.9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3"/>
    <n v="13.333333333333334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0"/>
    <n v="20.2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"/>
    <n v="119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"/>
    <n v="4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0"/>
    <n v="10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"/>
    <n v="5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6"/>
    <n v="43.5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1"/>
    <n v="91.428571428571431"/>
    <x v="0"/>
    <s v="drama"/>
    <x v="164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0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x v="0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"/>
    <n v="5.5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"/>
    <n v="108.33333333333333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"/>
    <n v="56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"/>
    <n v="32.5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0"/>
    <n v="1"/>
    <x v="0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"/>
    <n v="49.884615384615387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0"/>
    <s v="drama"/>
    <x v="176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4285714285715"/>
    <x v="0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0"/>
    <s v="drama"/>
    <x v="178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"/>
    <n v="30.846153846153847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"/>
    <n v="180.5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0"/>
    <s v="drama"/>
    <x v="18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6"/>
    <n v="373.5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"/>
    <n v="25.5"/>
    <x v="0"/>
    <s v="drama"/>
    <x v="184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6"/>
    <n v="220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0"/>
    <n v="69"/>
    <x v="0"/>
    <s v="drama"/>
    <x v="189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"/>
    <n v="50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3333333333329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0"/>
    <n v="5.666666666666667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"/>
    <n v="1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2"/>
    <n v="77.10526315789474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"/>
    <n v="32.7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"/>
    <n v="46.5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0"/>
    <s v="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"/>
    <n v="87.308333333333337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"/>
    <n v="54.285714285714285"/>
    <x v="0"/>
    <s v="drama"/>
    <x v="201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0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30"/>
    <n v="93.25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1"/>
    <n v="117.68368136117556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"/>
    <n v="76.470588235294116"/>
    <x v="0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"/>
    <n v="163.84615384615384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"/>
    <n v="91.818181818181813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5"/>
    <n v="185.83333333333334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0"/>
    <n v="1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"/>
    <n v="20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0"/>
    <n v="1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"/>
    <n v="10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6"/>
    <n v="331.53833333333336"/>
    <x v="0"/>
    <s v="drama"/>
    <x v="216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2"/>
    <n v="314.28947368421052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x v="0"/>
    <s v="drama"/>
    <x v="218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8"/>
    <n v="115.98684210526316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1"/>
    <n v="120"/>
    <x v="0"/>
    <s v="drama"/>
    <x v="220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0"/>
    <s v="drama"/>
    <x v="225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1"/>
    <n v="125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0"/>
    <s v="drama"/>
    <x v="227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"/>
    <n v="30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3"/>
    <n v="15.714285714285714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"/>
    <n v="80.2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0"/>
    <s v="drama"/>
    <x v="236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"/>
    <n v="50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8"/>
    <n v="117.84759124087591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3"/>
    <n v="109.04255319148936"/>
    <x v="0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"/>
    <n v="73.019801980198025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3"/>
    <n v="78.195121951219505"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4"/>
    <n v="47.398809523809526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4"/>
    <n v="54.020833333333336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"/>
    <n v="68.488789237668158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"/>
    <n v="108.14516129032258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"/>
    <n v="589.95205479452056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3"/>
    <n v="48.051063829787232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6"/>
    <n v="72.482837528604122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6"/>
    <n v="57.077922077922075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5"/>
    <n v="85.444444444444443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1"/>
    <n v="215.85714285714286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7"/>
    <n v="89.38643312101911"/>
    <x v="0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7"/>
    <n v="45.418404255319146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"/>
    <n v="65.756363636363631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7"/>
    <n v="66.70405357142856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"/>
    <n v="83.345930232558146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2"/>
    <n v="105.04609341825902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"/>
    <n v="120.90909090909091"/>
    <x v="0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"/>
    <n v="97.63636363636364"/>
    <x v="0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79310344827587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"/>
    <n v="30.654485981308412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"/>
    <n v="64.945054945054949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"/>
    <n v="95.775862068965523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6"/>
    <n v="40.416666666666664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2"/>
    <n v="78.578424242424248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"/>
    <n v="50.18018018018018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"/>
    <n v="92.251735588972423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3"/>
    <n v="57.540983606557376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5"/>
    <n v="109.42160278745645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"/>
    <n v="81.892461538461546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8"/>
    <n v="45.667711864406776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1238938053098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"/>
    <n v="65.298192771084331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8"/>
    <n v="95.225806451612897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"/>
    <n v="75.444794952681391"/>
    <x v="0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"/>
    <n v="97.816867469879512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"/>
    <n v="87.685606557377056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"/>
    <n v="54.748948106591868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1"/>
    <n v="83.953417721518989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"/>
    <n v="254.38547486033519"/>
    <x v="0"/>
    <s v="documentary"/>
    <x v="282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"/>
    <n v="101.8269801980198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5"/>
    <n v="55.066394736842106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9"/>
    <n v="56.901438721136763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"/>
    <n v="121.28148148148148"/>
    <x v="0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"/>
    <n v="91.189655172413794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"/>
    <n v="115.44812080536913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5"/>
    <n v="67.771551724137936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7"/>
    <n v="28.576190476190476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"/>
    <n v="46.8828125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2"/>
    <n v="154.42231237322514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"/>
    <n v="201.22137404580153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"/>
    <n v="100.08204511278196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9"/>
    <n v="230.08953488372092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1"/>
    <n v="141.74647887323943"/>
    <x v="0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9"/>
    <n v="56.344351395730705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9"/>
    <n v="73.341188524590166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2"/>
    <n v="85.337785234899329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9"/>
    <n v="61.496215139442228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"/>
    <n v="93.018518518518519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"/>
    <n v="50.292682926829265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2"/>
    <n v="106.43243243243244"/>
    <x v="0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"/>
    <n v="51.719576719576722"/>
    <x v="0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3"/>
    <n v="36.612499999999997"/>
    <x v="0"/>
    <s v="documentary"/>
    <x v="306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"/>
    <n v="42.517361111111114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6"/>
    <n v="62.712871287128714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9"/>
    <n v="89.957983193277315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"/>
    <n v="28.924722222222222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"/>
    <n v="138.8022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2"/>
    <n v="61.301369863013697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5"/>
    <n v="80.202702702702709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"/>
    <n v="32.095833333333331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"/>
    <n v="200.8888888888888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4"/>
    <n v="108.01265822784811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1"/>
    <n v="95.699367088607602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"/>
    <n v="49.880281690140848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3"/>
    <n v="110.47058823529412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7"/>
    <n v="134.91139240506328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3"/>
    <n v="106.62314540059347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8"/>
    <n v="145.04301075268816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"/>
    <n v="114.58620689655173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2"/>
    <n v="105.3170731707317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"/>
    <n v="70.921195652173907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3"/>
    <n v="147.17167680278018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"/>
    <n v="160.47058823529412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4"/>
    <n v="156.04578313253012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6"/>
    <n v="63.17365269461078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2"/>
    <n v="104.82352941176471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7"/>
    <n v="97.356164383561648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"/>
    <n v="203.63063063063063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"/>
    <n v="188.31203007518798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"/>
    <n v="146.65217391304347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3"/>
    <n v="109.1875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7"/>
    <n v="59.249046653144013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"/>
    <n v="97.904838709677421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"/>
    <n v="70.000169491525426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"/>
    <n v="72.865168539325836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"/>
    <n v="146.34782608695653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7"/>
    <n v="67.909090909090907"/>
    <x v="0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"/>
    <n v="169.85083076923075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"/>
    <n v="58.413339694656486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"/>
    <n v="119.99298245614035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"/>
    <n v="99.860335195530723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"/>
    <n v="90.579148936170213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2"/>
    <n v="117.77361477572559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4621848739501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7"/>
    <n v="71.899281437125751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5"/>
    <n v="129.81900452488688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"/>
    <n v="44.912863070539416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7"/>
    <n v="40.755244755244753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9"/>
    <n v="103.52394779771615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4"/>
    <n v="125.44827586206897"/>
    <x v="0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"/>
    <n v="246.60606060606059"/>
    <x v="0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3"/>
    <n v="79.401340206185566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38613861386133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"/>
    <n v="193.04868913857678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5"/>
    <n v="84.023178807947019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"/>
    <n v="139.82758620689654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"/>
    <n v="109.82189265536722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"/>
    <n v="139.53488372093022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"/>
    <n v="347.84615384615387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"/>
    <n v="68.24159292035398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4"/>
    <n v="239.93846153846152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"/>
    <n v="287.31343283582089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"/>
    <n v="86.84882352941176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"/>
    <n v="81.84905660377359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"/>
    <n v="42.874970059880241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"/>
    <n v="709.41860465116281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"/>
    <n v="161.25517890772127"/>
    <x v="0"/>
    <s v="documentary"/>
    <x v="371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"/>
    <n v="41.777777777777779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7"/>
    <n v="89.887640449438209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1"/>
    <n v="45.051724137931032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57142857142854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6"/>
    <n v="54.083333333333336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"/>
    <n v="103.21804511278195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2"/>
    <n v="40.397590361445786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"/>
    <n v="116.85906040268456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2"/>
    <n v="115.51020408163265"/>
    <x v="0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5"/>
    <n v="104.31274900398407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6"/>
    <n v="69.772727272727266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7"/>
    <n v="43.020833333333336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"/>
    <n v="58.540469973890339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6"/>
    <n v="111.79535864978902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"/>
    <n v="46.230769230769234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4"/>
    <n v="144.69039145907473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"/>
    <n v="88.84507042253521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2"/>
    <n v="81.75107284768211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28571428571431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1"/>
    <n v="104.25906735751295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1"/>
    <n v="90.616504854368927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"/>
    <n v="157.33048433048432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2"/>
    <n v="105.18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"/>
    <n v="58.719836956521746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7"/>
    <n v="81.632653061224488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4"/>
    <n v="56.460043668122275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"/>
    <n v="140.1044776119403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7"/>
    <n v="224.85263157894738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"/>
    <n v="181.13306451612902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4"/>
    <n v="711.04109589041093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2"/>
    <n v="65.883720930232556"/>
    <x v="0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"/>
    <n v="75.185714285714283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"/>
    <n v="133.14391143911439"/>
    <x v="0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8"/>
    <n v="55.2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8"/>
    <n v="86.163714285714292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2"/>
    <n v="92.318181818181813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"/>
    <n v="160.16473684210527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7"/>
    <n v="45.6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"/>
    <n v="183.28571428571428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"/>
    <n v="125.78838174273859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7"/>
    <n v="57.654545454545456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"/>
    <n v="78.660818713450297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3"/>
    <n v="91.480769230769226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"/>
    <n v="68.09809523809524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"/>
    <n v="48.086800000000004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"/>
    <n v="202.42307692307693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1"/>
    <n v="216.75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"/>
    <n v="110.06849315068493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"/>
    <n v="4.833333333333333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"/>
    <n v="50.166666666666664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"/>
    <n v="35.833333333333336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1"/>
    <n v="11.76923076923077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7"/>
    <n v="40.78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0"/>
    <n v="3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"/>
    <n v="16.625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0"/>
    <s v="animation"/>
    <x v="427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6"/>
    <n v="52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"/>
    <n v="4.8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4"/>
    <n v="51.875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10"/>
    <n v="71.25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0"/>
    <n v="1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"/>
    <n v="170.54545454545453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0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"/>
    <n v="5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0"/>
    <s v="animation"/>
    <x v="441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"/>
    <n v="393.58823529411762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"/>
    <n v="5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0"/>
    <n v="1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"/>
    <n v="47.875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0"/>
    <n v="5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"/>
    <n v="20.502500000000001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"/>
    <n v="9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1"/>
    <n v="56.571428571428569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0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0"/>
    <n v="13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1"/>
    <n v="16.399999999999999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0"/>
    <n v="22.5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1"/>
    <n v="20.333333333333332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"/>
    <n v="16.755102040816325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0"/>
    <n v="25"/>
    <x v="0"/>
    <s v="animation"/>
    <x v="459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"/>
    <n v="12.5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"/>
    <n v="113.63636363636364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0"/>
    <n v="1"/>
    <x v="0"/>
    <s v="animation"/>
    <x v="464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7"/>
    <n v="17.25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1"/>
    <n v="15.2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2"/>
    <n v="110.64102564102564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0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"/>
    <n v="25.5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2"/>
    <n v="38.476470588235294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8"/>
    <n v="28.2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3"/>
    <n v="61.5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0"/>
    <n v="1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0"/>
    <s v="animation"/>
    <x v="475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"/>
    <n v="39.569274193548388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3"/>
    <n v="88.8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"/>
    <n v="55.457142857142856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"/>
    <n v="87.142857142857139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"/>
    <n v="10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"/>
    <n v="51.224489795918366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"/>
    <n v="13.545454545454545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2"/>
    <n v="66.520080000000007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0"/>
    <n v="50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"/>
    <n v="71.666666666666671"/>
    <x v="0"/>
    <s v="animation"/>
    <x v="489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"/>
    <n v="10.333333333333334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0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0"/>
    <n v="1"/>
    <x v="0"/>
    <s v="animation"/>
    <x v="496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1"/>
    <n v="10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5"/>
    <n v="136.09090909090909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10"/>
    <n v="73.461538461538467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"/>
    <n v="53.7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"/>
    <n v="57.5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2"/>
    <n v="12.666666666666666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"/>
    <n v="67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"/>
    <n v="3.7142857142857144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"/>
    <n v="250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"/>
    <n v="64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1"/>
    <n v="133.33333333333334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"/>
    <n v="10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"/>
    <n v="5.5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4"/>
    <n v="102.38235294117646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"/>
    <n v="16.666666666666668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"/>
    <n v="725.02941176470586"/>
    <x v="0"/>
    <s v="animation"/>
    <x v="515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"/>
    <n v="68.333333333333329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3"/>
    <n v="39.228571428571428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"/>
    <n v="150.14705882352942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5"/>
    <n v="93.428571428571431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5"/>
    <n v="110.96774193548387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1"/>
    <n v="71.785714285714292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9"/>
    <n v="29.258076923076924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4"/>
    <n v="74.347826086956516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1"/>
    <n v="63.829113924050631"/>
    <x v="1"/>
    <s v="plays"/>
    <x v="527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6"/>
    <n v="44.333333333333336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"/>
    <n v="86.944444444444443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8"/>
    <n v="126.55172413793103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225806451613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"/>
    <n v="71.242774566473983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"/>
    <n v="117.88235294117646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5"/>
    <n v="327.08333333333331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3"/>
    <n v="34.745762711864408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"/>
    <n v="100.06410256410257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1"/>
    <n v="40.847457627118644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"/>
    <n v="252.01666666666668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1"/>
    <n v="25.161000000000001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0"/>
    <n v="1"/>
    <x v="2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1"/>
    <n v="25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0"/>
    <n v="1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"/>
    <n v="35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"/>
    <n v="3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"/>
    <n v="402.70588235294116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0"/>
    <n v="26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"/>
    <n v="9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3"/>
    <n v="8.5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1"/>
    <n v="8.7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"/>
    <n v="135.03571428571428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x v="2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"/>
    <n v="20.5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7"/>
    <n v="64.36363636363636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2"/>
    <s v="web"/>
    <x v="555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3"/>
    <n v="200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1"/>
    <n v="68.3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0"/>
    <n v="50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0"/>
    <n v="4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"/>
    <n v="27.5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0"/>
    <n v="34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0"/>
    <n v="1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"/>
    <n v="1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x v="2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1"/>
    <n v="20"/>
    <x v="2"/>
    <s v="web"/>
    <x v="569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"/>
    <n v="142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"/>
    <n v="53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"/>
    <n v="38.444444444444443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1"/>
    <n v="20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"/>
    <n v="64.75"/>
    <x v="2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0"/>
    <n v="1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"/>
    <n v="10"/>
    <x v="2"/>
    <s v="web"/>
    <x v="577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0"/>
    <n v="2"/>
    <x v="2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"/>
    <n v="35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0"/>
    <n v="1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2"/>
    <s v="web"/>
    <x v="58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0"/>
    <n v="1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x v="2"/>
    <s v="web"/>
    <x v="584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2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1"/>
    <n v="14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"/>
    <n v="389.28571428571428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"/>
    <n v="150.5"/>
    <x v="2"/>
    <s v="web"/>
    <x v="588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0"/>
    <n v="1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"/>
    <n v="24.777777777777779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0"/>
    <n v="30.5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"/>
    <n v="250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28571428571427"/>
    <x v="2"/>
    <s v="web"/>
    <x v="593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"/>
    <n v="13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"/>
    <n v="53.25"/>
    <x v="2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"/>
    <n v="3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"/>
    <n v="10"/>
    <x v="2"/>
    <s v="web"/>
    <x v="597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2857142857143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0"/>
    <n v="15.5"/>
    <x v="2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"/>
    <n v="23.333333333333332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4"/>
    <n v="45.386153846153846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2"/>
    <s v="web"/>
    <x v="604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3"/>
    <n v="16.375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"/>
    <n v="10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1"/>
    <n v="292.2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1"/>
    <n v="5"/>
    <x v="2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2"/>
    <s v="web"/>
    <x v="611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"/>
    <n v="105.93388429752066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2"/>
    <s v="web"/>
    <x v="618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0"/>
    <n v="1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"/>
    <n v="87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6"/>
    <n v="37.888888888888886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"/>
    <n v="111.41025641025641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"/>
    <n v="90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"/>
    <n v="116.66666666666667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0"/>
    <n v="10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"/>
    <n v="76.666666666666671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"/>
    <n v="49.8"/>
    <x v="2"/>
    <s v="web"/>
    <x v="633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"/>
    <n v="1"/>
    <x v="2"/>
    <s v="web"/>
    <x v="634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0"/>
    <n v="2"/>
    <x v="2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"/>
    <n v="4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2"/>
    <s v="web"/>
    <x v="63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0"/>
    <n v="3"/>
    <x v="2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0"/>
    <n v="1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"/>
    <n v="50.5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"/>
    <n v="151.31746031746033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"/>
    <n v="134.3592456301748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6"/>
    <n v="174.02631578947367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"/>
    <n v="73.486268364348675"/>
    <x v="2"/>
    <s v="wearables"/>
    <x v="644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9"/>
    <n v="23.518987341772153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2"/>
    <n v="39.074444444444445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"/>
    <n v="125.94117647058823"/>
    <x v="2"/>
    <s v="wearables"/>
    <x v="647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7"/>
    <n v="1644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40"/>
    <n v="42.670731707317074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"/>
    <n v="35.125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1"/>
    <n v="239.35238095238094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"/>
    <n v="107.64285714285714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"/>
    <n v="95.830623306233065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"/>
    <n v="31.663376110562684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7"/>
    <n v="42.886861313868614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4"/>
    <n v="122.73563218390805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6"/>
    <n v="190.45454545454547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"/>
    <n v="109.33695652173913"/>
    <x v="2"/>
    <s v="wearables"/>
    <x v="658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1"/>
    <n v="143.66666666666666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"/>
    <n v="84.944444444444443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1"/>
    <n v="10.555555555555555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"/>
    <n v="39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"/>
    <n v="100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8"/>
    <n v="31.172413793103448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9"/>
    <n v="155.33333333333334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0"/>
    <n v="2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"/>
    <n v="178.92857142857142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5"/>
    <n v="27.36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2"/>
    <n v="1536.2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"/>
    <n v="84.99677419354839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"/>
    <n v="788.5333333333333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2"/>
    <n v="50.29767441860465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"/>
    <n v="68.333333333333329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"/>
    <n v="7.5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5"/>
    <n v="34.269230769230766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"/>
    <n v="61.291666666666664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6"/>
    <n v="133.25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4"/>
    <n v="65.17647058823529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"/>
    <n v="93.90425531914893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6"/>
    <n v="150.65116279069767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"/>
    <n v="1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"/>
    <n v="13.2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1"/>
    <n v="99.333333333333329"/>
    <x v="2"/>
    <s v="wearables"/>
    <x v="683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"/>
    <n v="177.39259259259259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8"/>
    <n v="55.3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4"/>
    <n v="591.66666666666663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3"/>
    <n v="405.5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8"/>
    <n v="343.14732142857144"/>
    <x v="2"/>
    <s v="wearables"/>
    <x v="689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"/>
    <n v="72.588235294117652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1"/>
    <n v="26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7"/>
    <n v="6.4975124378109452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"/>
    <n v="119.38513513513513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"/>
    <n v="84.285714285714292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"/>
    <n v="90.857142857142861"/>
    <x v="2"/>
    <s v="wearables"/>
    <x v="695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0"/>
    <n v="1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"/>
    <n v="20.342105263157894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"/>
    <n v="530.68965517241384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"/>
    <n v="120.39184269662923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3"/>
    <n v="13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7"/>
    <n v="291.33333333333331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1"/>
    <n v="124.9191891891892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6"/>
    <n v="119.57142857142857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1"/>
    <n v="120.25"/>
    <x v="2"/>
    <s v="wearables"/>
    <x v="704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1"/>
    <n v="195.4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9"/>
    <n v="117.69868421052631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"/>
    <n v="23.948509485094849"/>
    <x v="2"/>
    <s v="wearables"/>
    <x v="708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"/>
    <n v="30.5"/>
    <x v="2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4"/>
    <n v="99.973372781065095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"/>
    <n v="26.2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1"/>
    <n v="199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5"/>
    <n v="80.321428571428569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"/>
    <n v="115.7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"/>
    <n v="44.6875"/>
    <x v="2"/>
    <s v="wearables"/>
    <x v="716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"/>
    <n v="76.2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1"/>
    <n v="22.5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"/>
    <n v="19.399999999999999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4"/>
    <n v="66.707317073170728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"/>
    <n v="84.142857142857139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"/>
    <n v="215.72549019607843"/>
    <x v="3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"/>
    <n v="54.69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"/>
    <n v="51.62944055944056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"/>
    <n v="143.35714285714286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"/>
    <n v="72.428571428571431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6"/>
    <n v="36.530201342281877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6"/>
    <n v="60.903461538461535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1"/>
    <n v="43.55"/>
    <x v="3"/>
    <s v="nonfiction"/>
    <x v="729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"/>
    <n v="99.766037735849054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2394366197184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30769230769234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"/>
    <n v="17.822485207100591"/>
    <x v="3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6"/>
    <n v="187.19298245614036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"/>
    <n v="234.80786026200875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"/>
    <n v="105.04629629629629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"/>
    <n v="56.666666666666664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7"/>
    <n v="39.048780487804876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"/>
    <n v="68.345323741007192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"/>
    <n v="169.57894736842104"/>
    <x v="3"/>
    <s v="nonfiction"/>
    <x v="74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"/>
    <n v="141.42340425531913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1"/>
    <n v="67.391304347826093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66666666666666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"/>
    <n v="82.516129032258064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"/>
    <n v="53.729729729729726"/>
    <x v="3"/>
    <s v="nonfiction"/>
    <x v="745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"/>
    <n v="34.206185567010309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"/>
    <n v="127.32727272727273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"/>
    <n v="45.56818181818182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6"/>
    <n v="95.963636363636368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3"/>
    <n v="77.271186440677965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9"/>
    <n v="57.338709677419352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2"/>
    <n v="53.19047619047619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0769230769232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4"/>
    <n v="42.346938775510203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2"/>
    <n v="37.466029411764708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8"/>
    <n v="37.454545454545453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55555555555557"/>
    <x v="3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052631578948"/>
    <x v="3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2"/>
    <n v="51.474747474747474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5"/>
    <n v="39.166666666666664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"/>
    <n v="5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"/>
    <n v="57.295454545454547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4"/>
    <n v="59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"/>
    <n v="31.846153846153847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0"/>
    <n v="10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"/>
    <n v="50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1"/>
    <n v="16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"/>
    <n v="39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2"/>
    <n v="34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"/>
    <n v="63.122807017543863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1"/>
    <n v="7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"/>
    <n v="2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3"/>
    <n v="66.666666666666671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18518518518519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"/>
    <n v="42.60920000000000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"/>
    <n v="63.485714285714288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3"/>
    <n v="102.5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1"/>
    <n v="31.142758620689655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3"/>
    <n v="162.27272727272728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"/>
    <n v="80.588235294117652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4"/>
    <n v="59.85441176470588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"/>
    <n v="132.85714285714286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"/>
    <n v="92.547820512820508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4"/>
    <n v="60.859375"/>
    <x v="4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"/>
    <n v="41.851833333333339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3"/>
    <n v="88.325937499999995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"/>
    <n v="158.96226415094338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2"/>
    <n v="85.054347826086953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"/>
    <n v="112.61111111111111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8"/>
    <n v="45.436619718309856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5"/>
    <n v="46.218390804597703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"/>
    <n v="178.60714285714286"/>
    <x v="4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"/>
    <n v="40.75"/>
    <x v="4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2"/>
    <n v="43.733921568627444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"/>
    <n v="81.066666666666663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"/>
    <n v="74.60526315789474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5555555555554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3333333333336"/>
    <x v="4"/>
    <s v="rock"/>
    <x v="805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"/>
    <n v="117.67605633802818"/>
    <x v="4"/>
    <s v="rock"/>
    <x v="80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"/>
    <n v="73.771929824561397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116279069767"/>
    <x v="4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4"/>
    <n v="79.82692307692308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3333333333336"/>
    <x v="4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66666666666671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2"/>
    <n v="27.606060606060606"/>
    <x v="4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60"/>
    <n v="24.999375000000001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"/>
    <n v="45.464285714285715"/>
    <x v="4"/>
    <s v="rock"/>
    <x v="814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4883720930239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"/>
    <n v="39.31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"/>
    <n v="89.419999999999987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6"/>
    <n v="28.684210526315791"/>
    <x v="4"/>
    <s v="rock"/>
    <x v="818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9"/>
    <n v="31.071428571428573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"/>
    <n v="70.55263157894737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2820512820514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"/>
    <n v="51.811594202898547"/>
    <x v="4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80"/>
    <n v="43.515151515151516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"/>
    <n v="39.816666666666663"/>
    <x v="4"/>
    <s v="rock"/>
    <x v="824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"/>
    <n v="126.8080808080808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"/>
    <n v="113.87755102040816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"/>
    <n v="28.181818181818183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0526315789474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8"/>
    <n v="60.65625"/>
    <x v="4"/>
    <s v="rock"/>
    <x v="830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"/>
    <n v="175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1"/>
    <n v="97.993896103896105"/>
    <x v="4"/>
    <s v="rock"/>
    <x v="832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2"/>
    <n v="148.78048780487805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"/>
    <n v="96.08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"/>
    <n v="58.625"/>
    <x v="4"/>
    <s v="rock"/>
    <x v="835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1"/>
    <n v="109.70695652173914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2"/>
    <n v="49.112903225806448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"/>
    <n v="47.672131147540981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7"/>
    <n v="60.737812499999997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"/>
    <n v="63.37715789473684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"/>
    <n v="53.893617021276597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"/>
    <n v="66.871794871794876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"/>
    <n v="63.102362204724407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"/>
    <n v="36.628930817610062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"/>
    <n v="34.005706214689269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"/>
    <n v="28.553404255319148"/>
    <x v="4"/>
    <s v="metal"/>
    <x v="846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20"/>
    <n v="41.704347826086959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"/>
    <n v="46.669172932330824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"/>
    <n v="37.271428571428572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5"/>
    <n v="59.258064516129032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"/>
    <n v="65.8623246492986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"/>
    <n v="31.914893617021278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"/>
    <n v="19.464285714285715"/>
    <x v="4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"/>
    <n v="22.737763157894737"/>
    <x v="4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5"/>
    <n v="42.724489795918366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"/>
    <n v="52.916666666666664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"/>
    <n v="50.5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"/>
    <n v="42.5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5"/>
    <n v="18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2"/>
    <n v="34.177215189873415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"/>
    <n v="22.5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"/>
    <n v="58.18181818181818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"/>
    <n v="109.18181818181819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"/>
    <n v="50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2"/>
    <n v="346.66666666666669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"/>
    <n v="12.4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"/>
    <n v="27.083333333333332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1"/>
    <n v="32.5"/>
    <x v="4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"/>
    <n v="9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"/>
    <n v="34.761904761904759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4"/>
    <s v="jazz"/>
    <x v="875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1"/>
    <n v="28.577777777777779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8"/>
    <n v="46.586206896551722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"/>
    <n v="32.5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1"/>
    <n v="21.466666666666665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3"/>
    <n v="14.125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1"/>
    <n v="30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"/>
    <n v="21.571428571428573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"/>
    <n v="83.375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4285714285715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85714285714285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"/>
    <n v="18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"/>
    <n v="73.760000000000005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"/>
    <n v="31.2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"/>
    <n v="28.888888888888889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1"/>
    <n v="143.8235294117647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"/>
    <n v="147.81132075471697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"/>
    <n v="27.857142857142858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4444444444443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3"/>
    <n v="35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"/>
    <n v="35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"/>
    <n v="10.5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"/>
    <n v="30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"/>
    <n v="40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"/>
    <n v="50.333333333333336"/>
    <x v="4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"/>
    <n v="32.666666666666664"/>
    <x v="4"/>
    <s v="jazz"/>
    <x v="905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4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"/>
    <n v="65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"/>
    <n v="24.6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1"/>
    <n v="15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7"/>
    <n v="82.583333333333329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6"/>
    <n v="41.666666666666664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1"/>
    <n v="30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"/>
    <n v="19.600000000000001"/>
    <x v="4"/>
    <s v="jazz"/>
    <x v="918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1"/>
    <n v="100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1"/>
    <n v="231.7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"/>
    <n v="189.33333333333334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"/>
    <n v="55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1"/>
    <n v="21.8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3"/>
    <n v="32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4"/>
    <s v="jazz"/>
    <x v="92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4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1"/>
    <n v="56.2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"/>
    <n v="69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7"/>
    <n v="18.714285714285715"/>
    <x v="4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5"/>
    <n v="46.033333333333331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"/>
    <n v="50.666666666666664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"/>
    <n v="25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"/>
    <n v="20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"/>
    <n v="25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"/>
    <n v="20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"/>
    <n v="110.2857142857142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"/>
    <n v="37.451612903225808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9"/>
    <n v="41.75"/>
    <x v="2"/>
    <s v="wearables"/>
    <x v="942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10"/>
    <n v="24.083333333333332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"/>
    <n v="69.40625"/>
    <x v="2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"/>
    <n v="155.25"/>
    <x v="2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2"/>
    <n v="57.2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x v="2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"/>
    <n v="39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"/>
    <n v="58.416666666666664"/>
    <x v="2"/>
    <s v="wearables"/>
    <x v="950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"/>
    <n v="158.63636363636363"/>
    <x v="2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40"/>
    <n v="99.857142857142861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1"/>
    <n v="25.2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"/>
    <n v="89.191780821917803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6"/>
    <n v="182.6236559139785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2"/>
    <n v="50.647058823529413"/>
    <x v="2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2"/>
    <n v="33.285714285714285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"/>
    <n v="51.823529411764703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9"/>
    <n v="113.62573099415205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"/>
    <n v="136.46276595744681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"/>
    <n v="364.35454545454547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"/>
    <n v="19.243243243243242"/>
    <x v="2"/>
    <s v="wearables"/>
    <x v="962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"/>
    <n v="41.888888888888886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1"/>
    <n v="30.310344827586206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"/>
    <n v="49.666666666666664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5"/>
    <n v="59.2"/>
    <x v="2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8"/>
    <n v="43.97530864197531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"/>
    <n v="26.5"/>
    <x v="2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7"/>
    <n v="1272.7272727272727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6"/>
    <n v="164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"/>
    <n v="45.2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5"/>
    <n v="153.88888888888889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"/>
    <n v="51.375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1"/>
    <n v="93.333333333333329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3"/>
    <n v="108.625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2"/>
    <n v="160.5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4"/>
    <n v="75.7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"/>
    <n v="790.83739837398377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3"/>
    <n v="301.93916666666667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5"/>
    <n v="47.935483870967744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0"/>
    <n v="2.75"/>
    <x v="2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0"/>
    <n v="1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30"/>
    <n v="171.79329608938548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"/>
    <n v="35.333333333333336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"/>
    <n v="82.086956521739125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3"/>
    <n v="110.8695652173913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"/>
    <n v="161.21951219512195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2"/>
    <s v="wearables"/>
    <x v="988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7"/>
    <n v="52.40625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"/>
    <n v="13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"/>
    <n v="30.285714285714285"/>
    <x v="2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"/>
    <n v="116.7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"/>
    <n v="89.59693877551021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"/>
    <n v="424.45454545454544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"/>
    <n v="80.666666666666671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2"/>
    <n v="13"/>
    <x v="2"/>
    <s v="wearables"/>
    <x v="996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"/>
    <n v="8.125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9"/>
    <n v="153.42794759825327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8"/>
    <n v="292.07499999999999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"/>
    <n v="3304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30"/>
    <n v="134.54545454545453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"/>
    <n v="214.06666666666666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"/>
    <n v="216.33684210526314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"/>
    <n v="932.31055900621118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6"/>
    <n v="29.25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"/>
    <n v="174.94736842105263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"/>
    <n v="250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"/>
    <n v="65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"/>
    <n v="55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"/>
    <n v="75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"/>
    <n v="1389.3561935483872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5"/>
    <n v="95.91111111111111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1"/>
    <n v="191.25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3"/>
    <n v="40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3"/>
    <n v="74.78947368421052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3"/>
    <n v="161.11830985915492"/>
    <x v="2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"/>
    <n v="88.714285714285708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"/>
    <n v="53.25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6"/>
    <n v="106.2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2"/>
    <n v="22.079728033472804"/>
    <x v="4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5"/>
    <n v="31.054054054054053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"/>
    <n v="36.206106870229007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9"/>
    <n v="388.9762295081967"/>
    <x v="4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10"/>
    <n v="71.848571428571432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"/>
    <n v="57.381803278688523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"/>
    <n v="69.666666666666671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"/>
    <n v="45.988235294117644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2"/>
    <n v="79.262411347517727"/>
    <x v="4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"/>
    <n v="43.031446540880502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"/>
    <n v="108.48484848484848"/>
    <x v="4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"/>
    <n v="61.029583333333335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3"/>
    <n v="50.592592592592595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"/>
    <n v="39.157168674698795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8"/>
    <n v="65.15789473684211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"/>
    <n v="23.963127962085309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"/>
    <n v="48.61904761904762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"/>
    <n v="35.73770491803279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"/>
    <n v="21.366666666666667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"/>
    <n v="250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2"/>
    <n v="10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9"/>
    <n v="29.236301369863014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0"/>
    <n v="3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3"/>
    <n v="33.25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"/>
    <n v="1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"/>
    <n v="53"/>
    <x v="5"/>
    <s v="audio"/>
    <x v="1048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x v="5"/>
    <s v="audio"/>
    <x v="104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5"/>
    <s v="audio"/>
    <x v="1058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x v="5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5"/>
    <s v="audio"/>
    <x v="1061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"/>
    <n v="47.5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9"/>
    <n v="65.666666666666671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3"/>
    <n v="16.2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"/>
    <n v="34.128378378378379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"/>
    <n v="11.2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9"/>
    <n v="40.476190476190474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1"/>
    <n v="35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0"/>
    <n v="12.75"/>
    <x v="6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"/>
    <n v="10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"/>
    <n v="113.56666666666666"/>
    <x v="6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5"/>
    <n v="15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3"/>
    <n v="48.281025641025643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"/>
    <n v="43.976047904191617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8"/>
    <n v="9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3"/>
    <n v="37.666666666666664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"/>
    <n v="18.581632653061224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0"/>
    <n v="3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1"/>
    <n v="18.666666666666668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1"/>
    <n v="410"/>
    <x v="6"/>
    <s v="video games"/>
    <x v="1083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6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"/>
    <n v="114"/>
    <x v="6"/>
    <s v="video games"/>
    <x v="1085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0"/>
    <n v="7.5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6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"/>
    <n v="43.41727891156463"/>
    <x v="6"/>
    <s v="video games"/>
    <x v="1088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8"/>
    <n v="23.959183673469386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0"/>
    <n v="5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3"/>
    <n v="12.5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"/>
    <n v="3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"/>
    <n v="10.5625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"/>
    <n v="122.00037037037038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"/>
    <n v="267.80851063829789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8"/>
    <n v="74.206896551724142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0"/>
    <n v="6.7142857142857144"/>
    <x v="6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"/>
    <n v="81.954545454545453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1"/>
    <n v="25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3"/>
    <n v="10"/>
    <x v="6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0"/>
    <n v="6.833333333333333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"/>
    <n v="17.708333333333332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2"/>
    <n v="16.2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5"/>
    <n v="80.297297297297291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"/>
    <n v="71.5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"/>
    <n v="23.571428571428573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3"/>
    <n v="34.88095238095238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"/>
    <n v="15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1"/>
    <n v="23.181818181818183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"/>
    <n v="1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6"/>
    <n v="100.23371794871794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1"/>
    <n v="5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"/>
    <n v="3.3333333333333335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"/>
    <n v="13.25"/>
    <x v="6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0"/>
    <n v="17.852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"/>
    <n v="10.375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"/>
    <n v="36.333333333333336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"/>
    <n v="5"/>
    <x v="6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6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0"/>
    <n v="5.8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"/>
    <n v="3.6666666666666665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"/>
    <n v="60.714285714285715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1"/>
    <n v="5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2"/>
    <n v="25.434782608695652"/>
    <x v="6"/>
    <s v="mobile games"/>
    <x v="1127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"/>
    <n v="1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"/>
    <n v="10.5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"/>
    <n v="3.6666666666666665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6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"/>
    <n v="110.61538461538461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1"/>
    <n v="20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0"/>
    <n v="1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"/>
    <n v="45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40"/>
    <n v="253.2051282051282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"/>
    <n v="31.2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0"/>
    <n v="5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6"/>
    <s v="mobile games"/>
    <x v="1140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"/>
    <n v="23.25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"/>
    <n v="100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9"/>
    <n v="44.166666666666664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7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"/>
    <n v="24.333333333333332"/>
    <x v="7"/>
    <s v="food trucks"/>
    <x v="1148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"/>
    <n v="37.5"/>
    <x v="7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"/>
    <n v="42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7"/>
    <s v="food trucks"/>
    <x v="1151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6"/>
    <n v="60.733333333333334"/>
    <x v="7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1"/>
    <n v="50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7"/>
    <n v="108.33333333333333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1"/>
    <n v="23.5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2"/>
    <n v="50.333333333333336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"/>
    <n v="11.666666666666666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4"/>
    <n v="60.789473684210527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0"/>
    <n v="17.5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1"/>
    <n v="82.82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"/>
    <n v="358.875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2"/>
    <n v="61.1875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6"/>
    <n v="340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"/>
    <n v="5.666666666666667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"/>
    <n v="50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"/>
    <n v="25"/>
    <x v="7"/>
    <s v="food trucks"/>
    <x v="1171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0"/>
    <n v="30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6"/>
    <n v="46.631578947368418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3"/>
    <n v="65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0"/>
    <n v="10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0"/>
    <n v="5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"/>
    <n v="640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2"/>
    <n v="69.117647058823536"/>
    <x v="7"/>
    <s v="food trucks"/>
    <x v="1180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0"/>
    <n v="1.3333333333333333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"/>
    <n v="10.5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3333333333336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5"/>
    <n v="61.562666666666665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"/>
    <n v="118.73873873873873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7"/>
    <n v="65.081300813008127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"/>
    <n v="130.15714285714284"/>
    <x v="8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1"/>
    <n v="37.776470588235291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8"/>
    <n v="112.79069767441861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307692307692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"/>
    <n v="89.242424242424249"/>
    <x v="8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33333333333332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4"/>
    <n v="79.967032967032964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"/>
    <n v="56.414565826330531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1764705882348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70"/>
    <n v="76.439453125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"/>
    <n v="121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1"/>
    <n v="54.616766467065865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"/>
    <n v="299.22222222222223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6"/>
    <n v="58.533980582524272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"/>
    <n v="55.371801801801809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"/>
    <n v="183.80442804428046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"/>
    <n v="165.34653465346534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3"/>
    <n v="234.78947368421052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1"/>
    <n v="211.48387096774192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5"/>
    <n v="32.34375"/>
    <x v="8"/>
    <s v="photobooks"/>
    <x v="1206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"/>
    <n v="123.37588652482269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"/>
    <n v="207.06666666666666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08695652174"/>
    <x v="8"/>
    <s v="photobooks"/>
    <x v="1209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"/>
    <n v="493.81553398058253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"/>
    <n v="168.5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"/>
    <n v="38.867469879518069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"/>
    <n v="61.527777777777779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2"/>
    <n v="105.44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"/>
    <n v="71.592003642987251"/>
    <x v="8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6"/>
    <n v="91.882882882882882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3"/>
    <n v="148.57377049180329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"/>
    <n v="174.2134831460674"/>
    <x v="8"/>
    <s v="photobooks"/>
    <x v="1218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"/>
    <n v="102.86166007905139"/>
    <x v="8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4"/>
    <n v="111.17857142857143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"/>
    <n v="23.796213592233013"/>
    <x v="8"/>
    <s v="photobooks"/>
    <x v="1221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"/>
    <n v="81.268115942028984"/>
    <x v="8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"/>
    <n v="116.21465968586388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"/>
    <n v="58.888888888888886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"/>
    <n v="44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4"/>
    <n v="48.424999999999997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"/>
    <n v="61.041666666666664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1"/>
    <n v="25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1"/>
    <n v="40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2"/>
    <n v="19.333333333333332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3"/>
    <n v="35"/>
    <x v="4"/>
    <s v="world music"/>
    <x v="1235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8"/>
    <n v="59.333333333333336"/>
    <x v="4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"/>
    <n v="30.125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1"/>
    <n v="74.617647058823536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1"/>
    <n v="5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"/>
    <n v="44.5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4"/>
    <n v="46.133333333333333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"/>
    <n v="141.47058823529412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3870967741936"/>
    <x v="4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"/>
    <n v="85.5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2"/>
    <n v="64.254237288135599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"/>
    <n v="64.46913580246914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"/>
    <n v="118.2007874015748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2"/>
    <n v="82.540540540540547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8"/>
    <n v="34.170212765957444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"/>
    <n v="42.73322081575246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9"/>
    <n v="94.489361702127653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"/>
    <n v="55.697247706422019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8"/>
    <n v="98.030831024930734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5"/>
    <n v="92.102272727272734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"/>
    <n v="38.175462686567165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"/>
    <n v="27.145833333333332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4"/>
    <n v="50.689189189189186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"/>
    <n v="38.942307692307693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"/>
    <n v="77.638095238095232"/>
    <x v="4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36585365853661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"/>
    <n v="31.823529411764707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"/>
    <n v="63.184393939393942"/>
    <x v="4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"/>
    <n v="190.9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2"/>
    <n v="140.85534591194968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7"/>
    <n v="76.92307692307692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9"/>
    <n v="99.15533980582525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5"/>
    <n v="67.881656804733723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2"/>
    <n v="246.29032258064515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8571428571428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4"/>
    <n v="76.666666666666671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5"/>
    <n v="82.963254817987149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"/>
    <n v="62.522107969151669"/>
    <x v="4"/>
    <s v="rock"/>
    <x v="1275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"/>
    <n v="46.06808823529412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"/>
    <n v="38.543946731234868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5"/>
    <n v="53.005263157894738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1"/>
    <n v="73.355396825396824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1"/>
    <n v="127.97523076923076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1"/>
    <n v="104.72972972972973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4"/>
    <n v="67.671532846715323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"/>
    <n v="95.931818181818187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1290322580641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2"/>
    <n v="32.269841269841272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"/>
    <n v="81.2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"/>
    <n v="65.868852459016395"/>
    <x v="1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"/>
    <n v="36.07692307692308"/>
    <x v="1"/>
    <s v="plays"/>
    <x v="1289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9"/>
    <n v="44.186046511627907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6"/>
    <n v="104.07142857142857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"/>
    <n v="35.96153846153846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"/>
    <n v="127.79166666666667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27272727272727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2"/>
    <n v="39.828125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"/>
    <n v="52.173913043478258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10"/>
    <n v="92.037815126050418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5"/>
    <n v="63.424242424242422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25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3"/>
    <n v="70.862068965517238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1"/>
    <s v="plays"/>
    <x v="1302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"/>
    <n v="42.21416666666667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40"/>
    <n v="152.41346153846155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6"/>
    <n v="90.616279069767444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"/>
    <n v="201.60393258426967"/>
    <x v="2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2"/>
    <n v="127.93333333333334"/>
    <x v="2"/>
    <s v="wearables"/>
    <x v="1307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"/>
    <n v="29.894736842105264"/>
    <x v="2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2"/>
    <n v="367.97142857142859"/>
    <x v="2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6"/>
    <n v="129.16666666666666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"/>
    <n v="800.7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1"/>
    <n v="28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"/>
    <n v="102.01639344262296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"/>
    <n v="184.36363636363637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"/>
    <n v="162.91935483870967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0"/>
    <n v="1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6"/>
    <n v="603.52631578947364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"/>
    <n v="45.407407407407405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"/>
    <n v="97.333333333333329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1"/>
    <n v="167.66666666666666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"/>
    <n v="859.85714285714289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"/>
    <n v="26.5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9"/>
    <n v="30.272727272727273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10"/>
    <n v="54.666666666666664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"/>
    <n v="60.75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"/>
    <n v="102.72727272727273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4"/>
    <n v="41.585365853658537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"/>
    <n v="116.53333333333333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1"/>
    <n v="45.333333333333336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"/>
    <n v="157.46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"/>
    <n v="100.5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1"/>
    <n v="51.822463768115945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20"/>
    <n v="308.75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5"/>
    <n v="379.22767857142856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"/>
    <n v="176.36428571428573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"/>
    <n v="66.066666666666663"/>
    <x v="2"/>
    <s v="wearables"/>
    <x v="1338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7"/>
    <n v="89.648648648648646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"/>
    <n v="382.39130434782606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"/>
    <n v="100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"/>
    <n v="158.35603715170279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8"/>
    <n v="40.762589928057551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1428571428569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"/>
    <n v="48.449664429530202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"/>
    <n v="82.41935483870968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2"/>
    <n v="230.19230769230768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"/>
    <n v="59.360465116279073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"/>
    <n v="66.698717948717942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"/>
    <n v="168.77500000000001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"/>
    <n v="59.973568281938327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4"/>
    <n v="31.80952380952381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"/>
    <n v="24.421875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3"/>
    <n v="25.347107438016529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3"/>
    <n v="71.443218390804603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"/>
    <n v="38.553846153846152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2"/>
    <n v="68.367346938775512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6"/>
    <n v="40.210526315789473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"/>
    <n v="32.074074074074076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6"/>
    <n v="28.632575757575758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"/>
    <n v="43.64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9"/>
    <n v="346.04166666666669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"/>
    <n v="81.739130434782609"/>
    <x v="4"/>
    <s v="rock"/>
    <x v="1365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"/>
    <n v="64.535306122448986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"/>
    <n v="63.477777777777774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1"/>
    <n v="63.620689655172413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"/>
    <n v="83.967068965517228"/>
    <x v="4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4"/>
    <n v="77.7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"/>
    <n v="107.07142857142857"/>
    <x v="4"/>
    <s v="rock"/>
    <x v="1371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x v="4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"/>
    <n v="201.94230769230768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"/>
    <n v="43.060606060606062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"/>
    <n v="62.871559633027523"/>
    <x v="4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"/>
    <n v="55.607142857142854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"/>
    <n v="48.70967741935484"/>
    <x v="4"/>
    <s v="rock"/>
    <x v="1377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"/>
    <n v="30.578947368421051"/>
    <x v="4"/>
    <s v="rock"/>
    <x v="1378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2"/>
    <n v="73.907284768211923"/>
    <x v="4"/>
    <s v="rock"/>
    <x v="1379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"/>
    <n v="73.356164383561648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"/>
    <n v="56.412162162162161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"/>
    <n v="50.247311827956992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"/>
    <n v="68.936507936507937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"/>
    <n v="65.914104477611943"/>
    <x v="4"/>
    <s v="rock"/>
    <x v="1385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9"/>
    <n v="62.5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7"/>
    <n v="70.064102564102569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5"/>
    <n v="60.181874999999998"/>
    <x v="4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"/>
    <n v="21.382352941176471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"/>
    <n v="160.78947368421052"/>
    <x v="4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"/>
    <n v="42.384615384615387"/>
    <x v="4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4"/>
    <n v="27.317307692307693"/>
    <x v="4"/>
    <s v="rock"/>
    <x v="139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"/>
    <n v="196.82692307692307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"/>
    <n v="53.882352941176471"/>
    <x v="4"/>
    <s v="rock"/>
    <x v="1394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2"/>
    <n v="47.756097560975611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"/>
    <n v="88.191780821917803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4"/>
    <n v="72.056962025316452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10"/>
    <n v="74.24615384615384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"/>
    <n v="61.701086956521742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"/>
    <n v="17.235294117647058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7"/>
    <n v="51.720833333333331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"/>
    <n v="24.150442477876105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3"/>
    <n v="62.166666666666664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2"/>
    <n v="48.2"/>
    <x v="3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"/>
    <n v="6.1764705882352944"/>
    <x v="3"/>
    <s v="translations"/>
    <x v="1405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"/>
    <n v="5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1"/>
    <n v="7.5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"/>
    <n v="12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0"/>
    <n v="1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"/>
    <n v="2.3333333333333335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5"/>
    <n v="24.615384615384617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"/>
    <n v="1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"/>
    <n v="88.888888888888886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"/>
    <n v="27.5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"/>
    <n v="6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"/>
    <n v="44.5"/>
    <x v="3"/>
    <s v="translations"/>
    <x v="1419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3"/>
    <n v="1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"/>
    <n v="100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"/>
    <n v="13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"/>
    <n v="100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"/>
    <n v="109.07142857142857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"/>
    <n v="104.7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5"/>
    <n v="15"/>
    <x v="3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"/>
    <n v="80.599999999999994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2"/>
    <n v="115.55319148936171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7"/>
    <n v="80.5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10"/>
    <n v="744.545454545454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"/>
    <n v="7.5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1"/>
    <n v="38.5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7"/>
    <n v="36.68181818181818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7"/>
    <n v="30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0"/>
    <n v="1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"/>
    <n v="673.33333333333337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3"/>
    <s v="translations"/>
    <x v="1446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0"/>
    <n v="25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0"/>
    <n v="1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0"/>
    <n v="1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1"/>
    <n v="15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1"/>
    <n v="225"/>
    <x v="3"/>
    <s v="translations"/>
    <x v="1455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3"/>
    <n v="48.333333333333336"/>
    <x v="3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3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"/>
    <n v="44.66673529411765"/>
    <x v="3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9"/>
    <n v="28.937999999999999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8"/>
    <n v="35.44"/>
    <x v="3"/>
    <s v="radio &amp; podcasts"/>
    <x v="1463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"/>
    <n v="34.871794871794869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"/>
    <n v="52.622732513451197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8"/>
    <n v="69.598266129032254"/>
    <x v="3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"/>
    <n v="76.72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"/>
    <n v="33.191126279863482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"/>
    <n v="149.46417445482865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"/>
    <n v="23.172839506172838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4"/>
    <n v="96.877551020408163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9"/>
    <n v="103.20238095238095"/>
    <x v="3"/>
    <s v="radio &amp; podcasts"/>
    <x v="1472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1"/>
    <n v="38.462553191489363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"/>
    <n v="44.31578947368421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9"/>
    <n v="64.173356009070289"/>
    <x v="3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2"/>
    <n v="43.333275109170302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"/>
    <n v="90.495934959349597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2"/>
    <n v="29.187190495010373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"/>
    <n v="30.95774647887324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"/>
    <n v="92.157795275590544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"/>
    <n v="17.5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"/>
    <n v="5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1"/>
    <n v="25"/>
    <x v="3"/>
    <s v="fiction"/>
    <x v="1483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"/>
    <n v="50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"/>
    <n v="16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3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"/>
    <n v="60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1"/>
    <n v="47.10526315789474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"/>
    <n v="100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1"/>
    <n v="15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9"/>
    <n v="40.454545454545453"/>
    <x v="3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0"/>
    <n v="1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2"/>
    <n v="19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"/>
    <n v="5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"/>
    <n v="46.733333333333334"/>
    <x v="3"/>
    <s v="fiction"/>
    <x v="1500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"/>
    <n v="97.731073446327684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"/>
    <n v="67.835866261398181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8"/>
    <n v="56.98492957746479"/>
    <x v="8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8"/>
    <n v="67.159851301115239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4"/>
    <n v="48.037681159420288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"/>
    <n v="38.860465116279073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1818181818187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1"/>
    <n v="97.113744075829388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4"/>
    <n v="110.39397959183674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"/>
    <n v="39.91506172839506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2"/>
    <n v="75.975728155339809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9"/>
    <n v="58.379104477611939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"/>
    <n v="55.82093023255814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"/>
    <n v="151.24431818181819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"/>
    <n v="849.67027027027029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9"/>
    <n v="159.24137931034483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2"/>
    <n v="39.507317073170732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"/>
    <n v="130.52966101694915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"/>
    <n v="64.156896551724131"/>
    <x v="8"/>
    <s v="photobooks"/>
    <x v="1519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"/>
    <n v="111.52694610778443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7"/>
    <n v="170.44680851063831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9"/>
    <n v="133.7391592920354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5"/>
    <n v="95.834024896265561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7"/>
    <n v="221.78571428571428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"/>
    <n v="32.315357142857138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"/>
    <n v="98.839285714285708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"/>
    <n v="55.222142857142863"/>
    <x v="8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2"/>
    <n v="52.793750000000003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1"/>
    <n v="135.66666666666666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5"/>
    <n v="53.991990846681922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6"/>
    <n v="56.643835616438359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"/>
    <n v="82.316326530612244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"/>
    <n v="88.26081081081081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8"/>
    <n v="84.905149051490511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"/>
    <n v="48.154545454545456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"/>
    <n v="66.015406593406595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80"/>
    <n v="96.375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3"/>
    <n v="156.17391304347825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6"/>
    <n v="95.764859154929582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8"/>
    <n v="180.40816326530611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0"/>
    <n v="3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"/>
    <n v="10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0"/>
    <n v="1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9"/>
    <n v="26.272727272727273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8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9"/>
    <n v="60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3333333333332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"/>
    <n v="14.428571428571429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"/>
    <n v="132.1875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"/>
    <n v="56.416666666666664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5"/>
    <n v="11.666666666666666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"/>
    <n v="50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4"/>
    <n v="23.5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1"/>
    <n v="67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"/>
    <n v="42.5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"/>
    <n v="10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3"/>
    <n v="100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"/>
    <n v="108.05084745762711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"/>
    <n v="26.923076923076923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4"/>
    <n v="155"/>
    <x v="3"/>
    <s v="art books"/>
    <x v="1568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"/>
    <n v="47.769230769230766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1"/>
    <n v="20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66666666666664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"/>
    <n v="74.333333333333329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"/>
    <n v="84.333333333333329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3"/>
    <n v="65.457142857142856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1"/>
    <n v="27.5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1"/>
    <n v="51.2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1"/>
    <n v="14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1"/>
    <n v="5"/>
    <x v="8"/>
    <s v="places"/>
    <x v="1581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"/>
    <n v="31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0"/>
    <n v="15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666666666666"/>
    <x v="8"/>
    <s v="places"/>
    <x v="1585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0"/>
    <n v="1"/>
    <x v="8"/>
    <s v="places"/>
    <x v="1587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8"/>
    <s v="places"/>
    <x v="1589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2"/>
    <n v="510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"/>
    <n v="44.478260869565219"/>
    <x v="8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8"/>
    <s v="places"/>
    <x v="159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0"/>
    <n v="1"/>
    <x v="8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1"/>
    <n v="20.5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"/>
    <n v="40"/>
    <x v="8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"/>
    <n v="25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"/>
    <n v="1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"/>
    <n v="40.777777777777779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"/>
    <n v="48.325535714285714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"/>
    <n v="46.953125"/>
    <x v="4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"/>
    <n v="66.688666666666663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"/>
    <n v="48.842857142857142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1"/>
    <n v="137.30909090909091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"/>
    <n v="87.829673913043479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"/>
    <n v="70.785365853658533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"/>
    <n v="52.826086956521742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"/>
    <n v="443.7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2"/>
    <n v="48.544642857142854"/>
    <x v="4"/>
    <s v="rock"/>
    <x v="1610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"/>
    <n v="37.074074074074076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"/>
    <n v="50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2"/>
    <n v="39.03846153846154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3"/>
    <n v="66.688311688311686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"/>
    <n v="67.132352941176464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"/>
    <n v="66.369426751592357"/>
    <x v="4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6"/>
    <n v="64.620253164556956"/>
    <x v="4"/>
    <s v="rock"/>
    <x v="1617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"/>
    <n v="58.370370370370374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"/>
    <n v="86.956521739130437"/>
    <x v="4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3"/>
    <n v="66.470588235294116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"/>
    <n v="163.78378378378378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2"/>
    <n v="107.98461538461538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"/>
    <n v="42.111111111111114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"/>
    <n v="112.01923076923077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"/>
    <n v="74.953703703703709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78947368421055"/>
    <x v="4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1"/>
    <n v="45.875"/>
    <x v="4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4"/>
    <n v="75.853658536585371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"/>
    <n v="84.206349206349202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6"/>
    <n v="117.22556390977444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2"/>
    <n v="86.489361702127653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379310344828"/>
    <x v="4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1"/>
    <n v="62.8125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"/>
    <n v="67.729729729729726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4"/>
    <n v="53.5632183908046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4"/>
    <n v="34.6"/>
    <x v="4"/>
    <s v="rock"/>
    <x v="1637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88888888888886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36842105263165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70"/>
    <n v="39.967058823529413"/>
    <x v="4"/>
    <s v="rock"/>
    <x v="1640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"/>
    <n v="97.5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57142857142854"/>
    <x v="4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5"/>
    <n v="168.51351351351352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10"/>
    <n v="85.546875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1"/>
    <n v="554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"/>
    <n v="26.554216867469879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5"/>
    <n v="113.82608695652173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"/>
    <n v="32.011111111111113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1"/>
    <n v="47.189259259259259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2"/>
    <n v="88.46875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1"/>
    <n v="100.7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1"/>
    <n v="64.714285714285708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"/>
    <n v="51.854285714285716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20"/>
    <n v="38.794117647058826"/>
    <x v="4"/>
    <s v="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3"/>
    <n v="44.645833333333336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"/>
    <n v="156.77333333333334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5"/>
    <n v="118.70339366515837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"/>
    <n v="74.149532710280369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3"/>
    <n v="12.533333333333333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4"/>
    <n v="27.861111111111111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3"/>
    <n v="80.178217821782184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3"/>
    <n v="132.43548387096774"/>
    <x v="4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"/>
    <n v="34.384494382022467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"/>
    <n v="44.956989247311824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1"/>
    <n v="41.04081632653061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7"/>
    <n v="52.597560975609753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3"/>
    <n v="70.784482758620683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40"/>
    <n v="53.7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3"/>
    <n v="44.608695652173914"/>
    <x v="4"/>
    <s v="pop"/>
    <x v="1670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1"/>
    <n v="26.148961038961041"/>
    <x v="4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3"/>
    <n v="39.183673469387756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"/>
    <n v="45.593220338983052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2"/>
    <n v="89.247787610619469"/>
    <x v="4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"/>
    <n v="40.416470588235299"/>
    <x v="4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"/>
    <n v="82.38095238095238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2"/>
    <n v="159.52380952380952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"/>
    <n v="36.244897959183675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x v="4"/>
    <s v="pop"/>
    <x v="1679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8"/>
    <n v="47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"/>
    <n v="74.575090497737563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2"/>
    <n v="76"/>
    <x v="4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"/>
    <n v="86.43564356435644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3"/>
    <n v="24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"/>
    <n v="18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"/>
    <n v="80.128205128205124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"/>
    <n v="253.14285714285714"/>
    <x v="4"/>
    <s v="faith"/>
    <x v="1688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2857142857142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"/>
    <n v="57.727272727272727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"/>
    <n v="264.26315789473682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8"/>
    <n v="159.33333333333334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"/>
    <n v="35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"/>
    <n v="5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2"/>
    <n v="61.086956521739133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"/>
    <n v="114.81818181818181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"/>
    <n v="54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"/>
    <n v="65.974683544303801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"/>
    <n v="5"/>
    <x v="4"/>
    <s v="faith"/>
    <x v="1701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0"/>
    <n v="1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"/>
    <n v="25.5"/>
    <x v="4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"/>
    <n v="118.36363636363636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10"/>
    <n v="54.111111111111114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4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5"/>
    <n v="21.25"/>
    <x v="4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1"/>
    <n v="34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1"/>
    <n v="525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2"/>
    <n v="50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8"/>
    <n v="115.70588235294117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"/>
    <n v="5.5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8"/>
    <n v="50"/>
    <x v="4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3"/>
    <n v="34.024390243902438"/>
    <x v="4"/>
    <s v="faith"/>
    <x v="1717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"/>
    <n v="37.5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1"/>
    <n v="11.666666666666666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6"/>
    <n v="28.125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0"/>
    <n v="1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7"/>
    <n v="216.66666666666666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1"/>
    <n v="8.7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"/>
    <n v="62.222222222222221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4"/>
    <n v="137.25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0"/>
    <n v="1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"/>
    <n v="122.14285714285714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4"/>
    <s v="faith"/>
    <x v="173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0"/>
    <n v="1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x v="4"/>
    <s v="faith"/>
    <x v="1735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1"/>
    <n v="22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"/>
    <n v="56.666666666666664"/>
    <x v="4"/>
    <s v="faith"/>
    <x v="1737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"/>
    <n v="20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"/>
    <n v="1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4"/>
    <s v="faith"/>
    <x v="1740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1"/>
    <n v="25.576923076923077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9"/>
    <n v="63.970588235294116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"/>
    <n v="89.925373134328353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"/>
    <n v="93.071428571428569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"/>
    <n v="89.674157303370791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"/>
    <n v="207.61682242990653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5"/>
    <n v="59.408805031446541"/>
    <x v="8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30"/>
    <n v="358.97237569060775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"/>
    <n v="94.736641221374043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2"/>
    <n v="80.647999999999996"/>
    <x v="8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3"/>
    <n v="168.68852459016392"/>
    <x v="8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"/>
    <n v="34.68888888888889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5714285714283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1"/>
    <n v="104.38888888888889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3"/>
    <n v="47.13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6"/>
    <n v="414.28571428571428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5"/>
    <n v="42.481481481481481"/>
    <x v="8"/>
    <s v="photobooks"/>
    <x v="1758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7"/>
    <n v="108.77551020408163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"/>
    <n v="81.098039215686271"/>
    <x v="8"/>
    <s v="photobooks"/>
    <x v="1760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66666666666664"/>
    <x v="8"/>
    <s v="photobooks"/>
    <x v="1761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2"/>
    <n v="103.63559322033899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20"/>
    <n v="55.282051282051285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"/>
    <n v="72.16970873786407"/>
    <x v="8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6"/>
    <n v="58.615384615384613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4"/>
    <n v="12.466666666666667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3"/>
    <n v="49.136363636363633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7"/>
    <n v="150.5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"/>
    <n v="35.799999999999997"/>
    <x v="8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6"/>
    <n v="45.157894736842103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"/>
    <n v="98.78947368421052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6"/>
    <n v="88.307692307692307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"/>
    <n v="170.62903225806451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7"/>
    <n v="83.7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4"/>
    <n v="65.099999999999994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2"/>
    <n v="66.333333333333329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"/>
    <n v="104.89473684210526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40"/>
    <n v="78.440789473684205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6"/>
    <n v="59.041666666666664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"/>
    <n v="71.34210526315789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4"/>
    <n v="51.227027027027027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40"/>
    <n v="60.242424242424242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"/>
    <n v="44.935185185185183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8"/>
    <n v="31.206896551724139"/>
    <x v="8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"/>
    <n v="63.875"/>
    <x v="8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"/>
    <n v="19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1"/>
    <n v="10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5"/>
    <n v="109.06666666666666"/>
    <x v="8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4"/>
    <n v="26.7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"/>
    <n v="109.93525179856115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"/>
    <n v="20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"/>
    <n v="55.388888888888886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9"/>
    <n v="133.90123456790124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"/>
    <n v="48.720930232558139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8"/>
    <n v="48.2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4"/>
    <n v="58.972972972972975"/>
    <x v="8"/>
    <s v="photobooks"/>
    <x v="1798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2"/>
    <n v="11.638333333333334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"/>
    <n v="83.716814159292042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4"/>
    <n v="63.648648648648646"/>
    <x v="8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"/>
    <n v="94.277777777777771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1"/>
    <n v="71.86666666666666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"/>
    <n v="104.84615384615384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"/>
    <n v="67.139344262295083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3"/>
    <n v="73.875"/>
    <x v="8"/>
    <s v="photobooks"/>
    <x v="1806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"/>
    <n v="69.125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"/>
    <n v="120.77083333333333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1"/>
    <n v="42.222222222222221"/>
    <x v="8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"/>
    <n v="7.5"/>
    <x v="8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0"/>
    <n v="1.5384615384615385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"/>
    <n v="37.608695652173914"/>
    <x v="8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"/>
    <n v="42.157142857142858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"/>
    <n v="84.833333333333329"/>
    <x v="8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"/>
    <n v="94.19"/>
    <x v="8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"/>
    <n v="6.2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7"/>
    <n v="213.375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5"/>
    <n v="59.162280701754383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2727272727273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6"/>
    <n v="24.575757575757574"/>
    <x v="4"/>
    <s v="rock"/>
    <x v="1823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"/>
    <n v="75.05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"/>
    <n v="42.02"/>
    <x v="4"/>
    <s v="rock"/>
    <x v="1825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57894736842103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1"/>
    <n v="83.885416666666671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"/>
    <n v="417.33333333333331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7"/>
    <n v="75.765151515151516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2"/>
    <n v="67.389380530973455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71428571428569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3"/>
    <n v="25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3"/>
    <n v="42"/>
    <x v="4"/>
    <s v="rock"/>
    <x v="1833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"/>
    <n v="131.16666666666666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2727272727273"/>
    <x v="4"/>
    <s v="rock"/>
    <x v="1835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"/>
    <n v="182.12727272727273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7"/>
    <n v="61.366666666666667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"/>
    <n v="35.767499999999998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"/>
    <n v="45.62222222222222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9"/>
    <n v="75.384615384615387"/>
    <x v="4"/>
    <s v="rock"/>
    <x v="1840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2"/>
    <n v="50.875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"/>
    <n v="119.28571428571429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"/>
    <n v="92.541865671641801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"/>
    <n v="76.0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1578947368418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8"/>
    <n v="98.99043062200956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1"/>
    <n v="79.526315789473685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"/>
    <n v="134.20833333333334"/>
    <x v="4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"/>
    <n v="37.625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2"/>
    <n v="51.044692737430168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"/>
    <n v="50.03846153846154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7"/>
    <n v="133.93129770992365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2"/>
    <n v="58.214285714285715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"/>
    <n v="88.037643678160919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"/>
    <n v="70.576753926701571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"/>
    <n v="53.289473684210527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363636363637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9"/>
    <n v="40.547315436241611"/>
    <x v="4"/>
    <s v="rock"/>
    <x v="1858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2"/>
    <n v="70.625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"/>
    <n v="52.684210526315788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"/>
    <n v="90.9375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"/>
    <n v="5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3"/>
    <n v="58.083333333333336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0"/>
    <n v="2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1"/>
    <n v="62.5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"/>
    <n v="10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5"/>
    <n v="71.588235294117652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"/>
    <n v="32.81818181818182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2"/>
    <n v="49.11578947368421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"/>
    <n v="16.307692307692307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"/>
    <n v="18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0"/>
    <n v="13"/>
    <x v="6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1"/>
    <n v="17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"/>
    <n v="3"/>
    <x v="6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"/>
    <n v="41.833333333333336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3"/>
    <n v="49.338428571428572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1"/>
    <n v="41.728395061728392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5"/>
    <n v="32.71875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"/>
    <n v="51.96153846153846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"/>
    <n v="50.685714285714283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"/>
    <n v="42.241379310344826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"/>
    <n v="416.875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"/>
    <n v="46.65168539325842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7"/>
    <n v="48.454545454545453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5"/>
    <n v="70.5289837398374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6"/>
    <n v="87.958333333333329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7"/>
    <n v="26.26923076923077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77777777777779"/>
    <x v="4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5"/>
    <n v="57.2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2"/>
    <n v="196.34042553191489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4"/>
    <n v="43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"/>
    <n v="35.551912568306008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5"/>
    <n v="68.80952380952381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"/>
    <n v="28.571428571428573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"/>
    <n v="50.631666666666668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3"/>
    <n v="106.8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"/>
    <n v="4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7"/>
    <n v="34.097560975609753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"/>
    <n v="25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"/>
    <n v="10.5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3"/>
    <n v="215.95959595959596"/>
    <x v="2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"/>
    <n v="21.2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2"/>
    <n v="108.2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"/>
    <n v="129.97368421052633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"/>
    <n v="117.49473684210527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0"/>
    <n v="10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"/>
    <n v="70.595238095238102"/>
    <x v="2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"/>
    <n v="24.5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"/>
    <n v="30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2"/>
    <n v="2"/>
    <x v="2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1"/>
    <n v="17"/>
    <x v="2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3"/>
    <n v="2928.9285714285716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"/>
    <n v="28.888888888888889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"/>
    <n v="29.625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"/>
    <n v="40.980952380952381"/>
    <x v="2"/>
    <s v="gadgets"/>
    <x v="192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7"/>
    <n v="54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6"/>
    <n v="36.109375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1"/>
    <n v="23.153846153846153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"/>
    <n v="104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"/>
    <n v="31.826923076923077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"/>
    <n v="27.3896261682243"/>
    <x v="4"/>
    <s v="indie rock"/>
    <x v="1926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"/>
    <n v="56.363636363636367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"/>
    <n v="77.352941176470594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"/>
    <n v="42.8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46153846153847"/>
    <x v="4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1"/>
    <n v="48.240400000000001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7"/>
    <n v="70.212500000000006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"/>
    <n v="94.054545454545448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4"/>
    <n v="80.272727272727266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"/>
    <n v="54.2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7"/>
    <n v="60.26903448275862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"/>
    <n v="38.740344827586206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6"/>
    <n v="152.54385964912279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1"/>
    <n v="115.3125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1"/>
    <n v="35.838709677419352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"/>
    <n v="64.570118779438872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"/>
    <n v="87.436000000000007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"/>
    <n v="68.815577078288939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"/>
    <n v="176.200223588597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"/>
    <n v="511.79117647058825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50"/>
    <n v="160.44285714285715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1"/>
    <n v="35.003043478260871"/>
    <x v="2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"/>
    <n v="188.50671378091872"/>
    <x v="2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"/>
    <n v="56.204984093319197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1"/>
    <n v="51.3054157782516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"/>
    <n v="127.36450839328538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"/>
    <n v="101.85532258064516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6"/>
    <n v="230.55782312925169"/>
    <x v="2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9"/>
    <n v="842.10602409638557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9"/>
    <n v="577.27593103448271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"/>
    <n v="483.34246575342468"/>
    <x v="2"/>
    <s v="hardware"/>
    <x v="1956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8"/>
    <n v="76.138500000000008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6"/>
    <n v="74.107684365781708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7"/>
    <n v="36.965660377358489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8"/>
    <n v="2500.969696969697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"/>
    <n v="67.690214329454989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3"/>
    <n v="63.04738562091503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7"/>
    <n v="117.6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60"/>
    <n v="180.75185011709601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"/>
    <n v="127.32038834951456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7"/>
    <n v="136.6444745538665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"/>
    <n v="182.78024691358024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5"/>
    <n v="279.37843137254902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"/>
    <n v="61.375728669846318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2"/>
    <n v="80.727532097004286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"/>
    <n v="272.35590732591254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"/>
    <n v="70.848739495798313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7"/>
    <n v="247.94003412969283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"/>
    <n v="186.81393034825871"/>
    <x v="2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9"/>
    <n v="131.98948616600788"/>
    <x v="2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7"/>
    <n v="29.310782241014799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"/>
    <n v="245.02436053593178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7"/>
    <n v="1323.2540463917526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5"/>
    <n v="282.65966789667897"/>
    <x v="2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5"/>
    <n v="91.214401028277635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"/>
    <n v="31.7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"/>
    <n v="88.6875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"/>
    <n v="453.14285714285717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"/>
    <n v="12.7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"/>
    <n v="1"/>
    <x v="8"/>
    <s v="people"/>
    <x v="198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"/>
    <n v="83.428571428571431"/>
    <x v="8"/>
    <s v="people"/>
    <x v="1987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"/>
    <n v="25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7"/>
    <n v="101.8"/>
    <x v="8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"/>
    <n v="46.666666666666664"/>
    <x v="8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"/>
    <n v="1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8"/>
    <n v="26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"/>
    <n v="218.33333333333334"/>
    <x v="8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1"/>
    <n v="33.714285714285715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3"/>
    <n v="25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"/>
    <n v="128.38790470372632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7"/>
    <n v="78.834261818181815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4705882352942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"/>
    <n v="331.10237288135596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4"/>
    <n v="194.26193717277485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8"/>
    <n v="408.97689768976898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6"/>
    <n v="84.459270072992695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"/>
    <n v="44.853658536585364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"/>
    <n v="383.3643216080402"/>
    <x v="2"/>
    <s v="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"/>
    <n v="55.276856649395505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20"/>
    <n v="422.02059732234807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5"/>
    <n v="64.180327868852459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5"/>
    <n v="173.57781674704077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4"/>
    <n v="88.601680840609291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"/>
    <n v="50.222283950617282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2"/>
    <n v="192.38876826722338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"/>
    <n v="73.416901408450698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"/>
    <n v="147.68495555555555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5"/>
    <n v="108.96848314606741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"/>
    <n v="23.647540983606557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"/>
    <n v="147.94736842105263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"/>
    <n v="385.03692307692307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"/>
    <n v="457.39093484419266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"/>
    <n v="222.99047619047619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"/>
    <n v="220.74074074074073"/>
    <x v="2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"/>
    <n v="73.503898678414089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"/>
    <n v="223.09647495361781"/>
    <x v="2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"/>
    <n v="47.911392405063289"/>
    <x v="2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"/>
    <n v="96.063829787234042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"/>
    <n v="118.6144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"/>
    <n v="118.45472440944881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"/>
    <n v="143.21468926553672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9"/>
    <n v="282.71518987341773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7"/>
    <n v="593.93620078740162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"/>
    <n v="262.15704968944101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2"/>
    <n v="46.580778301886795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"/>
    <n v="70.041118881118877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1"/>
    <n v="164.90686274509804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"/>
    <n v="449.26385224274406"/>
    <x v="2"/>
    <s v="hardware"/>
    <x v="2039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"/>
    <n v="27.472841328413285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2"/>
    <n v="143.97499999999999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4"/>
    <n v="88.23571428571428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"/>
    <n v="36.326424870466319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"/>
    <n v="90.177777777777777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"/>
    <n v="152.62361216730039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"/>
    <n v="55.806451612903224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3"/>
    <n v="227.85327313769753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"/>
    <n v="91.82989803350327"/>
    <x v="2"/>
    <s v="hardware"/>
    <x v="2048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"/>
    <n v="80.991037735849048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"/>
    <n v="278.39411764705881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"/>
    <n v="43.095041322314053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"/>
    <n v="326.29205175600737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"/>
    <n v="41.743801652892564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4"/>
    <n v="64.020933977455712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"/>
    <n v="99.455445544554451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"/>
    <n v="138.49458483754512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"/>
    <n v="45.547792792792798"/>
    <x v="2"/>
    <s v="hardware"/>
    <x v="2057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"/>
    <n v="10.507317073170732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"/>
    <n v="114.76533333333333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"/>
    <n v="35.997067448680355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8"/>
    <n v="154.17142857142858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5"/>
    <n v="566.38916256157631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"/>
    <n v="120.85714285714286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"/>
    <n v="86.163845492085343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"/>
    <n v="51.212114395886893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9"/>
    <n v="67.261538461538464"/>
    <x v="2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7"/>
    <n v="62.8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"/>
    <n v="346.13118421052633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"/>
    <n v="244.11912547528519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"/>
    <n v="259.25424836601309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1"/>
    <n v="201.96402877697841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1"/>
    <n v="226.20857142857142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3"/>
    <n v="324.69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3"/>
    <n v="205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"/>
    <n v="20.465926829268295"/>
    <x v="2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"/>
    <n v="116.35303146309367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6"/>
    <n v="307.20212765957444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"/>
    <n v="546.6875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"/>
    <n v="47.474464579901152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8"/>
    <n v="101.56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5"/>
    <n v="72.909090909090907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1"/>
    <n v="43.710526315789473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"/>
    <n v="34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"/>
    <n v="70.652173913043484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4"/>
    <n v="89.301204819277103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1"/>
    <n v="115.08571428571429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4"/>
    <n v="62.12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6"/>
    <n v="46.204266666666669"/>
    <x v="4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"/>
    <n v="48.54854838709678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"/>
    <n v="57.520187499999999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"/>
    <n v="88.147154471544724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"/>
    <n v="110.49090909090908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"/>
    <n v="66.826086956521735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1"/>
    <n v="58.597222222222221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3636363636364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2"/>
    <n v="43.571428571428569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4736842105263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"/>
    <n v="188.125"/>
    <x v="4"/>
    <s v="indie rock"/>
    <x v="2098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"/>
    <n v="63.031746031746032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7"/>
    <n v="30.37037037037037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"/>
    <n v="51.477272727272727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89473684210527"/>
    <x v="4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"/>
    <n v="98.817391304347822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30"/>
    <n v="28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3131313131315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"/>
    <n v="53.522727272727273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8"/>
    <n v="37.149310344827583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"/>
    <n v="89.895287958115176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7"/>
    <n v="106.52500000000001"/>
    <x v="4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"/>
    <n v="52.815789473684212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7"/>
    <n v="54.615384615384613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2727272727273"/>
    <x v="4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5"/>
    <n v="68.598130841121488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5"/>
    <n v="35.612244897959187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6"/>
    <n v="94.027777777777771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1"/>
    <n v="526.45652173913038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8"/>
    <n v="50.657142857142858"/>
    <x v="4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5"/>
    <n v="79.182941176470578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1"/>
    <n v="91.590909090909093"/>
    <x v="4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1"/>
    <n v="116.96275362318841"/>
    <x v="4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1"/>
    <n v="28.4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"/>
    <n v="103.33333333333333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"/>
    <n v="23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"/>
    <n v="31.555555555555557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"/>
    <n v="5"/>
    <x v="6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9"/>
    <n v="34.220338983050844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"/>
    <n v="25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2"/>
    <n v="19.666666666666668"/>
    <x v="6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"/>
    <n v="21.2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33333333333339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"/>
    <n v="21.34333333333333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2"/>
    <n v="5.333333333333333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2"/>
    <n v="34.666666666666664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10"/>
    <n v="21.727272727272727"/>
    <x v="6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0"/>
    <n v="11.922499999999999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"/>
    <n v="26.59737827715356"/>
    <x v="6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3"/>
    <n v="10.666666666666666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"/>
    <n v="29.035714285714285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"/>
    <n v="50.909090909090907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6"/>
    <n v="50.083333333333336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"/>
    <n v="45"/>
    <x v="6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2"/>
    <n v="25.291666666666668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"/>
    <n v="51.292134831460672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"/>
    <n v="1"/>
    <x v="6"/>
    <s v="video games"/>
    <x v="2146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1"/>
    <n v="49.381818181818183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6"/>
    <s v="video games"/>
    <x v="2149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1"/>
    <n v="101.2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"/>
    <n v="19.666666666666668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"/>
    <n v="12.5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0"/>
    <n v="8.5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1"/>
    <n v="1"/>
    <x v="6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"/>
    <n v="23"/>
    <x v="6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3"/>
    <n v="17.987951807228917"/>
    <x v="6"/>
    <s v="video games"/>
    <x v="2156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"/>
    <n v="370.94736842105266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7"/>
    <n v="63.569485530546629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1"/>
    <n v="13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1"/>
    <n v="5.3125"/>
    <x v="6"/>
    <s v="video games"/>
    <x v="2160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6"/>
    <n v="35.615384615384613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"/>
    <n v="87.103448275862064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"/>
    <n v="75.11363636363636"/>
    <x v="4"/>
    <s v="rock"/>
    <x v="2163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3"/>
    <n v="68.01204819277109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9"/>
    <n v="29.623931623931625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7"/>
    <n v="91.625"/>
    <x v="4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2"/>
    <n v="64.366735294117646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57142857142858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1"/>
    <n v="33.315789473684212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"/>
    <n v="90.276595744680847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307692307692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7"/>
    <n v="59.233333333333334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3"/>
    <n v="65.38095238095238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07692307692307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"/>
    <n v="88.74647887323944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"/>
    <n v="65.868421052631575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9"/>
    <n v="40.349243306169967"/>
    <x v="4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"/>
    <n v="76.857142857142861"/>
    <x v="4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"/>
    <n v="68.707820512820518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"/>
    <n v="57.773584905660378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"/>
    <n v="44.171348314606739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"/>
    <n v="31.566308243727597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5"/>
    <n v="107.04511278195488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7"/>
    <n v="149.03451043338683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10"/>
    <n v="55.956632653061227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5"/>
    <n v="56.970381807973048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"/>
    <n v="44.056420233463037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"/>
    <n v="68.625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5"/>
    <n v="65.318435754189949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20"/>
    <n v="35.92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"/>
    <n v="40.070667078443485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"/>
    <n v="75.647714604236342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"/>
    <n v="61.203872437357631"/>
    <x v="6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"/>
    <n v="48.130434782608695"/>
    <x v="6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4"/>
    <n v="68.106837606837601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"/>
    <n v="65.891300230946882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3"/>
    <n v="81.654377880184327"/>
    <x v="6"/>
    <s v="tabletop games"/>
    <x v="2198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7"/>
    <n v="52.701195219123505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"/>
    <n v="41.228136882129277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3"/>
    <n v="15.035357142857142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"/>
    <n v="39.066920943134534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10"/>
    <n v="43.82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3"/>
    <n v="27.301369863013697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2222222222221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3"/>
    <n v="33.235294117647058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1428571428572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2"/>
    <n v="42.333333333333336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1"/>
    <n v="50.266666666666666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"/>
    <n v="61.902777777777779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6"/>
    <n v="40.7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"/>
    <n v="55.796747967479675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3"/>
    <n v="73.125416666666666"/>
    <x v="4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"/>
    <n v="26.060606060606062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6"/>
    <n v="22.642857142857142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"/>
    <n v="47.222222222222221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3"/>
    <n v="32.324473684210524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2"/>
    <n v="53.421052631578945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"/>
    <n v="51.304347826086953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"/>
    <n v="37.197247706422019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3"/>
    <n v="27.1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6"/>
    <n v="206.31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"/>
    <n v="82.145270270270274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5"/>
    <n v="164.79651993355483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"/>
    <n v="60.820280373831778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"/>
    <n v="67.970099667774093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"/>
    <n v="81.561805555555551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"/>
    <n v="25.42547309833024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6"/>
    <n v="21.497991967871485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"/>
    <n v="27.226630727762803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6"/>
    <n v="25.091093117408906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"/>
    <n v="21.230179028132991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07142857142854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"/>
    <n v="135.58503401360545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"/>
    <n v="22.116176470588236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3"/>
    <n v="64.625635808748726"/>
    <x v="6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"/>
    <n v="69.569620253164558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"/>
    <n v="75.133028169014082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1"/>
    <n v="140.97916666666666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"/>
    <n v="49.472392638036808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"/>
    <n v="53.865251485148519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12530712530715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"/>
    <n v="65.00344827586207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"/>
    <n v="53.475252525252522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"/>
    <n v="43.912280701754383"/>
    <x v="6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"/>
    <n v="50.852631578947367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"/>
    <n v="58.6328125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9"/>
    <n v="32.81666666666667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"/>
    <n v="426.93169877408059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"/>
    <n v="23.808729166666669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"/>
    <n v="98.413654618473899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3"/>
    <n v="107.32142857142857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60"/>
    <n v="11.67005076142132"/>
    <x v="6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7"/>
    <n v="41.782287822878232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3"/>
    <n v="21.38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"/>
    <n v="94.103550295857985"/>
    <x v="6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7"/>
    <n v="15.721951219512196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"/>
    <n v="90.635922330097088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7"/>
    <n v="97.297619047619051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80"/>
    <n v="37.11904761904762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"/>
    <n v="28.104972375690608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6"/>
    <n v="144.43333333333334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"/>
    <n v="24.274157303370785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9"/>
    <n v="35.117647058823529"/>
    <x v="6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"/>
    <n v="24.762886597938145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1"/>
    <n v="188.37871287128712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3"/>
    <n v="148.08247422680412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2"/>
    <n v="49.934589800443462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"/>
    <n v="107.82155688622754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"/>
    <n v="42.63403614457831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7"/>
    <n v="14.370762711864407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"/>
    <n v="37.476190476190474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20"/>
    <n v="30.202020202020201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8"/>
    <n v="33.550632911392405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6"/>
    <n v="64.74666666666667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"/>
    <n v="57.932367149758456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1"/>
    <n v="53.078431372549019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4"/>
    <n v="48.0625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4"/>
    <n v="82.396874999999994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4545454545453"/>
    <x v="4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"/>
    <n v="115.83333333333333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1"/>
    <n v="63.03458333333333"/>
    <x v="4"/>
    <s v="rock"/>
    <x v="228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"/>
    <n v="108.0215254237288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"/>
    <n v="46.088607594936711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"/>
    <n v="107.21428571428571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20"/>
    <n v="50.9338679245283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"/>
    <n v="40.04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"/>
    <n v="64.44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"/>
    <n v="53.827586206896555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3"/>
    <n v="100.46511627906976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"/>
    <n v="46.630652173913049"/>
    <x v="4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"/>
    <n v="34.074074074074076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"/>
    <n v="65.214642857142863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"/>
    <n v="44.205882352941174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"/>
    <n v="71.965517241379317"/>
    <x v="4"/>
    <s v="rock"/>
    <x v="2296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1"/>
    <n v="52.94736842105263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"/>
    <n v="109.45138888888889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"/>
    <n v="75.035714285714292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"/>
    <n v="115.71428571428571"/>
    <x v="4"/>
    <s v="rock"/>
    <x v="2300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4"/>
    <n v="31.659810426540286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1"/>
    <n v="46.176470588235297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"/>
    <n v="68.481650485436887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1"/>
    <n v="53.469203539823013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"/>
    <n v="109.10778443113773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7"/>
    <n v="51.185616438356163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7"/>
    <n v="27.936800000000002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"/>
    <n v="82.496921824104234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7"/>
    <n v="59.817476635514019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9"/>
    <n v="64.816470588235291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"/>
    <n v="90.09615384615384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8"/>
    <n v="40.962025316455694"/>
    <x v="4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6"/>
    <n v="56.000127388535034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7"/>
    <n v="37.672800000000002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3"/>
    <n v="40.078125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"/>
    <n v="78.031999999999996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0909090909091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"/>
    <n v="37.134969325153371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8"/>
    <n v="41.961038961038959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9"/>
    <n v="61.044943820224717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"/>
    <n v="64.53125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"/>
    <n v="21.2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7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1"/>
    <n v="25.491803278688526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28571428571429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1"/>
    <n v="108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"/>
    <n v="54.883162444113267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"/>
    <n v="47.383612662942269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6"/>
    <n v="211.84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"/>
    <n v="219.92638036809817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"/>
    <n v="40.795406360424032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"/>
    <n v="75.502840909090907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"/>
    <n v="13.542553191489361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2"/>
    <n v="60.865671641791046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"/>
    <n v="115.69230769230769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1"/>
    <n v="48.104623556581984"/>
    <x v="7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1"/>
    <n v="74.184357541899445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"/>
    <n v="123.3455284552845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"/>
    <n v="66.623188405797094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6"/>
    <n v="104.99007444168734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"/>
    <n v="1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0"/>
    <n v="13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2"/>
    <n v="15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"/>
    <n v="54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2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1"/>
    <n v="15.428571428571429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2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0"/>
    <n v="25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1"/>
    <n v="27.5"/>
    <x v="2"/>
    <s v="web"/>
    <x v="2355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5"/>
    <n v="367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"/>
    <n v="2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9"/>
    <n v="60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1"/>
    <n v="97.407407407407405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"/>
    <n v="47.857142857142854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"/>
    <n v="50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"/>
    <n v="20.5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"/>
    <n v="30"/>
    <x v="2"/>
    <s v="web"/>
    <x v="2372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0"/>
    <n v="50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0"/>
    <n v="10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1"/>
    <n v="81.582499999999996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2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2"/>
    <s v="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"/>
    <n v="18.333333333333332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2"/>
    <n v="224.42857142857142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3"/>
    <n v="37.5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"/>
    <n v="145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1"/>
    <n v="1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"/>
    <n v="112.57142857142857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1"/>
    <n v="342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"/>
    <n v="57.875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"/>
    <n v="30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"/>
    <n v="25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"/>
    <n v="50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"/>
    <n v="1.5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"/>
    <n v="10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1"/>
    <n v="22.333333333333332"/>
    <x v="7"/>
    <s v="food trucks"/>
    <x v="2401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"/>
    <n v="52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7"/>
    <n v="16.833333333333332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7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3"/>
    <n v="56.3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"/>
    <n v="84.0625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"/>
    <n v="168.39393939393941"/>
    <x v="7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"/>
    <n v="15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2"/>
    <n v="76.666666666666671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1"/>
    <n v="50.333333333333336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1"/>
    <n v="8.3333333333333339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"/>
    <n v="35.384615384615387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1"/>
    <n v="55.833333333333336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0"/>
    <n v="5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7"/>
    <s v="food trucks"/>
    <x v="2417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"/>
    <n v="1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5"/>
    <n v="69.472222222222229"/>
    <x v="7"/>
    <s v="food trucks"/>
    <x v="2420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0"/>
    <n v="1"/>
    <x v="7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"/>
    <n v="1"/>
    <x v="7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0"/>
    <n v="8"/>
    <x v="7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"/>
    <n v="34.444444444444443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0"/>
    <n v="1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0"/>
    <n v="1"/>
    <x v="7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0"/>
    <n v="1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"/>
    <n v="501.2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1"/>
    <n v="10.5"/>
    <x v="7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0"/>
    <n v="1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0"/>
    <n v="1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"/>
    <n v="13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"/>
    <n v="306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0"/>
    <n v="22.5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"/>
    <n v="50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7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"/>
    <n v="5"/>
    <x v="7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8"/>
    <n v="74.22935779816514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6"/>
    <n v="81.252688172043008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3"/>
    <n v="130.23469453376205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9"/>
    <n v="53.409836065573771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3"/>
    <n v="75.130434782608702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8"/>
    <n v="75.666666666666671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"/>
    <n v="31.691394658753708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8"/>
    <n v="47.777777777777779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2"/>
    <n v="149.31401960784314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"/>
    <n v="62.06989247311828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4"/>
    <n v="53.4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5"/>
    <n v="69.268656716417908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1"/>
    <n v="271.50769230769231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25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1"/>
    <n v="40.492537313432834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"/>
    <n v="189.75806451612902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"/>
    <n v="68.862499999999997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"/>
    <n v="108.77659574468085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1"/>
    <n v="125.98529411764706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4"/>
    <n v="90.523255813953483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1"/>
    <n v="28.880434782608695"/>
    <x v="4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"/>
    <n v="31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"/>
    <n v="51.674418604651166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"/>
    <n v="26.270833333333332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7692307692308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9"/>
    <n v="27.558139534883722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"/>
    <n v="36.97137931034483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4"/>
    <n v="29.021276595744681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"/>
    <n v="28.65666666666667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47058823529413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6"/>
    <n v="97.904038461538462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3191489361701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"/>
    <n v="131.58368421052631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5"/>
    <n v="32.320987654320987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"/>
    <n v="61.103999999999999"/>
    <x v="4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"/>
    <n v="31.341463414634145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8"/>
    <n v="129.1139240506329"/>
    <x v="4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"/>
    <n v="25.020624999999999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3"/>
    <n v="47.541473684210523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"/>
    <n v="40.04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4"/>
    <n v="65.84210526315789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"/>
    <n v="46.401222222222216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"/>
    <n v="50.365853658536587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6"/>
    <n v="26.566666666666666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"/>
    <n v="39.493684210526318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7"/>
    <n v="49.246153846153845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4"/>
    <n v="62.38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"/>
    <n v="37.9375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"/>
    <n v="51.6"/>
    <x v="4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77777777777779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9"/>
    <n v="99.382239382239376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"/>
    <n v="38.848205128205123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8"/>
    <n v="45.548809523809524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3"/>
    <n v="80.551071428571419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6"/>
    <n v="52.8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3"/>
    <n v="47.676470588235297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"/>
    <n v="23.448275862068964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3"/>
    <n v="40.142857142857146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0"/>
    <n v="17.2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7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1"/>
    <n v="15"/>
    <x v="7"/>
    <s v="restaurants"/>
    <x v="2506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"/>
    <n v="35.714285714285715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"/>
    <n v="37.5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2"/>
    <n v="52.5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9"/>
    <n v="77.5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10"/>
    <n v="53.545454545454547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7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0"/>
    <n v="16.2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"/>
    <n v="103.68174242424243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8518518518519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"/>
    <n v="54.153846153846153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2"/>
    <n v="177.2093023255814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"/>
    <n v="100.325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3"/>
    <n v="136.90909090909091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"/>
    <n v="57.535211267605632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"/>
    <n v="52.962839506172834"/>
    <x v="4"/>
    <s v="classical music"/>
    <x v="2528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"/>
    <n v="82.328947368421055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666666666666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"/>
    <n v="74.06557377049181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"/>
    <n v="84.083333333333329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1"/>
    <n v="61.029411764705884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x v="4"/>
    <s v="classical music"/>
    <x v="2534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4"/>
    <n v="266.08974358974359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6"/>
    <n v="7.2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"/>
    <n v="100"/>
    <x v="4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"/>
    <n v="109.96308108108107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"/>
    <n v="169.91525423728814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"/>
    <n v="95.740740740740748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"/>
    <n v="59.460317460317462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4"/>
    <n v="55.769230769230766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"/>
    <n v="30.076923076923077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1"/>
    <n v="88.438596491228068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"/>
    <n v="64.032786885245898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2"/>
    <n v="60.153846153846153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20"/>
    <n v="49.194029850746269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2"/>
    <n v="165.16216216216216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3"/>
    <n v="43.621621621621621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1"/>
    <n v="43.7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3"/>
    <n v="67.419642857142861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7"/>
    <n v="177.5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6"/>
    <n v="38.883333333333333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3"/>
    <n v="54.985074626865675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"/>
    <n v="61.342857142857142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6"/>
    <n v="23.117647058823529"/>
    <x v="4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"/>
    <n v="29.61111111111111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9"/>
    <n v="75.611111111111114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"/>
    <n v="35.6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"/>
    <n v="143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1"/>
    <n v="25"/>
    <x v="7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"/>
    <n v="60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1"/>
    <n v="50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"/>
    <n v="72.5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1"/>
    <n v="29.5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"/>
    <n v="62.5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7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"/>
    <n v="23.083333333333332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1"/>
    <n v="25.5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1"/>
    <n v="48.18181818181818"/>
    <x v="7"/>
    <s v="food trucks"/>
    <x v="2581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0"/>
    <n v="1"/>
    <x v="7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1"/>
    <n v="1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"/>
    <n v="50"/>
    <x v="7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"/>
    <n v="5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"/>
    <n v="202.83333333333334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4"/>
    <n v="29.125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"/>
    <n v="5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2"/>
    <n v="13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"/>
    <n v="50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0"/>
    <n v="1"/>
    <x v="7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"/>
    <n v="96.05263157894737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4"/>
    <n v="305.77777777777777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6"/>
    <n v="12.142857142857142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1428571428569"/>
    <x v="7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1"/>
    <n v="18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7"/>
    <n v="115.53333333333333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"/>
    <n v="21.900662251655628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"/>
    <n v="80.022494887525568"/>
    <x v="2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"/>
    <n v="35.520000000000003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"/>
    <n v="64.933333333333323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"/>
    <n v="60.965703745743475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"/>
    <n v="31.444155844155844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8"/>
    <n v="81.949748743718587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4"/>
    <n v="58.92763157894737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4"/>
    <n v="157.29347633136095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"/>
    <n v="55.758509532062391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1"/>
    <n v="83.802893802893806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2"/>
    <n v="58.422210884353746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"/>
    <n v="270.57142857142856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70"/>
    <n v="47.180555555555557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5"/>
    <n v="120.30882352941177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8"/>
    <n v="27.59748427672956"/>
    <x v="2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"/>
    <n v="205.2987012987013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"/>
    <n v="35.547169811320757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4"/>
    <n v="74.639488409272587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6"/>
    <n v="47.058064516129029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"/>
    <n v="26.591351351351353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4"/>
    <n v="36.774193548387096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"/>
    <n v="31.820544982698959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76923076923077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"/>
    <n v="56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7"/>
    <n v="21.555555555555557"/>
    <x v="2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"/>
    <n v="44.095238095238095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8"/>
    <n v="63.87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8"/>
    <n v="38.987654320987652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5"/>
    <n v="80.185489510489504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"/>
    <n v="34.904761904761905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5"/>
    <n v="89.100502512562812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"/>
    <n v="39.44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047619047619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"/>
    <n v="37.46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"/>
    <n v="31.96153846153846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2"/>
    <n v="25.214285714285715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40816326530612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6"/>
    <n v="45.94202898550725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4"/>
    <n v="223.58248500999335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"/>
    <n v="39.480769230769234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1"/>
    <n v="91.304347826086953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"/>
    <n v="78.666205607476627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"/>
    <n v="12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1"/>
    <n v="17.666666666666668"/>
    <x v="2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0"/>
    <n v="41.333333333333336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1"/>
    <n v="71.599999999999994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2"/>
    <n v="307.8235294117647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1"/>
    <n v="80.454545454545453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2"/>
    <n v="83.942857142857136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0"/>
    <n v="8.5"/>
    <x v="2"/>
    <s v="space exploration"/>
    <x v="2654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"/>
    <n v="73.372093023255815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"/>
    <n v="112.86184210526316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9"/>
    <n v="95.277627118644077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0"/>
    <n v="22.75"/>
    <x v="2"/>
    <s v="space exploration"/>
    <x v="2658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3"/>
    <n v="133.30000000000001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0"/>
    <n v="3.8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3"/>
    <n v="85.7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7"/>
    <n v="267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5"/>
    <n v="373.55803571428572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"/>
    <n v="174.03846153846155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"/>
    <n v="93.695652173913047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"/>
    <n v="77.327718446601949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1"/>
    <n v="92.222222222222229"/>
    <x v="2"/>
    <s v="makerspaces"/>
    <x v="2667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1"/>
    <n v="60.964285714285715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"/>
    <n v="91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"/>
    <n v="41.583333333333336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"/>
    <n v="33.761904761904759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"/>
    <n v="70.61702127659575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8"/>
    <n v="167.15151515151516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3"/>
    <n v="128.61988304093566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8"/>
    <n v="65.41379310344827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"/>
    <n v="117.55555555555556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8"/>
    <n v="126.48148148148148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0"/>
    <n v="550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"/>
    <n v="44"/>
    <x v="2"/>
    <s v="makerspaces"/>
    <x v="2679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1"/>
    <n v="69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1"/>
    <n v="27.5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"/>
    <n v="84.9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"/>
    <n v="12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"/>
    <n v="200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"/>
    <n v="10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7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7"/>
    <s v="food trucks"/>
    <x v="2687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"/>
    <n v="5.2857142857142856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0"/>
    <n v="1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1"/>
    <n v="72.762711864406782"/>
    <x v="7"/>
    <s v="food trucks"/>
    <x v="2690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0"/>
    <n v="17.5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1"/>
    <n v="25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1"/>
    <n v="13.333333333333334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0"/>
    <n v="1"/>
    <x v="7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"/>
    <n v="23.666666666666668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6"/>
    <n v="89.21052631578948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"/>
    <n v="116.55769230769231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"/>
    <n v="13.005000000000001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1"/>
    <n v="17.5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"/>
    <n v="34.130434782608695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"/>
    <n v="132.34615384615384"/>
    <x v="1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4"/>
    <n v="922.22222222222217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"/>
    <n v="163.57142857142858"/>
    <x v="1"/>
    <s v="spaces"/>
    <x v="2704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1"/>
    <n v="217.375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"/>
    <n v="149.44486692015209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1"/>
    <n v="71.237487309644663"/>
    <x v="1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"/>
    <n v="44.464318398474738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2"/>
    <n v="164.94480519480518"/>
    <x v="1"/>
    <s v="spaces"/>
    <x v="2709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4"/>
    <n v="84.871516544117654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1"/>
    <n v="53.945205479452056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"/>
    <n v="50.531468531468533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"/>
    <n v="108.00140845070422"/>
    <x v="1"/>
    <s v="spaces"/>
    <x v="2713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"/>
    <n v="95.373770491803285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5"/>
    <n v="57.631016333938291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20"/>
    <n v="64.160481283422456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"/>
    <n v="92.387692307692305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4"/>
    <n v="125.97972972972973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9"/>
    <n v="94.637681159420296"/>
    <x v="1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"/>
    <n v="170.69942196531792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2081784386616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3"/>
    <n v="68.254054054054052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"/>
    <n v="95.48863636363636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7"/>
    <n v="7.1902649656526005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5"/>
    <n v="511.65486725663715"/>
    <x v="2"/>
    <s v="hardware"/>
    <x v="2725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6"/>
    <n v="261.74504950495049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"/>
    <n v="69.760961810466767"/>
    <x v="2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2"/>
    <n v="77.229591836734699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"/>
    <n v="340.56521739130437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"/>
    <n v="67.417903225806455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"/>
    <n v="845.70270270270271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"/>
    <n v="97.191780821917803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8"/>
    <n v="451.84033613445376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871165644173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"/>
    <n v="21.640147492625371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3"/>
    <n v="169.51724137931035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"/>
    <n v="161.88210526315791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8"/>
    <n v="493.13333333333333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"/>
    <n v="22.120418848167539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"/>
    <n v="18.235294117647058"/>
    <x v="2"/>
    <s v="hardware"/>
    <x v="2740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"/>
    <n v="8.75"/>
    <x v="3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"/>
    <n v="40.611111111111114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"/>
    <n v="37.954545454545453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2"/>
    <n v="35.734693877551024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7"/>
    <n v="42.157894736842103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"/>
    <n v="35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"/>
    <n v="13.25"/>
    <x v="3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"/>
    <n v="55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"/>
    <n v="39.285714285714285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33333333333332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"/>
    <n v="31.757575757575758"/>
    <x v="3"/>
    <s v="children's books"/>
    <x v="2756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1"/>
    <n v="5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2"/>
    <n v="39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1"/>
    <n v="52.5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1"/>
    <n v="9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1"/>
    <n v="25"/>
    <x v="3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"/>
    <n v="30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"/>
    <n v="11.2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1"/>
    <n v="11.333333333333334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"/>
    <n v="29.470588235294116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"/>
    <n v="1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"/>
    <n v="63.098484848484851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"/>
    <n v="1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"/>
    <n v="43.846153846153847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8"/>
    <n v="45.972222222222221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"/>
    <n v="10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6"/>
    <n v="93.666666666666671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"/>
    <n v="53"/>
    <x v="3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"/>
    <n v="47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66666666666671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5"/>
    <n v="18.770491803278688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1111111111114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5"/>
    <n v="36.859154929577464"/>
    <x v="1"/>
    <s v="plays"/>
    <x v="2785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8"/>
    <n v="39.810810810810814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20"/>
    <n v="31.5"/>
    <x v="1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3"/>
    <n v="102.5"/>
    <x v="1"/>
    <s v="plays"/>
    <x v="2788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"/>
    <n v="126.45833333333333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"/>
    <n v="47.878787878787875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3"/>
    <n v="73.214285714285708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8"/>
    <n v="89.666666666666671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1"/>
    <n v="151.4623287671233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"/>
    <n v="36.5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6"/>
    <n v="44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3"/>
    <n v="87.357553191489373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"/>
    <n v="36.474820143884891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7"/>
    <n v="44.859538461538463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03225806451616"/>
    <x v="1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"/>
    <n v="51.230769230769234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2"/>
    <n v="33.944444444444443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8"/>
    <n v="90.744680851063833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5"/>
    <n v="50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"/>
    <n v="24.444444444444443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"/>
    <n v="44.25"/>
    <x v="1"/>
    <s v="plays"/>
    <x v="2806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41935483870961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"/>
    <n v="65.376811594202906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"/>
    <n v="121.9047619047619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"/>
    <n v="47.456140350877192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"/>
    <n v="92.842592592592595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"/>
    <n v="68.253012048192772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8"/>
    <n v="37.209583333333335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8"/>
    <n v="25.25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4285714285715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2"/>
    <n v="25.130177514792898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36363636363637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"/>
    <n v="103.95098039215686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5"/>
    <n v="50.384615384615387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1428571428573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29787234042556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571428571428577"/>
    <x v="1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7"/>
    <n v="50.666666666666664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"/>
    <n v="60.784313725490193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8"/>
    <n v="113.42105263157895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"/>
    <n v="104.56521739130434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"/>
    <n v="98.30927835051547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7"/>
    <n v="35.039473684210527"/>
    <x v="1"/>
    <s v="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2727272727275"/>
    <x v="1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1"/>
    <n v="63.846153846153847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5"/>
    <n v="30.189368421052631"/>
    <x v="1"/>
    <s v="plays"/>
    <x v="2832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"/>
    <n v="83.51428571428572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1904761904759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"/>
    <n v="20.118172043010752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8"/>
    <n v="44.090909090909093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6190476190474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"/>
    <n v="44.537037037037038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"/>
    <n v="125.80645161290323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696969696969695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"/>
    <n v="30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2"/>
    <n v="60.666666666666664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"/>
    <n v="23.333333333333332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4"/>
    <n v="23.923076923076923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2"/>
    <n v="15.833333333333334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2"/>
    <n v="29.785714285714285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5"/>
    <n v="24.333333333333332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20"/>
    <n v="500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1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2"/>
    <n v="35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7"/>
    <n v="29.555555555555557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66666666666668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"/>
    <n v="18.333333333333332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"/>
    <n v="20"/>
    <x v="1"/>
    <s v="plays"/>
    <x v="2863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2"/>
    <n v="13.333333333333334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1"/>
    <n v="22.5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"/>
    <n v="50.4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"/>
    <n v="105.02933333333334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1"/>
    <n v="35.4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3333333333329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5"/>
    <n v="35.92307692307692"/>
    <x v="1"/>
    <s v="plays"/>
    <x v="2871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"/>
    <n v="119.125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"/>
    <n v="90.333333333333329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0"/>
    <n v="2.3333333333333335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1"/>
    <n v="108.33333333333333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"/>
    <n v="15.7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"/>
    <n v="29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"/>
    <n v="96.551724137931032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4"/>
    <n v="63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"/>
    <n v="381.6"/>
    <x v="1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"/>
    <n v="46.25"/>
    <x v="1"/>
    <s v="plays"/>
    <x v="2884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3"/>
    <n v="26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"/>
    <n v="5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"/>
    <n v="81.571428571428569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"/>
    <n v="7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3"/>
    <n v="27.3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"/>
    <n v="29.411764705882351"/>
    <x v="1"/>
    <s v="plays"/>
    <x v="2892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1"/>
    <n v="12.5"/>
    <x v="1"/>
    <s v="plays"/>
    <x v="2893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5"/>
    <n v="5.7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1"/>
    <n v="52.083333333333336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5"/>
    <n v="183.33333333333334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"/>
    <n v="26.333333333333332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2"/>
    <n v="486.42857142857144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1"/>
    <n v="3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0"/>
    <n v="25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1"/>
    <n v="9.7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8"/>
    <n v="36.588235294117645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"/>
    <n v="80.714285714285708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"/>
    <n v="1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3"/>
    <n v="52.8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0"/>
    <n v="20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0"/>
    <n v="1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7"/>
    <n v="46.928571428571431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"/>
    <n v="78.0769230769230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"/>
    <n v="1"/>
    <x v="1"/>
    <s v="plays"/>
    <x v="291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0"/>
    <n v="1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"/>
    <n v="203.66666666666666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8"/>
    <n v="20.714285714285715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2"/>
    <n v="48.555555555555557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"/>
    <n v="68.099999999999994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9"/>
    <n v="8.5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7"/>
    <n v="51.615384615384613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3333333333329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"/>
    <n v="175.51020408163265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"/>
    <n v="231.66175879396985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1"/>
    <n v="112.14285714285714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66666666666664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"/>
    <n v="255.17343750000001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1"/>
    <n v="162.7741935483871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3333333333329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"/>
    <n v="85.736842105263165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3"/>
    <n v="47.574074074074076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2972972972968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1"/>
    <n v="90.538461538461533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47058823529413"/>
    <x v="1"/>
    <s v="musical"/>
    <x v="2936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"/>
    <n v="36.363636363636367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"/>
    <n v="126.71875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3"/>
    <n v="329.2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"/>
    <n v="81.242424242424249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0"/>
    <n v="1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"/>
    <n v="202.22772277227722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"/>
    <n v="1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"/>
    <n v="82.461538461538467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0"/>
    <n v="2.6666666666666665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3"/>
    <n v="12.5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"/>
    <n v="18.896551724137932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"/>
    <n v="200.625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"/>
    <n v="201.66666666666666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60"/>
    <n v="65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7"/>
    <n v="66.099999999999994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2"/>
    <n v="93.333333333333329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10"/>
    <n v="50.7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2"/>
    <n v="60.9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7"/>
    <n v="109.03061224489795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1"/>
    <n v="25.692295918367346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"/>
    <n v="41.92307692307692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4"/>
    <n v="88.7734375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4"/>
    <n v="80.225352112676063"/>
    <x v="1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36170212765958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3"/>
    <n v="95.588235294117652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0109890109883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"/>
    <n v="74.534883720930239"/>
    <x v="1"/>
    <s v="plays"/>
    <x v="2971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"/>
    <n v="123.94117647058823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5"/>
    <n v="264.84848484848487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0689655172413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"/>
    <n v="70.884955752212392"/>
    <x v="1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"/>
    <n v="8.5714285714285712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4"/>
    <n v="113.56666666666666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"/>
    <n v="60.6875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"/>
    <n v="110.21739130434783"/>
    <x v="1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"/>
    <n v="136.45833333333334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9"/>
    <n v="53.164948453608247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"/>
    <n v="86.491525423728817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7"/>
    <n v="155.23827397260274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"/>
    <n v="115.08256880733946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2"/>
    <n v="109.5945945945946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6"/>
    <n v="45.214285714285715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"/>
    <n v="104.15169811320754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4285714285715"/>
    <x v="1"/>
    <s v="spaces"/>
    <x v="2988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7"/>
    <n v="96.997252747252745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037037037038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"/>
    <n v="94.408602150537632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5"/>
    <n v="48.984375"/>
    <x v="1"/>
    <s v="spaces"/>
    <x v="2992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"/>
    <n v="45.590909090909093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8"/>
    <n v="23.275254237288134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5"/>
    <n v="63.2289156626506"/>
    <x v="1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2"/>
    <n v="153.5204081632653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4"/>
    <n v="90.2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"/>
    <n v="118.97113163972287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9"/>
    <n v="80.2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9"/>
    <n v="131.37719999999999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9"/>
    <n v="73.032980769230775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"/>
    <n v="178.52941176470588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3"/>
    <n v="162.90974729241879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"/>
    <n v="108.24237288135593"/>
    <x v="1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8"/>
    <n v="88.865979381443296"/>
    <x v="1"/>
    <s v="spaces"/>
    <x v="3006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"/>
    <n v="116.73076923076923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20"/>
    <n v="233.8984375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4"/>
    <n v="14.84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"/>
    <n v="85.181818181818187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7"/>
    <n v="146.69158878504672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"/>
    <n v="50.764811490125673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"/>
    <n v="87.7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3"/>
    <n v="242.27777777777777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6"/>
    <n v="146.44654088050314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1"/>
    <n v="103.17073170731707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"/>
    <n v="80.464601769911511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1"/>
    <n v="234.66666666666666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"/>
    <n v="50.689320388349515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1"/>
    <n v="162.70967741935485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6666666666667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"/>
    <n v="67.697802197802204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"/>
    <n v="52.103448275862071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"/>
    <n v="51.6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"/>
    <n v="164.3"/>
    <x v="1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"/>
    <n v="84.858585858585855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10"/>
    <n v="94.54885057471264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7"/>
    <n v="45.536585365853661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4137931034484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"/>
    <n v="50.88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7"/>
    <n v="191.13043478260869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3"/>
    <n v="89.314285714285717"/>
    <x v="1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9"/>
    <n v="88.588631921824103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7"/>
    <n v="96.300911854103347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"/>
    <n v="33.3125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1"/>
    <n v="37.222222222222221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9"/>
    <n v="92.130423728813554"/>
    <x v="1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8"/>
    <n v="76.785714285714292"/>
    <x v="1"/>
    <s v="spaces"/>
    <x v="304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"/>
    <n v="96.526315789473685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1891891891895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"/>
    <n v="128.9140625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"/>
    <n v="84.108974358974365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3"/>
    <n v="82.941562500000003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1"/>
    <n v="259.9482758620689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"/>
    <n v="177.02127659574469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7"/>
    <n v="74.074074074074076"/>
    <x v="1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66666666666671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4"/>
    <n v="23.62857142857143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"/>
    <n v="37.5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"/>
    <n v="13.333333333333334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0"/>
    <n v="1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0"/>
    <n v="1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"/>
    <n v="41"/>
    <x v="1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"/>
    <n v="55.833333333333336"/>
    <x v="1"/>
    <s v="spaces"/>
    <x v="3060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7"/>
    <n v="99.761194029850742"/>
    <x v="1"/>
    <s v="spaces"/>
    <x v="3062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20"/>
    <n v="25.521739130434781"/>
    <x v="1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"/>
    <n v="117.65277777777777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"/>
    <n v="5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2"/>
    <n v="2796.6666666666665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3"/>
    <n v="200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0"/>
    <n v="87.5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"/>
    <n v="20.142857142857142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"/>
    <n v="20.875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60"/>
    <n v="61.307692307692307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0"/>
    <n v="1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0"/>
    <n v="92.142857142857139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0"/>
    <n v="7.333333333333333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9"/>
    <n v="64.8"/>
    <x v="1"/>
    <s v="spaces"/>
    <x v="3075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"/>
    <n v="30.12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"/>
    <n v="52.5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"/>
    <n v="23.666666666666668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1"/>
    <n v="415.77777777777777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0"/>
    <n v="53.714285714285715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"/>
    <n v="420.6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"/>
    <n v="18.666666666666668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2"/>
    <n v="78.333333333333329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"/>
    <n v="67.777777777777771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"/>
    <n v="16.666666666666668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1"/>
    <n v="62.5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"/>
    <n v="42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"/>
    <n v="130.0888888888889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"/>
    <n v="1270.2222222222222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6"/>
    <n v="88.444444444444443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"/>
    <n v="56.342380952380957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3"/>
    <n v="53.529411764705884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0"/>
    <n v="25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"/>
    <n v="50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4"/>
    <n v="56.785714285714285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"/>
    <n v="40.833333333333336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4"/>
    <n v="65.111111111111114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4"/>
    <n v="55.6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"/>
    <n v="140.53846153846155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"/>
    <n v="69.533333333333331"/>
    <x v="1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"/>
    <n v="5.5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30"/>
    <n v="237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"/>
    <n v="79.870967741935488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"/>
    <n v="10.2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20"/>
    <n v="272.58620689655174"/>
    <x v="1"/>
    <s v="spaces"/>
    <x v="3107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0"/>
    <n v="13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"/>
    <n v="58.184210526315788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"/>
    <n v="10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7"/>
    <n v="70.10526315789474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5"/>
    <n v="57.888888888888886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"/>
    <n v="125.27027027027027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x v="1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"/>
    <n v="43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"/>
    <n v="1"/>
    <x v="1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"/>
    <n v="775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"/>
    <n v="5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0"/>
    <n v="12.8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1"/>
    <n v="10"/>
    <x v="1"/>
    <s v="spaces"/>
    <x v="3121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"/>
    <n v="58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"/>
    <n v="244.80459770114942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0"/>
    <n v="6.5"/>
    <x v="1"/>
    <s v="spaces"/>
    <x v="3124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"/>
    <n v="61.176470588235297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9"/>
    <n v="139.23931623931625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1"/>
    <n v="10"/>
    <x v="1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4"/>
    <n v="93.75"/>
    <x v="1"/>
    <s v="plays"/>
    <x v="3130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6"/>
    <n v="53.75"/>
    <x v="1"/>
    <s v="plays"/>
    <x v="3131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0"/>
    <n v="10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3"/>
    <n v="18.7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1"/>
    <n v="23.142857142857142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8"/>
    <n v="29.045454545454547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"/>
    <n v="50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"/>
    <n v="450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1"/>
    <n v="24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2"/>
    <n v="32.25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2"/>
    <n v="15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"/>
    <n v="251.33333333333334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x v="1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1"/>
    <n v="437.5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8"/>
    <n v="110.35211267605634"/>
    <x v="1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"/>
    <n v="41.421052631578945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0384615384613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"/>
    <n v="103.35294117647059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6"/>
    <n v="34.791044776119406"/>
    <x v="1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6"/>
    <n v="41.773858921161825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3"/>
    <n v="64.268292682926827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9"/>
    <n v="31.209370860927152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2"/>
    <n v="62.921348314606739"/>
    <x v="1"/>
    <s v="plays"/>
    <x v="3156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36585365853654"/>
    <x v="1"/>
    <s v="plays"/>
    <x v="3157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4"/>
    <n v="82.608695652173907"/>
    <x v="1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"/>
    <n v="38.504230769230773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2"/>
    <n v="80.15789473684211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"/>
    <n v="28.405405405405407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"/>
    <n v="80.730158730158735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"/>
    <n v="200.69444444444446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7"/>
    <n v="37.591549295774648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3"/>
    <n v="58.095238095238095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"/>
    <n v="60.300892473118282"/>
    <x v="1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"/>
    <n v="63.363636363636367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"/>
    <n v="50.901639344262293"/>
    <x v="1"/>
    <s v="plays"/>
    <x v="3168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"/>
    <n v="100.5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"/>
    <n v="31.619718309859156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9"/>
    <n v="65.102564102564102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5"/>
    <n v="79.310344827586206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8918918918919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"/>
    <n v="131.91304347826087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10"/>
    <n v="91.3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5"/>
    <n v="39.672727272727272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"/>
    <n v="57.549019607843135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2"/>
    <n v="33.025641025641029"/>
    <x v="1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"/>
    <n v="77.335806451612896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20"/>
    <n v="31.933333333333334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"/>
    <n v="36.333333333333336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1"/>
    <n v="46.768211920529801"/>
    <x v="1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"/>
    <n v="40.073529411764703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"/>
    <n v="100.21739130434783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66666666666664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"/>
    <n v="46.714285714285715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"/>
    <n v="71.491803278688522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4444444444445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"/>
    <n v="356.84210526315792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"/>
    <n v="37.7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"/>
    <n v="12.7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2"/>
    <n v="24.458333333333332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"/>
    <n v="53.07692307692308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"/>
    <n v="300"/>
    <x v="1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"/>
    <n v="286.2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"/>
    <n v="36.666666666666664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"/>
    <n v="49.20754716981132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0"/>
    <n v="1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"/>
    <n v="12.5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5"/>
    <n v="109.04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66666666666664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"/>
    <n v="22.7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"/>
    <n v="70.833333333333329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4"/>
    <n v="63.109756097560975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"/>
    <n v="50.157964601769912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6"/>
    <n v="62.883333333333333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20"/>
    <n v="85.531055900621112"/>
    <x v="1"/>
    <s v="plays"/>
    <x v="3211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"/>
    <n v="53.723404255319146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"/>
    <n v="127.80851063829788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"/>
    <n v="106.57391304347826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"/>
    <n v="262.11194029850748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"/>
    <n v="57.171428571428571"/>
    <x v="1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"/>
    <n v="50.20192307692308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"/>
    <n v="66.586956521739125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"/>
    <n v="168.25210084033614"/>
    <x v="1"/>
    <s v="plays"/>
    <x v="3219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1"/>
    <n v="256.37288135593218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"/>
    <n v="36.610619469026545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5"/>
    <n v="37.142857142857146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10"/>
    <n v="45.878378378378379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"/>
    <n v="141.71296296296296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"/>
    <n v="52.487179487179489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"/>
    <n v="59.523809523809526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x v="1"/>
    <s v="plays"/>
    <x v="3227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"/>
    <n v="193.62162162162161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8"/>
    <n v="106.79702970297029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10"/>
    <n v="77.21621621621621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"/>
    <n v="50.46153846153846"/>
    <x v="1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9"/>
    <n v="97.377049180327873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"/>
    <n v="34.91921739130435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"/>
    <n v="85.530386740331494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1"/>
    <n v="182.90909090909091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1"/>
    <n v="131.13620817843866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"/>
    <n v="39.810126582278478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6"/>
    <n v="59.701730769230764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1"/>
    <n v="88.735294117647058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"/>
    <n v="58.688622754491021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"/>
    <n v="69.56513661202186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3"/>
    <n v="115.87323943661971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3"/>
    <n v="23.869565217391305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"/>
    <n v="81.125925925925927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"/>
    <n v="57.626943005181346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6"/>
    <n v="46.429824561403507"/>
    <x v="1"/>
    <s v="plays"/>
    <x v="3247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1"/>
    <n v="60.475000000000001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5"/>
    <n v="65.579545454545453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2"/>
    <n v="119.1924882629108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1"/>
    <n v="83.05"/>
    <x v="1"/>
    <s v="plays"/>
    <x v="3251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8"/>
    <n v="57.52"/>
    <x v="1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2"/>
    <n v="177.08695652173913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"/>
    <n v="70.771505376344081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66666666666668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"/>
    <n v="72.76136363636364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"/>
    <n v="51.853414634146333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"/>
    <n v="98.2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"/>
    <n v="251.7381443298969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"/>
    <n v="74.821917808219183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"/>
    <n v="67.65306122448979"/>
    <x v="1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"/>
    <n v="93.81343283582089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"/>
    <n v="41.237647058823526"/>
    <x v="1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1020408163268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85714285714292"/>
    <x v="1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"/>
    <n v="48.325153374233132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"/>
    <n v="53.177083333333336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2380952380949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2"/>
    <n v="116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2"/>
    <n v="61"/>
    <x v="1"/>
    <s v="plays"/>
    <x v="3270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35294117647058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"/>
    <n v="106.50344827586207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"/>
    <n v="204.57142857142858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"/>
    <n v="54.912587412587413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"/>
    <n v="150.41666666666666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7"/>
    <n v="52.58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9"/>
    <n v="54.3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"/>
    <n v="76.029411764705884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"/>
    <n v="105.2063492063492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66666666666671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2"/>
    <n v="129.36170212765958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3"/>
    <n v="134.26371308016877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5"/>
    <n v="17.829787234042552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2"/>
    <n v="203.2"/>
    <x v="1"/>
    <s v="plays"/>
    <x v="3284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"/>
    <n v="69.18518518518519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2"/>
    <n v="125.12295081967213"/>
    <x v="1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29411764705884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"/>
    <n v="48.437149758454105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"/>
    <n v="26.608400000000003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"/>
    <n v="33.666666666666664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4"/>
    <n v="40.714285714285715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"/>
    <n v="19.266666666666666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"/>
    <n v="84.285714285714292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"/>
    <n v="29.583333333333332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3"/>
    <n v="26.667037037037037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"/>
    <n v="45.978723404255319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"/>
    <n v="125.09090909090909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2"/>
    <n v="141.29166666666666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"/>
    <n v="55.333333333333336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"/>
    <n v="46.420454545454547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"/>
    <n v="57.2"/>
    <x v="1"/>
    <s v="plays"/>
    <x v="3301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"/>
    <n v="173.7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6"/>
    <n v="59.6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5"/>
    <n v="89.585714285714289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"/>
    <n v="204.0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"/>
    <n v="48.703703703703702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7"/>
    <n v="53.339999999999996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"/>
    <n v="75.087719298245617"/>
    <x v="1"/>
    <s v="plays"/>
    <x v="3308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"/>
    <n v="18"/>
    <x v="1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"/>
    <n v="209.83870967741936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10"/>
    <n v="61.022222222222226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"/>
    <n v="61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"/>
    <n v="80.034482758620683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1"/>
    <n v="29.068965517241381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"/>
    <n v="49.438202247191015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"/>
    <n v="93.977440000000001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"/>
    <n v="61.944444444444443"/>
    <x v="1"/>
    <s v="plays"/>
    <x v="3317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6"/>
    <n v="78.5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4736842105263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"/>
    <n v="35.799999999999997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2"/>
    <n v="145.65217391304347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6"/>
    <n v="25.693877551020407"/>
    <x v="1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2"/>
    <n v="152.5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3"/>
    <n v="30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"/>
    <n v="142.28070175438597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"/>
    <n v="24.545454545454547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"/>
    <n v="292.77777777777777"/>
    <x v="1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7"/>
    <n v="44.92307692307692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"/>
    <n v="23.10144927536232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5"/>
    <n v="80.400000000000006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89156626506028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5"/>
    <n v="32.972972972972975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9"/>
    <n v="116.65217391304348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"/>
    <n v="79.61904761904762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77777777777779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"/>
    <n v="81.029411764705884"/>
    <x v="1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"/>
    <n v="136.84821428571428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"/>
    <n v="177.61702127659575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"/>
    <n v="109.07894736842105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285714285714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2"/>
    <n v="78.205128205128204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"/>
    <n v="52.173913043478258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"/>
    <n v="114.125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"/>
    <n v="91.666666666666671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"/>
    <n v="108.59090909090909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"/>
    <n v="69.822784810126578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"/>
    <n v="109.57142857142857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"/>
    <n v="71.666666666666671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"/>
    <n v="93.611111111111114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8"/>
    <n v="76.8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5454545454547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2"/>
    <n v="55.6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"/>
    <n v="147.33333333333334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"/>
    <n v="56.333333333333336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047619047619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3"/>
    <n v="63.574074074074076"/>
    <x v="1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"/>
    <n v="184.78260869565219"/>
    <x v="1"/>
    <s v="plays"/>
    <x v="3359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"/>
    <n v="126.72222222222223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"/>
    <n v="83.42647058823529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"/>
    <n v="54.5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"/>
    <n v="302.30769230769232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6"/>
    <n v="44.138888888888886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6666666666663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88888888888886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9"/>
    <n v="29.666666666666668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5"/>
    <n v="45.478260869565219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4"/>
    <n v="96.203703703703709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8"/>
    <n v="67.92307692307692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9"/>
    <n v="30.777777777777779"/>
    <x v="1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4"/>
    <n v="38.333333333333336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"/>
    <n v="66.833333333333329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7"/>
    <n v="71.730769230769226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058823529412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"/>
    <n v="421.10526315789474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"/>
    <n v="104.98701298701299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8"/>
    <n v="28.19047619047619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4"/>
    <n v="54.55263157894737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"/>
    <n v="111.89285714285714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"/>
    <n v="85.208333333333329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1"/>
    <n v="76.652173913043484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2"/>
    <n v="65.166666666666671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"/>
    <n v="93.760312499999998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333333333334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19512195121951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7"/>
    <n v="100.17142857142858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4"/>
    <n v="34.6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5"/>
    <n v="184.67741935483872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"/>
    <n v="69.818181818181813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4444444444443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66666666666664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6"/>
    <n v="36.06818181818182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"/>
    <n v="29"/>
    <x v="1"/>
    <s v="plays"/>
    <x v="339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0526315789473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"/>
    <n v="55.892857142857146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"/>
    <n v="11.666666666666666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"/>
    <n v="68.353846153846149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4"/>
    <n v="27.065217391304348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"/>
    <n v="118.12941176470588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2"/>
    <n v="44.757575757575758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10"/>
    <n v="99.787878787878782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4705882352941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333333333334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8"/>
    <n v="28.323529411764707"/>
    <x v="1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"/>
    <n v="110.23076923076923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"/>
    <n v="31.970149253731343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1111111111114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4"/>
    <n v="29.428571428571427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9"/>
    <n v="81.375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4"/>
    <n v="199.16666666666666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461538461539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28571428571431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4"/>
    <n v="70.568181818181813"/>
    <x v="1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2222222222221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20"/>
    <n v="159.4666666666666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"/>
    <n v="37.777999999999999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1"/>
    <n v="72.053571428571431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7"/>
    <n v="63.695652173913047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1764705882351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"/>
    <n v="103.21428571428571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"/>
    <n v="71.152173913043484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4"/>
    <n v="81.776315789473685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3"/>
    <n v="297.02980769230766"/>
    <x v="1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"/>
    <n v="46.609195402298852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4137931034484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3"/>
    <n v="40.294117647058826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9"/>
    <n v="30.152638888888887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38095238095241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10"/>
    <n v="52.214285714285715"/>
    <x v="1"/>
    <s v="plays"/>
    <x v="343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"/>
    <n v="134.1549295774648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6"/>
    <n v="62.827380952380949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"/>
    <n v="58.94736842105263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6"/>
    <n v="143.1081081081081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66666666666671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"/>
    <n v="186.07142857142858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5"/>
    <n v="89.785555555555561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"/>
    <n v="64.157560975609755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3"/>
    <n v="59.651162790697676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6"/>
    <n v="41.222222222222221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16129032258064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"/>
    <n v="43.28"/>
    <x v="1"/>
    <s v="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8"/>
    <n v="77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10"/>
    <n v="51.222222222222221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1"/>
    <n v="68.2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7179487179485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"/>
    <n v="41.125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"/>
    <n v="41.405405405405403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"/>
    <n v="27.5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1"/>
    <n v="33.571428571428569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1"/>
    <n v="145.86956521739131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"/>
    <n v="358.6875"/>
    <x v="1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"/>
    <n v="50.981818181818184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"/>
    <n v="45.037037037037038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"/>
    <n v="17.527777777777779"/>
    <x v="1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16666666666664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05882352941178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"/>
    <n v="90.684210526315795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"/>
    <n v="55.012688172043013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2222222222221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"/>
    <n v="72.950819672131146"/>
    <x v="1"/>
    <s v="plays"/>
    <x v="3466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68085106382972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2"/>
    <n v="716.35294117647061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"/>
    <n v="50.396825396825399"/>
    <x v="1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66666666666664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5"/>
    <n v="35.766666666666666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"/>
    <n v="88.739130434782609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848484848485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4871794871796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"/>
    <n v="20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"/>
    <n v="53.230769230769234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3"/>
    <n v="39.596491228070178"/>
    <x v="1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8"/>
    <n v="34.25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3"/>
    <n v="164.61538461538461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9"/>
    <n v="125.05263157894737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"/>
    <n v="51.875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60"/>
    <n v="40.285714285714285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"/>
    <n v="64.909090909090907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1"/>
    <n v="55.333333333333336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"/>
    <n v="83.142857142857139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8"/>
    <n v="38.712121212121211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"/>
    <n v="125.37931034482759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3"/>
    <n v="78.263888888888886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8"/>
    <n v="47.222222222222221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"/>
    <n v="79.099999999999994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"/>
    <n v="114.29199999999999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4137931034484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6923076923077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7"/>
    <n v="74.208333333333329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"/>
    <n v="47.846153846153847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9"/>
    <n v="34.408163265306122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"/>
    <n v="40.238095238095241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6"/>
    <n v="60.285714285714285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"/>
    <n v="25.30952380952381"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1"/>
    <n v="35.952380952380949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"/>
    <n v="136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8"/>
    <n v="70.763157894736835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4"/>
    <n v="66.512820512820511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2"/>
    <n v="105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"/>
    <n v="145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"/>
    <n v="96.666666666666671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1"/>
    <n v="60.333333333333336"/>
    <x v="1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"/>
    <n v="79.89473684210526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3529411764703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"/>
    <n v="75.340909090909093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"/>
    <n v="55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3"/>
    <n v="66.956521739130437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272727272728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230769230768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"/>
    <n v="50.020909090909093"/>
    <x v="1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"/>
    <n v="72.392857142857139"/>
    <x v="1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1"/>
    <n v="95.952380952380949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"/>
    <n v="45.615384615384613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29411764705884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4"/>
    <n v="56.825000000000003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2"/>
    <n v="137.24324324324326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14285714285708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7"/>
    <n v="81.569767441860463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"/>
    <n v="45.108108108108105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66666666666664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1"/>
    <s v="plays"/>
    <x v="3530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0769230769234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9"/>
    <n v="42.296296296296298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"/>
    <n v="78.875"/>
    <x v="1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"/>
    <n v="38.284313725490193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"/>
    <n v="44.847826086956523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"/>
    <n v="13.529411764705882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"/>
    <n v="43.5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"/>
    <n v="30.951807228915662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20"/>
    <n v="55.230769230769234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25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75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"/>
    <n v="66.152941176470591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5"/>
    <n v="54.137931034482762"/>
    <x v="1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6666666666667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"/>
    <n v="31.375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"/>
    <n v="59.210526315789473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"/>
    <n v="119.17633928571429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2"/>
    <n v="164.61538461538461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85714285714285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5"/>
    <n v="40.9375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2"/>
    <n v="61.1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"/>
    <n v="56.20192307692308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"/>
    <n v="107.00207547169811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2857142857142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"/>
    <n v="110.5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"/>
    <n v="179.27598566308242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0909090909091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4"/>
    <n v="43.125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"/>
    <n v="46.891891891891895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"/>
    <n v="47.407407407407405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9"/>
    <n v="15.129032258064516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"/>
    <n v="21.098000000000003"/>
    <x v="1"/>
    <s v="plays"/>
    <x v="3563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1"/>
    <n v="59.117647058823529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1"/>
    <n v="97.916666666666671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5"/>
    <n v="55.131578947368418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9"/>
    <n v="26.536585365853657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"/>
    <n v="58.421052631578945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"/>
    <n v="122.53658536585365"/>
    <x v="1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"/>
    <n v="87.961538461538467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"/>
    <n v="73.239999999999995"/>
    <x v="1"/>
    <s v="plays"/>
    <x v="3571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55555555555557"/>
    <x v="1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3"/>
    <n v="39.53846153846154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"/>
    <n v="136.77777777777777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"/>
    <n v="99.343137254901961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88888888888889"/>
    <x v="1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"/>
    <n v="40.545945945945945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4285714285715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4"/>
    <n v="37.962962962962962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3333333333336"/>
    <x v="1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1428571428569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9"/>
    <n v="135.625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6"/>
    <n v="30.9375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"/>
    <n v="176.08695652173913"/>
    <x v="1"/>
    <s v="plays"/>
    <x v="3585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"/>
    <n v="151.9814814814815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7"/>
    <n v="22.607142857142858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1"/>
    <n v="18.272727272727273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8"/>
    <n v="82.258064516129039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"/>
    <n v="68.534246575342465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55555555555557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"/>
    <n v="72.714285714285708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1"/>
    <n v="77.186046511627907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6"/>
    <n v="55.972222222222221"/>
    <x v="1"/>
    <s v="plays"/>
    <x v="3594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9"/>
    <n v="49.693548387096776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8"/>
    <n v="79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3"/>
    <n v="77.727272727272734"/>
    <x v="1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"/>
    <n v="40.777777777777779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1764705882355"/>
    <x v="1"/>
    <s v="plays"/>
    <x v="3599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"/>
    <n v="39.377358490566039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"/>
    <n v="81.673469387755105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1"/>
    <n v="44.912280701754383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3"/>
    <n v="49.05797101449275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66666666666668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"/>
    <n v="61.0625"/>
    <x v="1"/>
    <s v="plays"/>
    <x v="360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"/>
    <n v="29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2962962962963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"/>
    <n v="143.0952380952381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"/>
    <n v="52.354838709677416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66666666666671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"/>
    <n v="126.66666666666667"/>
    <x v="1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1"/>
    <n v="35.492957746478872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7"/>
    <n v="37.083333333333336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5"/>
    <n v="69.333333333333329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9"/>
    <n v="17.254901960784313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1428571428569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3"/>
    <n v="66.470588235294116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"/>
    <n v="56.065989847715734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10"/>
    <n v="47.028571428571432"/>
    <x v="1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"/>
    <n v="47.666190476190479"/>
    <x v="1"/>
    <s v="plays"/>
    <x v="3622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35294117647058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5"/>
    <n v="80.717948717948715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3"/>
    <n v="39.48717948717948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2"/>
    <n v="84.854166666666671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65517241379317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0"/>
    <n v="1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0"/>
    <n v="1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"/>
    <n v="147.88135593220338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"/>
    <n v="56.838709677419352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"/>
    <n v="176.94444444444446"/>
    <x v="1"/>
    <s v="musical"/>
    <x v="3634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"/>
    <n v="127.6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1"/>
    <n v="66.142857142857139"/>
    <x v="1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7"/>
    <n v="108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0"/>
    <n v="1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6"/>
    <n v="18.333333333333332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"/>
    <n v="7.5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"/>
    <n v="68.416666666666671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"/>
    <n v="1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5"/>
    <n v="60.125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x v="1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"/>
    <n v="550.04109589041093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1764705882351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77777777777779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1"/>
    <n v="44.235294117647058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1"/>
    <n v="60.909090909090907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"/>
    <n v="68.84210526315789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"/>
    <n v="73.582278481012665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6"/>
    <n v="115.02173913043478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1"/>
    <n v="110.75"/>
    <x v="1"/>
    <s v="plays"/>
    <x v="3657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1"/>
    <n v="75.5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"/>
    <n v="235.46153846153845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3636363636363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"/>
    <n v="92.5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"/>
    <n v="202.85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"/>
    <n v="46.05263157894737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"/>
    <n v="51"/>
    <x v="1"/>
    <s v="plays"/>
    <x v="3665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78947368421051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"/>
    <n v="53.363965517241382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4"/>
    <n v="36.964285714285715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"/>
    <n v="81.294117647058826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10"/>
    <n v="20.083333333333332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1"/>
    <n v="88.2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2"/>
    <n v="53.438596491228068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4"/>
    <n v="39.868421052631582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129032258064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3333333333332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9"/>
    <n v="64.375"/>
    <x v="1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3"/>
    <n v="62.052763819095475"/>
    <x v="1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3"/>
    <n v="66.129032258064512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"/>
    <n v="73.400000000000006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3"/>
    <n v="99.5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2"/>
    <n v="62.166666666666664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"/>
    <n v="62.328358208955223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1"/>
    <n v="58.787878787878789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"/>
    <n v="45.347826086956523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6"/>
    <n v="41.944444444444443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"/>
    <n v="59.166666666666664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"/>
    <n v="200.49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"/>
    <n v="83.974358974358978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"/>
    <n v="57.258064516129032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4516129032256"/>
    <x v="1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8"/>
    <n v="186.80291970802921"/>
    <x v="1"/>
    <s v="plays"/>
    <x v="3691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17647058823536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"/>
    <n v="30.714285714285715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"/>
    <n v="62.666666666666664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"/>
    <n v="121.36363636363636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3589743589745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1"/>
    <n v="40.632352941176471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1"/>
    <n v="63"/>
    <x v="1"/>
    <s v="plays"/>
    <x v="3699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"/>
    <n v="33.666666666666664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"/>
    <n v="38.589743589743591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"/>
    <n v="155.95238095238096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"/>
    <n v="43.2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"/>
    <n v="15.148518518518518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"/>
    <n v="83.571428571428569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"/>
    <n v="140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69565217391298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46153846153847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"/>
    <n v="30.928571428571427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"/>
    <n v="67.962962962962962"/>
    <x v="1"/>
    <s v="plays"/>
    <x v="371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4"/>
    <n v="27.142857142857142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4"/>
    <n v="110.86538461538461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2"/>
    <n v="106.84210526315789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"/>
    <n v="105.51546391752578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3"/>
    <n v="132.96296296296296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6"/>
    <n v="51.916666666666664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1"/>
    <n v="310"/>
    <x v="1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"/>
    <n v="26.021739130434781"/>
    <x v="1"/>
    <s v="plays"/>
    <x v="3718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x v="1"/>
    <s v="plays"/>
    <x v="3719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5"/>
    <n v="86.224999999999994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1"/>
    <n v="114.54545454545455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"/>
    <n v="47.657142857142858"/>
    <x v="1"/>
    <s v="plays"/>
    <x v="3722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"/>
    <n v="72.888888888888886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3"/>
    <n v="49.545505617977533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9"/>
    <n v="62.586956521739133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1"/>
    <n v="61.060606060606062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"/>
    <n v="60.064516129032256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"/>
    <n v="72.400000000000006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"/>
    <n v="51.666666666666664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"/>
    <n v="32.75"/>
    <x v="1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"/>
    <n v="61"/>
    <x v="1"/>
    <s v="plays"/>
    <x v="3734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"/>
    <n v="10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1"/>
    <n v="10"/>
    <x v="1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"/>
    <n v="37.5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"/>
    <n v="100.625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8"/>
    <n v="25.571428571428573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x v="1"/>
    <s v="plays"/>
    <x v="3742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1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1"/>
    <s v="plays"/>
    <x v="3745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"/>
    <n v="202"/>
    <x v="1"/>
    <s v="plays"/>
    <x v="3746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4"/>
    <n v="99.538461538461533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"/>
    <n v="215.2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3"/>
    <n v="120.5454545454545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3"/>
    <n v="37.666666666666664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"/>
    <n v="172.23333333333332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111111111111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30"/>
    <n v="25.464285714285715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"/>
    <n v="267.64705882352939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9"/>
    <n v="75.959999999999994"/>
    <x v="1"/>
    <s v="musical"/>
    <x v="3757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"/>
    <n v="59.03846153846154"/>
    <x v="1"/>
    <s v="musical"/>
    <x v="3758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"/>
    <n v="50.111022727272733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"/>
    <n v="55.502967032967035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6666666666666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"/>
    <n v="47.428571428571431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35064935064929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55555555555557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"/>
    <n v="74.224299065420567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3"/>
    <n v="106.9271875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7"/>
    <n v="41.696428571428569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8"/>
    <n v="74.243275862068955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3333333333329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1"/>
    <s v="musical"/>
    <x v="3770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1052631578945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"/>
    <n v="166.96969696969697"/>
    <x v="1"/>
    <s v="musical"/>
    <x v="377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"/>
    <n v="94.912280701754383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"/>
    <n v="143.21428571428572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7"/>
    <n v="90.819148936170208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"/>
    <n v="48.542372881355931"/>
    <x v="1"/>
    <s v="musical"/>
    <x v="3777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"/>
    <n v="70.027777777777771"/>
    <x v="1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4"/>
    <n v="135.62608695652173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10"/>
    <n v="94.90384615384616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2"/>
    <n v="75.370370370370367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9"/>
    <n v="64.458333333333329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5"/>
    <n v="115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1"/>
    <n v="100.5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1"/>
    <n v="93.774647887323937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"/>
    <n v="35.1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1"/>
    <n v="500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"/>
    <n v="29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1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1"/>
    <s v="musical"/>
    <x v="3791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"/>
    <n v="17.5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60"/>
    <n v="174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2"/>
    <n v="5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0"/>
    <n v="1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90"/>
    <n v="145.40540540540542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"/>
    <n v="205"/>
    <x v="1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"/>
    <n v="100.5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"/>
    <n v="55.0625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9"/>
    <n v="47.333333333333336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1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20"/>
    <n v="58.95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0"/>
    <n v="1.5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0"/>
    <n v="5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"/>
    <n v="50.555555555555557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66666666666664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"/>
    <n v="53.289473684210527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2"/>
    <n v="70.230769230769226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1052631578945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10"/>
    <n v="199.18181818181819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1"/>
    <n v="78.518148148148143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"/>
    <n v="61.823529411764703"/>
    <x v="1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"/>
    <n v="50.000500000000002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"/>
    <n v="48.339729729729726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"/>
    <n v="107.2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8"/>
    <n v="57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"/>
    <n v="40.92307692307692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"/>
    <n v="21.5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5"/>
    <n v="79.543478260869563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"/>
    <n v="72.381578947368425"/>
    <x v="1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4146341463421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1428571428569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"/>
    <n v="107.57142857142857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"/>
    <n v="27.5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3"/>
    <n v="70.461538461538467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142857142858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"/>
    <n v="62.625"/>
    <x v="1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"/>
    <n v="58.901111111111113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5"/>
    <n v="139.55555555555554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7"/>
    <n v="7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"/>
    <n v="57.385964912280699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3"/>
    <n v="64.285714285714292"/>
    <x v="1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"/>
    <n v="120.11764705882354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1"/>
    <n v="1008.24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"/>
    <n v="63.28125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66666666666668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9"/>
    <n v="25.647058823529413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2"/>
    <n v="47.695652173913047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"/>
    <n v="56.05263157894737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"/>
    <n v="81.319999999999993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"/>
    <n v="70.166666666666671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3"/>
    <n v="23.625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"/>
    <n v="188.55555555555554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"/>
    <n v="49.511627906976742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"/>
    <n v="75.464285714285708"/>
    <x v="1"/>
    <s v="plays"/>
    <x v="3849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4"/>
    <n v="9.5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"/>
    <n v="35.5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"/>
    <n v="10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0"/>
    <n v="13"/>
    <x v="1"/>
    <s v="plays"/>
    <x v="385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"/>
    <n v="89.4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3"/>
    <n v="25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"/>
    <n v="1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"/>
    <n v="65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"/>
    <n v="1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8"/>
    <n v="81.538461538461533"/>
    <x v="1"/>
    <s v="plays"/>
    <x v="3860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x v="1"/>
    <s v="plays"/>
    <x v="3861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0"/>
    <n v="1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"/>
    <n v="20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7"/>
    <n v="46.428571428571431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1"/>
    <n v="5.5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3"/>
    <n v="50.2"/>
    <x v="1"/>
    <s v="plays"/>
    <x v="3867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"/>
    <n v="10"/>
    <x v="1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"/>
    <n v="30.133333333333333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3"/>
    <n v="13.333333333333334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3"/>
    <n v="44.760869565217391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5"/>
    <n v="88.642857142857139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0"/>
    <n v="10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"/>
    <n v="57.647058823529413"/>
    <x v="1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1"/>
    <s v="musical"/>
    <x v="388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2"/>
    <n v="17.5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"/>
    <n v="38.714285714285715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"/>
    <n v="13.111111111111111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7"/>
    <n v="315.5"/>
    <x v="1"/>
    <s v="plays"/>
    <x v="3890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3"/>
    <n v="37.142857142857146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2"/>
    <n v="128.27380952380952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"/>
    <n v="47.272727272727273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1"/>
    <n v="42.5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8"/>
    <n v="44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3"/>
    <n v="50.875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"/>
    <n v="62.5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"/>
    <n v="27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1"/>
    <n v="25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9"/>
    <n v="47.258064516129032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1"/>
    <s v="plays"/>
    <x v="3903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"/>
    <n v="1.5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2"/>
    <n v="24.714285714285715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"/>
    <n v="63.125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"/>
    <n v="38.2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9"/>
    <n v="16.2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"/>
    <n v="33.7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"/>
    <n v="61.666666666666664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"/>
    <n v="83.138888888888886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0"/>
    <n v="1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5714285714286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"/>
    <n v="33.666666666666664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"/>
    <n v="5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"/>
    <n v="10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"/>
    <n v="40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2"/>
    <n v="30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"/>
    <n v="45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"/>
    <n v="10.166666666666666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"/>
    <n v="81.411764705882348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"/>
    <n v="57.2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"/>
    <n v="15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"/>
    <n v="93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"/>
    <n v="32.357142857142854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0"/>
    <n v="1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6"/>
    <n v="91.833333333333329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3333333333336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4"/>
    <n v="57.173913043478258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"/>
    <n v="248.5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"/>
    <n v="79.400000000000006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"/>
    <n v="5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"/>
    <n v="5.5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1"/>
    <n v="25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6"/>
    <n v="137.07692307692307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"/>
    <n v="5"/>
    <x v="1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"/>
    <n v="39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"/>
    <n v="50.5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6"/>
    <n v="49.28125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1"/>
    <n v="25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0"/>
    <n v="1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0"/>
    <n v="25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"/>
    <n v="53.125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0"/>
    <n v="7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"/>
    <n v="40.0625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"/>
    <n v="24.333333333333332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2"/>
    <n v="11.2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"/>
    <n v="10.5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"/>
    <n v="15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"/>
    <n v="42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"/>
    <n v="71.2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1"/>
    <n v="22.5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"/>
    <n v="41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1"/>
    <n v="47.909090909090907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"/>
    <n v="35.166666666666664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0"/>
    <n v="5.5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1"/>
    <n v="22.666666666666668"/>
    <x v="1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"/>
    <n v="26.375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"/>
    <n v="105.54054054054055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090909090909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8"/>
    <n v="62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"/>
    <n v="217.5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1"/>
    <n v="26.75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2"/>
    <n v="18.333333333333332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85714285714292"/>
    <x v="1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"/>
    <n v="175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5"/>
    <n v="84.282608695652172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"/>
    <n v="9.5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"/>
    <n v="33.736842105263158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10"/>
    <n v="37.53846153846154"/>
    <x v="1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8"/>
    <n v="11.615384615384615"/>
    <x v="1"/>
    <s v="plays"/>
    <x v="3987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"/>
    <n v="8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"/>
    <n v="23"/>
    <x v="1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"/>
    <n v="60.111111111111114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0"/>
    <n v="3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"/>
    <n v="5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7"/>
    <n v="29.235294117647058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"/>
    <n v="59.583333333333336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7"/>
    <n v="82.571428571428569"/>
    <x v="1"/>
    <s v="plays"/>
    <x v="3999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"/>
    <n v="10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8"/>
    <n v="32.357142857142854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2"/>
    <n v="5.7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"/>
    <n v="100.5"/>
    <x v="1"/>
    <s v="plays"/>
    <x v="4003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"/>
    <n v="1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"/>
    <n v="20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0"/>
    <n v="2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"/>
    <n v="5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4"/>
    <n v="25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"/>
    <n v="45.842105263157897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8"/>
    <n v="4.7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"/>
    <n v="13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0"/>
    <n v="1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"/>
    <n v="10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"/>
    <n v="52.5"/>
    <x v="1"/>
    <s v="plays"/>
    <x v="4017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9"/>
    <n v="32.5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1"/>
    <n v="7.2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7"/>
    <n v="33.333333333333336"/>
    <x v="1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1"/>
    <n v="62.5"/>
    <x v="1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70"/>
    <n v="63.558375634517766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"/>
    <n v="10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"/>
    <n v="30.714285714285715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"/>
    <n v="51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66666666666671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7"/>
    <n v="59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6"/>
    <n v="65.340319148936175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"/>
    <n v="100"/>
    <x v="1"/>
    <s v="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7"/>
    <n v="147.4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"/>
    <n v="166.05882352941177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"/>
    <n v="40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"/>
    <n v="75.2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"/>
    <n v="1250"/>
    <x v="1"/>
    <s v="plays"/>
    <x v="404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"/>
    <n v="10.5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"/>
    <n v="7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8"/>
    <n v="56.2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"/>
    <n v="1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"/>
    <n v="38.333333333333336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"/>
    <n v="27.5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8"/>
    <n v="32.978021978021978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"/>
    <n v="16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0"/>
    <n v="1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8"/>
    <n v="86.615384615384613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8"/>
    <n v="41.952380952380949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3333333333329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"/>
    <n v="129.16666666666666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3"/>
    <n v="23.7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3"/>
    <n v="35.714285714285715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3"/>
    <n v="57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"/>
    <n v="163.33333333333334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"/>
    <n v="15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"/>
    <n v="64.166666666666671"/>
    <x v="1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1"/>
    <n v="6.7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"/>
    <n v="25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1"/>
    <n v="179.11764705882354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"/>
    <n v="33.07692307692308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7"/>
    <n v="27.5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"/>
    <n v="2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"/>
    <n v="18.5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7"/>
    <n v="35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9"/>
    <n v="44.307692307692307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9"/>
    <n v="222.5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"/>
    <n v="5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6"/>
    <n v="29.166666666666668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2"/>
    <n v="126.5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"/>
    <n v="10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"/>
    <n v="10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5"/>
    <n v="9.4"/>
    <x v="1"/>
    <s v="plays"/>
    <x v="4086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1"/>
    <n v="72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5"/>
    <n v="30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"/>
    <n v="10.666666666666666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3"/>
    <n v="25.5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0"/>
    <n v="20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"/>
    <n v="15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7"/>
    <n v="91.25"/>
    <x v="1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3"/>
    <n v="800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"/>
    <n v="80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1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"/>
    <n v="50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"/>
    <n v="22.833333333333332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66666666666668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"/>
    <n v="45.785714285714285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7"/>
    <n v="383.33333333333331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1"/>
    <n v="106.96969696969697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"/>
    <n v="10.2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2"/>
    <n v="59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9"/>
    <n v="14.333333333333334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"/>
    <n v="15.666666666666666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"/>
    <n v="1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"/>
    <n v="1"/>
    <x v="1"/>
    <s v="plays"/>
    <x v="4113"/>
    <d v="2016-01-08T06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1252E5-CA5B-4B06-BEA1-84D056089AD2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multipleItemSelectionAllowed="1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16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230C96-A6AE-4EFC-BC16-FF4758E11E63}" name="PivotTable3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FC9887-D9A6-483C-A0D8-9DA0B6324931}" name="PivotTable4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h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21" hier="-1"/>
    <pageField fld="16" hier="-1"/>
  </pageFields>
  <dataFields count="1">
    <dataField name="Count of state" fld="5" subtotal="count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tabSelected="1" topLeftCell="C2" zoomScale="42" zoomScaleNormal="98" workbookViewId="0">
      <selection activeCell="M7" sqref="M7"/>
    </sheetView>
  </sheetViews>
  <sheetFormatPr defaultRowHeight="14.5" x14ac:dyDescent="0.35"/>
  <cols>
    <col min="2" max="2" width="38.453125" style="3" customWidth="1"/>
    <col min="3" max="3" width="40.26953125" style="3" customWidth="1"/>
    <col min="5" max="5" width="16.453125" customWidth="1"/>
    <col min="6" max="6" width="21.26953125" customWidth="1"/>
    <col min="7" max="7" width="17.81640625" customWidth="1"/>
    <col min="8" max="8" width="19.81640625" customWidth="1"/>
    <col min="9" max="9" width="19.26953125" customWidth="1"/>
    <col min="10" max="10" width="17.81640625" customWidth="1"/>
    <col min="11" max="11" width="15.453125" customWidth="1"/>
    <col min="12" max="12" width="24.54296875" customWidth="1"/>
    <col min="13" max="13" width="36.453125" customWidth="1"/>
    <col min="14" max="14" width="41.1796875" customWidth="1"/>
    <col min="15" max="15" width="20.6328125" customWidth="1"/>
    <col min="16" max="16" width="26.90625" customWidth="1"/>
    <col min="17" max="17" width="14.81640625" customWidth="1"/>
    <col min="18" max="18" width="18.26953125" customWidth="1"/>
    <col min="19" max="19" width="34.90625" customWidth="1"/>
    <col min="20" max="20" width="27.7265625" customWidth="1"/>
  </cols>
  <sheetData>
    <row r="1" spans="1:20" x14ac:dyDescent="0.35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1" t="s">
        <v>8306</v>
      </c>
      <c r="P1" s="1" t="s">
        <v>8307</v>
      </c>
      <c r="Q1" s="1" t="s">
        <v>8308</v>
      </c>
      <c r="R1" s="1" t="s">
        <v>8309</v>
      </c>
      <c r="S1" s="1" t="s">
        <v>8365</v>
      </c>
      <c r="T1" s="1" t="s">
        <v>8366</v>
      </c>
    </row>
    <row r="2" spans="1:20" ht="43.5" x14ac:dyDescent="0.35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>
        <f>ROUND((E2/D2)*100,0)</f>
        <v>137</v>
      </c>
      <c r="P2" s="5">
        <f>E2/L2</f>
        <v>63.917582417582416</v>
      </c>
      <c r="Q2" t="str">
        <f>LEFT(N2,FIND("/",N2)-1)</f>
        <v>film &amp; video</v>
      </c>
      <c r="R2" t="str">
        <f>RIGHT(N2,LEN(N2)-FIND("/",N2))</f>
        <v>television</v>
      </c>
      <c r="S2" s="9">
        <f>(((J2/60)/60)/24)+DATE(1970,1,1)</f>
        <v>42177.007071759261</v>
      </c>
      <c r="T2" s="9">
        <f>(((I2/60)/60)/24)+DATE(1970,1,1)</f>
        <v>42208.125</v>
      </c>
    </row>
    <row r="3" spans="1:20" ht="29" x14ac:dyDescent="0.35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>
        <f>ROUND((E3/D3)*100,0)</f>
        <v>143</v>
      </c>
      <c r="P3" s="5">
        <f>E3/L3</f>
        <v>185.48101265822785</v>
      </c>
      <c r="Q3" t="str">
        <f>LEFT(N3,FIND("/",N3)-1)</f>
        <v>film &amp; video</v>
      </c>
      <c r="R3" t="str">
        <f>RIGHT(N3,LEN(N3)-FIND("/",N3))</f>
        <v>television</v>
      </c>
      <c r="S3" s="9">
        <f t="shared" ref="S3:S66" si="0">(((J3/60)/60)/24)+DATE(1970,1,1)</f>
        <v>42766.600497685184</v>
      </c>
      <c r="T3" s="9">
        <f t="shared" ref="T3:T66" si="1">(((I3/60)/60)/24)+DATE(1970,1,1)</f>
        <v>42796.600497685184</v>
      </c>
    </row>
    <row r="4" spans="1:20" ht="43.5" x14ac:dyDescent="0.35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>
        <f>ROUND((E4/D4)*100,0)</f>
        <v>105</v>
      </c>
      <c r="P4" s="5">
        <f>E4/L4</f>
        <v>15</v>
      </c>
      <c r="Q4" t="str">
        <f>LEFT(N4,FIND("/",N4)-1)</f>
        <v>film &amp; video</v>
      </c>
      <c r="R4" t="str">
        <f>RIGHT(N4,LEN(N4)-FIND("/",N4))</f>
        <v>television</v>
      </c>
      <c r="S4" s="9">
        <f t="shared" si="0"/>
        <v>42405.702349537038</v>
      </c>
      <c r="T4" s="9">
        <f t="shared" si="1"/>
        <v>42415.702349537038</v>
      </c>
    </row>
    <row r="5" spans="1:20" ht="29" x14ac:dyDescent="0.35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>
        <f>ROUND((E5/D5)*100,0)</f>
        <v>104</v>
      </c>
      <c r="P5" s="5">
        <f>E5/L5</f>
        <v>69.266666666666666</v>
      </c>
      <c r="Q5" t="str">
        <f>LEFT(N5,FIND("/",N5)-1)</f>
        <v>film &amp; video</v>
      </c>
      <c r="R5" t="str">
        <f>RIGHT(N5,LEN(N5)-FIND("/",N5))</f>
        <v>television</v>
      </c>
      <c r="S5" s="9">
        <f t="shared" si="0"/>
        <v>41828.515127314815</v>
      </c>
      <c r="T5" s="9">
        <f t="shared" si="1"/>
        <v>41858.515127314815</v>
      </c>
    </row>
    <row r="6" spans="1:20" ht="58" x14ac:dyDescent="0.35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>
        <f>ROUND((E6/D6)*100,0)</f>
        <v>123</v>
      </c>
      <c r="P6" s="5">
        <f>E6/L6</f>
        <v>190.55028169014085</v>
      </c>
      <c r="Q6" t="str">
        <f>LEFT(N6,FIND("/",N6)-1)</f>
        <v>film &amp; video</v>
      </c>
      <c r="R6" t="str">
        <f>RIGHT(N6,LEN(N6)-FIND("/",N6))</f>
        <v>television</v>
      </c>
      <c r="S6" s="9">
        <f t="shared" si="0"/>
        <v>42327.834247685183</v>
      </c>
      <c r="T6" s="9">
        <f t="shared" si="1"/>
        <v>42357.834247685183</v>
      </c>
    </row>
    <row r="7" spans="1:20" ht="43.5" x14ac:dyDescent="0.35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>
        <f>ROUND((E7/D7)*100,0)</f>
        <v>110</v>
      </c>
      <c r="P7" s="5">
        <f>E7/L7</f>
        <v>93.40425531914893</v>
      </c>
      <c r="Q7" t="str">
        <f>LEFT(N7,FIND("/",N7)-1)</f>
        <v>film &amp; video</v>
      </c>
      <c r="R7" t="str">
        <f>RIGHT(N7,LEN(N7)-FIND("/",N7))</f>
        <v>television</v>
      </c>
      <c r="S7" s="9">
        <f t="shared" si="0"/>
        <v>42563.932951388888</v>
      </c>
      <c r="T7" s="9">
        <f t="shared" si="1"/>
        <v>42580.232638888891</v>
      </c>
    </row>
    <row r="8" spans="1:20" ht="43.5" x14ac:dyDescent="0.35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>
        <f>ROUND((E8/D8)*100,0)</f>
        <v>106</v>
      </c>
      <c r="P8" s="5">
        <f>E8/L8</f>
        <v>146.87931034482759</v>
      </c>
      <c r="Q8" t="str">
        <f>LEFT(N8,FIND("/",N8)-1)</f>
        <v>film &amp; video</v>
      </c>
      <c r="R8" t="str">
        <f>RIGHT(N8,LEN(N8)-FIND("/",N8))</f>
        <v>television</v>
      </c>
      <c r="S8" s="9">
        <f t="shared" si="0"/>
        <v>41794.072337962964</v>
      </c>
      <c r="T8" s="9">
        <f t="shared" si="1"/>
        <v>41804.072337962964</v>
      </c>
    </row>
    <row r="9" spans="1:20" ht="58" x14ac:dyDescent="0.35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>
        <f>ROUND((E9/D9)*100,0)</f>
        <v>101</v>
      </c>
      <c r="P9" s="5">
        <f>E9/L9</f>
        <v>159.82456140350877</v>
      </c>
      <c r="Q9" t="str">
        <f>LEFT(N9,FIND("/",N9)-1)</f>
        <v>film &amp; video</v>
      </c>
      <c r="R9" t="str">
        <f>RIGHT(N9,LEN(N9)-FIND("/",N9))</f>
        <v>television</v>
      </c>
      <c r="S9" s="9">
        <f t="shared" si="0"/>
        <v>42516.047071759262</v>
      </c>
      <c r="T9" s="9">
        <f t="shared" si="1"/>
        <v>42556.047071759262</v>
      </c>
    </row>
    <row r="10" spans="1:20" ht="29" x14ac:dyDescent="0.35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>
        <f>ROUND((E10/D10)*100,0)</f>
        <v>100</v>
      </c>
      <c r="P10" s="5">
        <f>E10/L10</f>
        <v>291.79333333333335</v>
      </c>
      <c r="Q10" t="str">
        <f>LEFT(N10,FIND("/",N10)-1)</f>
        <v>film &amp; video</v>
      </c>
      <c r="R10" t="str">
        <f>RIGHT(N10,LEN(N10)-FIND("/",N10))</f>
        <v>television</v>
      </c>
      <c r="S10" s="9">
        <f t="shared" si="0"/>
        <v>42468.94458333333</v>
      </c>
      <c r="T10" s="9">
        <f t="shared" si="1"/>
        <v>42475.875</v>
      </c>
    </row>
    <row r="11" spans="1:20" ht="43.5" x14ac:dyDescent="0.35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>
        <f>ROUND((E11/D11)*100,0)</f>
        <v>126</v>
      </c>
      <c r="P11" s="5">
        <f>E11/L11</f>
        <v>31.499500000000001</v>
      </c>
      <c r="Q11" t="str">
        <f>LEFT(N11,FIND("/",N11)-1)</f>
        <v>film &amp; video</v>
      </c>
      <c r="R11" t="str">
        <f>RIGHT(N11,LEN(N11)-FIND("/",N11))</f>
        <v>television</v>
      </c>
      <c r="S11" s="9">
        <f t="shared" si="0"/>
        <v>42447.103518518517</v>
      </c>
      <c r="T11" s="9">
        <f t="shared" si="1"/>
        <v>42477.103518518517</v>
      </c>
    </row>
    <row r="12" spans="1:20" ht="43.5" x14ac:dyDescent="0.35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>
        <f>ROUND((E12/D12)*100,0)</f>
        <v>101</v>
      </c>
      <c r="P12" s="5">
        <f>E12/L12</f>
        <v>158.68421052631578</v>
      </c>
      <c r="Q12" t="str">
        <f>LEFT(N12,FIND("/",N12)-1)</f>
        <v>film &amp; video</v>
      </c>
      <c r="R12" t="str">
        <f>RIGHT(N12,LEN(N12)-FIND("/",N12))</f>
        <v>television</v>
      </c>
      <c r="S12" s="9">
        <f t="shared" si="0"/>
        <v>41780.068043981482</v>
      </c>
      <c r="T12" s="9">
        <f t="shared" si="1"/>
        <v>41815.068043981482</v>
      </c>
    </row>
    <row r="13" spans="1:20" ht="58" x14ac:dyDescent="0.35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>
        <f>ROUND((E13/D13)*100,0)</f>
        <v>121</v>
      </c>
      <c r="P13" s="5">
        <f>E13/L13</f>
        <v>80.333333333333329</v>
      </c>
      <c r="Q13" t="str">
        <f>LEFT(N13,FIND("/",N13)-1)</f>
        <v>film &amp; video</v>
      </c>
      <c r="R13" t="str">
        <f>RIGHT(N13,LEN(N13)-FIND("/",N13))</f>
        <v>television</v>
      </c>
      <c r="S13" s="9">
        <f t="shared" si="0"/>
        <v>42572.778495370367</v>
      </c>
      <c r="T13" s="9">
        <f t="shared" si="1"/>
        <v>42604.125</v>
      </c>
    </row>
    <row r="14" spans="1:20" ht="58" x14ac:dyDescent="0.35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>
        <f>ROUND((E14/D14)*100,0)</f>
        <v>165</v>
      </c>
      <c r="P14" s="5">
        <f>E14/L14</f>
        <v>59.961305925030231</v>
      </c>
      <c r="Q14" t="str">
        <f>LEFT(N14,FIND("/",N14)-1)</f>
        <v>film &amp; video</v>
      </c>
      <c r="R14" t="str">
        <f>RIGHT(N14,LEN(N14)-FIND("/",N14))</f>
        <v>television</v>
      </c>
      <c r="S14" s="9">
        <f t="shared" si="0"/>
        <v>41791.713252314818</v>
      </c>
      <c r="T14" s="9">
        <f t="shared" si="1"/>
        <v>41836.125</v>
      </c>
    </row>
    <row r="15" spans="1:20" ht="43.5" x14ac:dyDescent="0.35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>
        <f>ROUND((E15/D15)*100,0)</f>
        <v>160</v>
      </c>
      <c r="P15" s="5">
        <f>E15/L15</f>
        <v>109.78431372549019</v>
      </c>
      <c r="Q15" t="str">
        <f>LEFT(N15,FIND("/",N15)-1)</f>
        <v>film &amp; video</v>
      </c>
      <c r="R15" t="str">
        <f>RIGHT(N15,LEN(N15)-FIND("/",N15))</f>
        <v>television</v>
      </c>
      <c r="S15" s="9">
        <f t="shared" si="0"/>
        <v>42508.677187499998</v>
      </c>
      <c r="T15" s="9">
        <f t="shared" si="1"/>
        <v>42544.852083333331</v>
      </c>
    </row>
    <row r="16" spans="1:20" ht="29" x14ac:dyDescent="0.35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>
        <f>ROUND((E16/D16)*100,0)</f>
        <v>101</v>
      </c>
      <c r="P16" s="5">
        <f>E16/L16</f>
        <v>147.70731707317074</v>
      </c>
      <c r="Q16" t="str">
        <f>LEFT(N16,FIND("/",N16)-1)</f>
        <v>film &amp; video</v>
      </c>
      <c r="R16" t="str">
        <f>RIGHT(N16,LEN(N16)-FIND("/",N16))</f>
        <v>television</v>
      </c>
      <c r="S16" s="9">
        <f t="shared" si="0"/>
        <v>41808.02648148148</v>
      </c>
      <c r="T16" s="9">
        <f t="shared" si="1"/>
        <v>41833.582638888889</v>
      </c>
    </row>
    <row r="17" spans="1:20" ht="43.5" x14ac:dyDescent="0.35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>
        <f>ROUND((E17/D17)*100,0)</f>
        <v>107</v>
      </c>
      <c r="P17" s="5">
        <f>E17/L17</f>
        <v>21.755102040816325</v>
      </c>
      <c r="Q17" t="str">
        <f>LEFT(N17,FIND("/",N17)-1)</f>
        <v>film &amp; video</v>
      </c>
      <c r="R17" t="str">
        <f>RIGHT(N17,LEN(N17)-FIND("/",N17))</f>
        <v>television</v>
      </c>
      <c r="S17" s="9">
        <f t="shared" si="0"/>
        <v>42256.391875000001</v>
      </c>
      <c r="T17" s="9">
        <f t="shared" si="1"/>
        <v>42274.843055555553</v>
      </c>
    </row>
    <row r="18" spans="1:20" ht="43.5" x14ac:dyDescent="0.35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>
        <f>ROUND((E18/D18)*100,0)</f>
        <v>100</v>
      </c>
      <c r="P18" s="5">
        <f>E18/L18</f>
        <v>171.84285714285716</v>
      </c>
      <c r="Q18" t="str">
        <f>LEFT(N18,FIND("/",N18)-1)</f>
        <v>film &amp; video</v>
      </c>
      <c r="R18" t="str">
        <f>RIGHT(N18,LEN(N18)-FIND("/",N18))</f>
        <v>television</v>
      </c>
      <c r="S18" s="9">
        <f t="shared" si="0"/>
        <v>41760.796423611115</v>
      </c>
      <c r="T18" s="9">
        <f t="shared" si="1"/>
        <v>41806.229166666664</v>
      </c>
    </row>
    <row r="19" spans="1:20" ht="43.5" x14ac:dyDescent="0.35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>
        <f>ROUND((E19/D19)*100,0)</f>
        <v>101</v>
      </c>
      <c r="P19" s="5">
        <f>E19/L19</f>
        <v>41.944444444444443</v>
      </c>
      <c r="Q19" t="str">
        <f>LEFT(N19,FIND("/",N19)-1)</f>
        <v>film &amp; video</v>
      </c>
      <c r="R19" t="str">
        <f>RIGHT(N19,LEN(N19)-FIND("/",N19))</f>
        <v>television</v>
      </c>
      <c r="S19" s="9">
        <f t="shared" si="0"/>
        <v>41917.731736111113</v>
      </c>
      <c r="T19" s="9">
        <f t="shared" si="1"/>
        <v>41947.773402777777</v>
      </c>
    </row>
    <row r="20" spans="1:20" ht="43.5" x14ac:dyDescent="0.35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>
        <f>ROUND((E20/D20)*100,0)</f>
        <v>106</v>
      </c>
      <c r="P20" s="5">
        <f>E20/L20</f>
        <v>93.264122807017543</v>
      </c>
      <c r="Q20" t="str">
        <f>LEFT(N20,FIND("/",N20)-1)</f>
        <v>film &amp; video</v>
      </c>
      <c r="R20" t="str">
        <f>RIGHT(N20,LEN(N20)-FIND("/",N20))</f>
        <v>television</v>
      </c>
      <c r="S20" s="9">
        <f t="shared" si="0"/>
        <v>41869.542314814818</v>
      </c>
      <c r="T20" s="9">
        <f t="shared" si="1"/>
        <v>41899.542314814818</v>
      </c>
    </row>
    <row r="21" spans="1:20" ht="43.5" x14ac:dyDescent="0.35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>
        <f>ROUND((E21/D21)*100,0)</f>
        <v>145</v>
      </c>
      <c r="P21" s="5">
        <f>E21/L21</f>
        <v>56.136363636363633</v>
      </c>
      <c r="Q21" t="str">
        <f>LEFT(N21,FIND("/",N21)-1)</f>
        <v>film &amp; video</v>
      </c>
      <c r="R21" t="str">
        <f>RIGHT(N21,LEN(N21)-FIND("/",N21))</f>
        <v>television</v>
      </c>
      <c r="S21" s="9">
        <f t="shared" si="0"/>
        <v>42175.816365740742</v>
      </c>
      <c r="T21" s="9">
        <f t="shared" si="1"/>
        <v>42205.816365740742</v>
      </c>
    </row>
    <row r="22" spans="1:20" ht="43.5" x14ac:dyDescent="0.35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>
        <f>ROUND((E22/D22)*100,0)</f>
        <v>100</v>
      </c>
      <c r="P22" s="5">
        <f>E22/L22</f>
        <v>80.16</v>
      </c>
      <c r="Q22" t="str">
        <f>LEFT(N22,FIND("/",N22)-1)</f>
        <v>film &amp; video</v>
      </c>
      <c r="R22" t="str">
        <f>RIGHT(N22,LEN(N22)-FIND("/",N22))</f>
        <v>television</v>
      </c>
      <c r="S22" s="9">
        <f t="shared" si="0"/>
        <v>42200.758240740746</v>
      </c>
      <c r="T22" s="9">
        <f t="shared" si="1"/>
        <v>42260.758240740746</v>
      </c>
    </row>
    <row r="23" spans="1:20" ht="43.5" x14ac:dyDescent="0.35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>
        <f>ROUND((E23/D23)*100,0)</f>
        <v>109</v>
      </c>
      <c r="P23" s="5">
        <f>E23/L23</f>
        <v>199.9009900990099</v>
      </c>
      <c r="Q23" t="str">
        <f>LEFT(N23,FIND("/",N23)-1)</f>
        <v>film &amp; video</v>
      </c>
      <c r="R23" t="str">
        <f>RIGHT(N23,LEN(N23)-FIND("/",N23))</f>
        <v>television</v>
      </c>
      <c r="S23" s="9">
        <f t="shared" si="0"/>
        <v>41878.627187500002</v>
      </c>
      <c r="T23" s="9">
        <f t="shared" si="1"/>
        <v>41908.627187500002</v>
      </c>
    </row>
    <row r="24" spans="1:20" ht="29" x14ac:dyDescent="0.35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>
        <f>ROUND((E24/D24)*100,0)</f>
        <v>117</v>
      </c>
      <c r="P24" s="5">
        <f>E24/L24</f>
        <v>51.25</v>
      </c>
      <c r="Q24" t="str">
        <f>LEFT(N24,FIND("/",N24)-1)</f>
        <v>film &amp; video</v>
      </c>
      <c r="R24" t="str">
        <f>RIGHT(N24,LEN(N24)-FIND("/",N24))</f>
        <v>television</v>
      </c>
      <c r="S24" s="9">
        <f t="shared" si="0"/>
        <v>41989.91134259259</v>
      </c>
      <c r="T24" s="9">
        <f t="shared" si="1"/>
        <v>42005.332638888889</v>
      </c>
    </row>
    <row r="25" spans="1:20" ht="43.5" x14ac:dyDescent="0.35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>
        <f>ROUND((E25/D25)*100,0)</f>
        <v>119</v>
      </c>
      <c r="P25" s="5">
        <f>E25/L25</f>
        <v>103.04347826086956</v>
      </c>
      <c r="Q25" t="str">
        <f>LEFT(N25,FIND("/",N25)-1)</f>
        <v>film &amp; video</v>
      </c>
      <c r="R25" t="str">
        <f>RIGHT(N25,LEN(N25)-FIND("/",N25))</f>
        <v>television</v>
      </c>
      <c r="S25" s="9">
        <f t="shared" si="0"/>
        <v>42097.778946759259</v>
      </c>
      <c r="T25" s="9">
        <f t="shared" si="1"/>
        <v>42124.638888888891</v>
      </c>
    </row>
    <row r="26" spans="1:20" ht="29" x14ac:dyDescent="0.35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>
        <f>ROUND((E26/D26)*100,0)</f>
        <v>109</v>
      </c>
      <c r="P26" s="5">
        <f>E26/L26</f>
        <v>66.346149825783982</v>
      </c>
      <c r="Q26" t="str">
        <f>LEFT(N26,FIND("/",N26)-1)</f>
        <v>film &amp; video</v>
      </c>
      <c r="R26" t="str">
        <f>RIGHT(N26,LEN(N26)-FIND("/",N26))</f>
        <v>television</v>
      </c>
      <c r="S26" s="9">
        <f t="shared" si="0"/>
        <v>42229.820173611108</v>
      </c>
      <c r="T26" s="9">
        <f t="shared" si="1"/>
        <v>42262.818750000006</v>
      </c>
    </row>
    <row r="27" spans="1:20" ht="43.5" x14ac:dyDescent="0.35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>
        <f>ROUND((E27/D27)*100,0)</f>
        <v>133</v>
      </c>
      <c r="P27" s="5">
        <f>E27/L27</f>
        <v>57.142857142857146</v>
      </c>
      <c r="Q27" t="str">
        <f>LEFT(N27,FIND("/",N27)-1)</f>
        <v>film &amp; video</v>
      </c>
      <c r="R27" t="str">
        <f>RIGHT(N27,LEN(N27)-FIND("/",N27))</f>
        <v>television</v>
      </c>
      <c r="S27" s="9">
        <f t="shared" si="0"/>
        <v>42318.025011574078</v>
      </c>
      <c r="T27" s="9">
        <f t="shared" si="1"/>
        <v>42378.025011574078</v>
      </c>
    </row>
    <row r="28" spans="1:20" ht="43.5" x14ac:dyDescent="0.35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>
        <f>ROUND((E28/D28)*100,0)</f>
        <v>155</v>
      </c>
      <c r="P28" s="5">
        <f>E28/L28</f>
        <v>102.10526315789474</v>
      </c>
      <c r="Q28" t="str">
        <f>LEFT(N28,FIND("/",N28)-1)</f>
        <v>film &amp; video</v>
      </c>
      <c r="R28" t="str">
        <f>RIGHT(N28,LEN(N28)-FIND("/",N28))</f>
        <v>television</v>
      </c>
      <c r="S28" s="9">
        <f t="shared" si="0"/>
        <v>41828.515555555554</v>
      </c>
      <c r="T28" s="9">
        <f t="shared" si="1"/>
        <v>41868.515555555554</v>
      </c>
    </row>
    <row r="29" spans="1:20" ht="43.5" x14ac:dyDescent="0.35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>
        <f>ROUND((E29/D29)*100,0)</f>
        <v>112</v>
      </c>
      <c r="P29" s="5">
        <f>E29/L29</f>
        <v>148.96666666666667</v>
      </c>
      <c r="Q29" t="str">
        <f>LEFT(N29,FIND("/",N29)-1)</f>
        <v>film &amp; video</v>
      </c>
      <c r="R29" t="str">
        <f>RIGHT(N29,LEN(N29)-FIND("/",N29))</f>
        <v>television</v>
      </c>
      <c r="S29" s="9">
        <f t="shared" si="0"/>
        <v>41929.164733796293</v>
      </c>
      <c r="T29" s="9">
        <f t="shared" si="1"/>
        <v>41959.206400462965</v>
      </c>
    </row>
    <row r="30" spans="1:20" ht="29" x14ac:dyDescent="0.35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>
        <f>ROUND((E30/D30)*100,0)</f>
        <v>100</v>
      </c>
      <c r="P30" s="5">
        <f>E30/L30</f>
        <v>169.6056338028169</v>
      </c>
      <c r="Q30" t="str">
        <f>LEFT(N30,FIND("/",N30)-1)</f>
        <v>film &amp; video</v>
      </c>
      <c r="R30" t="str">
        <f>RIGHT(N30,LEN(N30)-FIND("/",N30))</f>
        <v>television</v>
      </c>
      <c r="S30" s="9">
        <f t="shared" si="0"/>
        <v>42324.96393518518</v>
      </c>
      <c r="T30" s="9">
        <f t="shared" si="1"/>
        <v>42354.96393518518</v>
      </c>
    </row>
    <row r="31" spans="1:20" ht="58" x14ac:dyDescent="0.35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>
        <f>ROUND((E31/D31)*100,0)</f>
        <v>123</v>
      </c>
      <c r="P31" s="5">
        <f>E31/L31</f>
        <v>31.623931623931625</v>
      </c>
      <c r="Q31" t="str">
        <f>LEFT(N31,FIND("/",N31)-1)</f>
        <v>film &amp; video</v>
      </c>
      <c r="R31" t="str">
        <f>RIGHT(N31,LEN(N31)-FIND("/",N31))</f>
        <v>television</v>
      </c>
      <c r="S31" s="9">
        <f t="shared" si="0"/>
        <v>41812.67324074074</v>
      </c>
      <c r="T31" s="9">
        <f t="shared" si="1"/>
        <v>41842.67324074074</v>
      </c>
    </row>
    <row r="32" spans="1:20" ht="43.5" x14ac:dyDescent="0.35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>
        <f>ROUND((E32/D32)*100,0)</f>
        <v>101</v>
      </c>
      <c r="P32" s="5">
        <f>E32/L32</f>
        <v>76.45264150943396</v>
      </c>
      <c r="Q32" t="str">
        <f>LEFT(N32,FIND("/",N32)-1)</f>
        <v>film &amp; video</v>
      </c>
      <c r="R32" t="str">
        <f>RIGHT(N32,LEN(N32)-FIND("/",N32))</f>
        <v>television</v>
      </c>
      <c r="S32" s="9">
        <f t="shared" si="0"/>
        <v>41842.292997685188</v>
      </c>
      <c r="T32" s="9">
        <f t="shared" si="1"/>
        <v>41872.292997685188</v>
      </c>
    </row>
    <row r="33" spans="1:20" ht="43.5" x14ac:dyDescent="0.35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>
        <f>ROUND((E33/D33)*100,0)</f>
        <v>100</v>
      </c>
      <c r="P33" s="5">
        <f>E33/L33</f>
        <v>13</v>
      </c>
      <c r="Q33" t="str">
        <f>LEFT(N33,FIND("/",N33)-1)</f>
        <v>film &amp; video</v>
      </c>
      <c r="R33" t="str">
        <f>RIGHT(N33,LEN(N33)-FIND("/",N33))</f>
        <v>television</v>
      </c>
      <c r="S33" s="9">
        <f t="shared" si="0"/>
        <v>42376.79206018518</v>
      </c>
      <c r="T33" s="9">
        <f t="shared" si="1"/>
        <v>42394.79206018518</v>
      </c>
    </row>
    <row r="34" spans="1:20" ht="58" x14ac:dyDescent="0.35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>
        <f>ROUND((E34/D34)*100,0)</f>
        <v>100</v>
      </c>
      <c r="P34" s="5">
        <f>E34/L34</f>
        <v>320.44943820224717</v>
      </c>
      <c r="Q34" t="str">
        <f>LEFT(N34,FIND("/",N34)-1)</f>
        <v>film &amp; video</v>
      </c>
      <c r="R34" t="str">
        <f>RIGHT(N34,LEN(N34)-FIND("/",N34))</f>
        <v>television</v>
      </c>
      <c r="S34" s="9">
        <f t="shared" si="0"/>
        <v>42461.627511574072</v>
      </c>
      <c r="T34" s="9">
        <f t="shared" si="1"/>
        <v>42503.165972222225</v>
      </c>
    </row>
    <row r="35" spans="1:20" ht="43.5" x14ac:dyDescent="0.35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>
        <f>ROUND((E35/D35)*100,0)</f>
        <v>102</v>
      </c>
      <c r="P35" s="5">
        <f>E35/L35</f>
        <v>83.75</v>
      </c>
      <c r="Q35" t="str">
        <f>LEFT(N35,FIND("/",N35)-1)</f>
        <v>film &amp; video</v>
      </c>
      <c r="R35" t="str">
        <f>RIGHT(N35,LEN(N35)-FIND("/",N35))</f>
        <v>television</v>
      </c>
      <c r="S35" s="9">
        <f t="shared" si="0"/>
        <v>42286.660891203705</v>
      </c>
      <c r="T35" s="9">
        <f t="shared" si="1"/>
        <v>42316.702557870376</v>
      </c>
    </row>
    <row r="36" spans="1:20" ht="43.5" x14ac:dyDescent="0.35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>
        <f>ROUND((E36/D36)*100,0)</f>
        <v>130</v>
      </c>
      <c r="P36" s="5">
        <f>E36/L36</f>
        <v>49.882352941176471</v>
      </c>
      <c r="Q36" t="str">
        <f>LEFT(N36,FIND("/",N36)-1)</f>
        <v>film &amp; video</v>
      </c>
      <c r="R36" t="str">
        <f>RIGHT(N36,LEN(N36)-FIND("/",N36))</f>
        <v>television</v>
      </c>
      <c r="S36" s="9">
        <f t="shared" si="0"/>
        <v>41841.321770833332</v>
      </c>
      <c r="T36" s="9">
        <f t="shared" si="1"/>
        <v>41856.321770833332</v>
      </c>
    </row>
    <row r="37" spans="1:20" ht="43.5" x14ac:dyDescent="0.35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>
        <f>ROUND((E37/D37)*100,0)</f>
        <v>167</v>
      </c>
      <c r="P37" s="5">
        <f>E37/L37</f>
        <v>59.464285714285715</v>
      </c>
      <c r="Q37" t="str">
        <f>LEFT(N37,FIND("/",N37)-1)</f>
        <v>film &amp; video</v>
      </c>
      <c r="R37" t="str">
        <f>RIGHT(N37,LEN(N37)-FIND("/",N37))</f>
        <v>television</v>
      </c>
      <c r="S37" s="9">
        <f t="shared" si="0"/>
        <v>42098.291828703703</v>
      </c>
      <c r="T37" s="9">
        <f t="shared" si="1"/>
        <v>42122</v>
      </c>
    </row>
    <row r="38" spans="1:20" ht="29" x14ac:dyDescent="0.35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>
        <f>ROUND((E38/D38)*100,0)</f>
        <v>142</v>
      </c>
      <c r="P38" s="5">
        <f>E38/L38</f>
        <v>193.84090909090909</v>
      </c>
      <c r="Q38" t="str">
        <f>LEFT(N38,FIND("/",N38)-1)</f>
        <v>film &amp; video</v>
      </c>
      <c r="R38" t="str">
        <f>RIGHT(N38,LEN(N38)-FIND("/",N38))</f>
        <v>television</v>
      </c>
      <c r="S38" s="9">
        <f t="shared" si="0"/>
        <v>42068.307002314818</v>
      </c>
      <c r="T38" s="9">
        <f t="shared" si="1"/>
        <v>42098.265335648146</v>
      </c>
    </row>
    <row r="39" spans="1:20" ht="43.5" x14ac:dyDescent="0.35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>
        <f>ROUND((E39/D39)*100,0)</f>
        <v>183</v>
      </c>
      <c r="P39" s="5">
        <f>E39/L39</f>
        <v>159.51383399209487</v>
      </c>
      <c r="Q39" t="str">
        <f>LEFT(N39,FIND("/",N39)-1)</f>
        <v>film &amp; video</v>
      </c>
      <c r="R39" t="str">
        <f>RIGHT(N39,LEN(N39)-FIND("/",N39))</f>
        <v>television</v>
      </c>
      <c r="S39" s="9">
        <f t="shared" si="0"/>
        <v>42032.693043981482</v>
      </c>
      <c r="T39" s="9">
        <f t="shared" si="1"/>
        <v>42062.693043981482</v>
      </c>
    </row>
    <row r="40" spans="1:20" ht="43.5" x14ac:dyDescent="0.35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>
        <f>ROUND((E40/D40)*100,0)</f>
        <v>110</v>
      </c>
      <c r="P40" s="5">
        <f>E40/L40</f>
        <v>41.68181818181818</v>
      </c>
      <c r="Q40" t="str">
        <f>LEFT(N40,FIND("/",N40)-1)</f>
        <v>film &amp; video</v>
      </c>
      <c r="R40" t="str">
        <f>RIGHT(N40,LEN(N40)-FIND("/",N40))</f>
        <v>television</v>
      </c>
      <c r="S40" s="9">
        <f t="shared" si="0"/>
        <v>41375.057222222218</v>
      </c>
      <c r="T40" s="9">
        <f t="shared" si="1"/>
        <v>41405.057222222218</v>
      </c>
    </row>
    <row r="41" spans="1:20" ht="58" x14ac:dyDescent="0.35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>
        <f>ROUND((E41/D41)*100,0)</f>
        <v>131</v>
      </c>
      <c r="P41" s="5">
        <f>E41/L41</f>
        <v>150.89861751152074</v>
      </c>
      <c r="Q41" t="str">
        <f>LEFT(N41,FIND("/",N41)-1)</f>
        <v>film &amp; video</v>
      </c>
      <c r="R41" t="str">
        <f>RIGHT(N41,LEN(N41)-FIND("/",N41))</f>
        <v>television</v>
      </c>
      <c r="S41" s="9">
        <f t="shared" si="0"/>
        <v>41754.047083333331</v>
      </c>
      <c r="T41" s="9">
        <f t="shared" si="1"/>
        <v>41784.957638888889</v>
      </c>
    </row>
    <row r="42" spans="1:20" ht="58" x14ac:dyDescent="0.35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>
        <f>ROUND((E42/D42)*100,0)</f>
        <v>101</v>
      </c>
      <c r="P42" s="5">
        <f>E42/L42</f>
        <v>126.6875</v>
      </c>
      <c r="Q42" t="str">
        <f>LEFT(N42,FIND("/",N42)-1)</f>
        <v>film &amp; video</v>
      </c>
      <c r="R42" t="str">
        <f>RIGHT(N42,LEN(N42)-FIND("/",N42))</f>
        <v>television</v>
      </c>
      <c r="S42" s="9">
        <f t="shared" si="0"/>
        <v>41789.21398148148</v>
      </c>
      <c r="T42" s="9">
        <f t="shared" si="1"/>
        <v>41809.166666666664</v>
      </c>
    </row>
    <row r="43" spans="1:20" ht="43.5" x14ac:dyDescent="0.35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>
        <f>ROUND((E43/D43)*100,0)</f>
        <v>100</v>
      </c>
      <c r="P43" s="5">
        <f>E43/L43</f>
        <v>105.26315789473684</v>
      </c>
      <c r="Q43" t="str">
        <f>LEFT(N43,FIND("/",N43)-1)</f>
        <v>film &amp; video</v>
      </c>
      <c r="R43" t="str">
        <f>RIGHT(N43,LEN(N43)-FIND("/",N43))</f>
        <v>television</v>
      </c>
      <c r="S43" s="9">
        <f t="shared" si="0"/>
        <v>41887.568912037037</v>
      </c>
      <c r="T43" s="9">
        <f t="shared" si="1"/>
        <v>41917.568912037037</v>
      </c>
    </row>
    <row r="44" spans="1:20" ht="43.5" x14ac:dyDescent="0.35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>
        <f>ROUND((E44/D44)*100,0)</f>
        <v>142</v>
      </c>
      <c r="P44" s="5">
        <f>E44/L44</f>
        <v>117.51479289940828</v>
      </c>
      <c r="Q44" t="str">
        <f>LEFT(N44,FIND("/",N44)-1)</f>
        <v>film &amp; video</v>
      </c>
      <c r="R44" t="str">
        <f>RIGHT(N44,LEN(N44)-FIND("/",N44))</f>
        <v>television</v>
      </c>
      <c r="S44" s="9">
        <f t="shared" si="0"/>
        <v>41971.639189814814</v>
      </c>
      <c r="T44" s="9">
        <f t="shared" si="1"/>
        <v>42001.639189814814</v>
      </c>
    </row>
    <row r="45" spans="1:20" ht="43.5" x14ac:dyDescent="0.35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>
        <f>ROUND((E45/D45)*100,0)</f>
        <v>309</v>
      </c>
      <c r="P45" s="5">
        <f>E45/L45</f>
        <v>117.36121673003802</v>
      </c>
      <c r="Q45" t="str">
        <f>LEFT(N45,FIND("/",N45)-1)</f>
        <v>film &amp; video</v>
      </c>
      <c r="R45" t="str">
        <f>RIGHT(N45,LEN(N45)-FIND("/",N45))</f>
        <v>television</v>
      </c>
      <c r="S45" s="9">
        <f t="shared" si="0"/>
        <v>41802.790347222224</v>
      </c>
      <c r="T45" s="9">
        <f t="shared" si="1"/>
        <v>41833</v>
      </c>
    </row>
    <row r="46" spans="1:20" ht="58" x14ac:dyDescent="0.35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>
        <f>ROUND((E46/D46)*100,0)</f>
        <v>100</v>
      </c>
      <c r="P46" s="5">
        <f>E46/L46</f>
        <v>133.33333333333334</v>
      </c>
      <c r="Q46" t="str">
        <f>LEFT(N46,FIND("/",N46)-1)</f>
        <v>film &amp; video</v>
      </c>
      <c r="R46" t="str">
        <f>RIGHT(N46,LEN(N46)-FIND("/",N46))</f>
        <v>television</v>
      </c>
      <c r="S46" s="9">
        <f t="shared" si="0"/>
        <v>41874.098807870374</v>
      </c>
      <c r="T46" s="9">
        <f t="shared" si="1"/>
        <v>41919.098807870374</v>
      </c>
    </row>
    <row r="47" spans="1:20" ht="43.5" x14ac:dyDescent="0.35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>
        <f>ROUND((E47/D47)*100,0)</f>
        <v>120</v>
      </c>
      <c r="P47" s="5">
        <f>E47/L47</f>
        <v>98.360655737704917</v>
      </c>
      <c r="Q47" t="str">
        <f>LEFT(N47,FIND("/",N47)-1)</f>
        <v>film &amp; video</v>
      </c>
      <c r="R47" t="str">
        <f>RIGHT(N47,LEN(N47)-FIND("/",N47))</f>
        <v>television</v>
      </c>
      <c r="S47" s="9">
        <f t="shared" si="0"/>
        <v>42457.623923611114</v>
      </c>
      <c r="T47" s="9">
        <f t="shared" si="1"/>
        <v>42487.623923611114</v>
      </c>
    </row>
    <row r="48" spans="1:20" ht="43.5" x14ac:dyDescent="0.35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>
        <f>ROUND((E48/D48)*100,0)</f>
        <v>104</v>
      </c>
      <c r="P48" s="5">
        <f>E48/L48</f>
        <v>194.44444444444446</v>
      </c>
      <c r="Q48" t="str">
        <f>LEFT(N48,FIND("/",N48)-1)</f>
        <v>film &amp; video</v>
      </c>
      <c r="R48" t="str">
        <f>RIGHT(N48,LEN(N48)-FIND("/",N48))</f>
        <v>television</v>
      </c>
      <c r="S48" s="9">
        <f t="shared" si="0"/>
        <v>42323.964976851858</v>
      </c>
      <c r="T48" s="9">
        <f t="shared" si="1"/>
        <v>42353.964976851858</v>
      </c>
    </row>
    <row r="49" spans="1:20" ht="58" x14ac:dyDescent="0.35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>
        <f>ROUND((E49/D49)*100,0)</f>
        <v>108</v>
      </c>
      <c r="P49" s="5">
        <f>E49/L49</f>
        <v>76.865000000000009</v>
      </c>
      <c r="Q49" t="str">
        <f>LEFT(N49,FIND("/",N49)-1)</f>
        <v>film &amp; video</v>
      </c>
      <c r="R49" t="str">
        <f>RIGHT(N49,LEN(N49)-FIND("/",N49))</f>
        <v>television</v>
      </c>
      <c r="S49" s="9">
        <f t="shared" si="0"/>
        <v>41932.819525462961</v>
      </c>
      <c r="T49" s="9">
        <f t="shared" si="1"/>
        <v>41992.861192129625</v>
      </c>
    </row>
    <row r="50" spans="1:20" ht="43.5" x14ac:dyDescent="0.35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>
        <f>ROUND((E50/D50)*100,0)</f>
        <v>108</v>
      </c>
      <c r="P50" s="5">
        <f>E50/L50</f>
        <v>56.815789473684212</v>
      </c>
      <c r="Q50" t="str">
        <f>LEFT(N50,FIND("/",N50)-1)</f>
        <v>film &amp; video</v>
      </c>
      <c r="R50" t="str">
        <f>RIGHT(N50,LEN(N50)-FIND("/",N50))</f>
        <v>television</v>
      </c>
      <c r="S50" s="9">
        <f t="shared" si="0"/>
        <v>42033.516898148147</v>
      </c>
      <c r="T50" s="9">
        <f t="shared" si="1"/>
        <v>42064.5</v>
      </c>
    </row>
    <row r="51" spans="1:20" x14ac:dyDescent="0.35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>
        <f>ROUND((E51/D51)*100,0)</f>
        <v>100</v>
      </c>
      <c r="P51" s="5">
        <f>E51/L51</f>
        <v>137.93103448275863</v>
      </c>
      <c r="Q51" t="str">
        <f>LEFT(N51,FIND("/",N51)-1)</f>
        <v>film &amp; video</v>
      </c>
      <c r="R51" t="str">
        <f>RIGHT(N51,LEN(N51)-FIND("/",N51))</f>
        <v>television</v>
      </c>
      <c r="S51" s="9">
        <f t="shared" si="0"/>
        <v>42271.176446759258</v>
      </c>
      <c r="T51" s="9">
        <f t="shared" si="1"/>
        <v>42301.176446759258</v>
      </c>
    </row>
    <row r="52" spans="1:20" ht="43.5" x14ac:dyDescent="0.35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>
        <f>ROUND((E52/D52)*100,0)</f>
        <v>100</v>
      </c>
      <c r="P52" s="5">
        <f>E52/L52</f>
        <v>27.272727272727273</v>
      </c>
      <c r="Q52" t="str">
        <f>LEFT(N52,FIND("/",N52)-1)</f>
        <v>film &amp; video</v>
      </c>
      <c r="R52" t="str">
        <f>RIGHT(N52,LEN(N52)-FIND("/",N52))</f>
        <v>television</v>
      </c>
      <c r="S52" s="9">
        <f t="shared" si="0"/>
        <v>41995.752986111111</v>
      </c>
      <c r="T52" s="9">
        <f t="shared" si="1"/>
        <v>42034.708333333328</v>
      </c>
    </row>
    <row r="53" spans="1:20" ht="43.5" x14ac:dyDescent="0.35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>
        <f>ROUND((E53/D53)*100,0)</f>
        <v>128</v>
      </c>
      <c r="P53" s="5">
        <f>E53/L53</f>
        <v>118.33613445378151</v>
      </c>
      <c r="Q53" t="str">
        <f>LEFT(N53,FIND("/",N53)-1)</f>
        <v>film &amp; video</v>
      </c>
      <c r="R53" t="str">
        <f>RIGHT(N53,LEN(N53)-FIND("/",N53))</f>
        <v>television</v>
      </c>
      <c r="S53" s="9">
        <f t="shared" si="0"/>
        <v>42196.928668981483</v>
      </c>
      <c r="T53" s="9">
        <f t="shared" si="1"/>
        <v>42226.928668981483</v>
      </c>
    </row>
    <row r="54" spans="1:20" ht="43.5" x14ac:dyDescent="0.35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>
        <f>ROUND((E54/D54)*100,0)</f>
        <v>116</v>
      </c>
      <c r="P54" s="5">
        <f>E54/L54</f>
        <v>223.48076923076923</v>
      </c>
      <c r="Q54" t="str">
        <f>LEFT(N54,FIND("/",N54)-1)</f>
        <v>film &amp; video</v>
      </c>
      <c r="R54" t="str">
        <f>RIGHT(N54,LEN(N54)-FIND("/",N54))</f>
        <v>television</v>
      </c>
      <c r="S54" s="9">
        <f t="shared" si="0"/>
        <v>41807.701921296299</v>
      </c>
      <c r="T54" s="9">
        <f t="shared" si="1"/>
        <v>41837.701921296299</v>
      </c>
    </row>
    <row r="55" spans="1:20" ht="29" x14ac:dyDescent="0.35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>
        <f>ROUND((E55/D55)*100,0)</f>
        <v>110</v>
      </c>
      <c r="P55" s="5">
        <f>E55/L55</f>
        <v>28.111111111111111</v>
      </c>
      <c r="Q55" t="str">
        <f>LEFT(N55,FIND("/",N55)-1)</f>
        <v>film &amp; video</v>
      </c>
      <c r="R55" t="str">
        <f>RIGHT(N55,LEN(N55)-FIND("/",N55))</f>
        <v>television</v>
      </c>
      <c r="S55" s="9">
        <f t="shared" si="0"/>
        <v>41719.549131944441</v>
      </c>
      <c r="T55" s="9">
        <f t="shared" si="1"/>
        <v>41733.916666666664</v>
      </c>
    </row>
    <row r="56" spans="1:20" ht="58" x14ac:dyDescent="0.35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>
        <f>ROUND((E56/D56)*100,0)</f>
        <v>101</v>
      </c>
      <c r="P56" s="5">
        <f>E56/L56</f>
        <v>194.23076923076923</v>
      </c>
      <c r="Q56" t="str">
        <f>LEFT(N56,FIND("/",N56)-1)</f>
        <v>film &amp; video</v>
      </c>
      <c r="R56" t="str">
        <f>RIGHT(N56,LEN(N56)-FIND("/",N56))</f>
        <v>television</v>
      </c>
      <c r="S56" s="9">
        <f t="shared" si="0"/>
        <v>42333.713206018518</v>
      </c>
      <c r="T56" s="9">
        <f t="shared" si="1"/>
        <v>42363.713206018518</v>
      </c>
    </row>
    <row r="57" spans="1:20" ht="43.5" x14ac:dyDescent="0.35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>
        <f>ROUND((E57/D57)*100,0)</f>
        <v>129</v>
      </c>
      <c r="P57" s="5">
        <f>E57/L57</f>
        <v>128.95348837209303</v>
      </c>
      <c r="Q57" t="str">
        <f>LEFT(N57,FIND("/",N57)-1)</f>
        <v>film &amp; video</v>
      </c>
      <c r="R57" t="str">
        <f>RIGHT(N57,LEN(N57)-FIND("/",N57))</f>
        <v>television</v>
      </c>
      <c r="S57" s="9">
        <f t="shared" si="0"/>
        <v>42496.968935185185</v>
      </c>
      <c r="T57" s="9">
        <f t="shared" si="1"/>
        <v>42517.968935185185</v>
      </c>
    </row>
    <row r="58" spans="1:20" ht="29" x14ac:dyDescent="0.35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>
        <f>ROUND((E58/D58)*100,0)</f>
        <v>107</v>
      </c>
      <c r="P58" s="5">
        <f>E58/L58</f>
        <v>49.316091954022987</v>
      </c>
      <c r="Q58" t="str">
        <f>LEFT(N58,FIND("/",N58)-1)</f>
        <v>film &amp; video</v>
      </c>
      <c r="R58" t="str">
        <f>RIGHT(N58,LEN(N58)-FIND("/",N58))</f>
        <v>television</v>
      </c>
      <c r="S58" s="9">
        <f t="shared" si="0"/>
        <v>42149.548888888887</v>
      </c>
      <c r="T58" s="9">
        <f t="shared" si="1"/>
        <v>42163.666666666672</v>
      </c>
    </row>
    <row r="59" spans="1:20" ht="43.5" x14ac:dyDescent="0.35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>
        <f>ROUND((E59/D59)*100,0)</f>
        <v>102</v>
      </c>
      <c r="P59" s="5">
        <f>E59/L59</f>
        <v>221.52173913043478</v>
      </c>
      <c r="Q59" t="str">
        <f>LEFT(N59,FIND("/",N59)-1)</f>
        <v>film &amp; video</v>
      </c>
      <c r="R59" t="str">
        <f>RIGHT(N59,LEN(N59)-FIND("/",N59))</f>
        <v>television</v>
      </c>
      <c r="S59" s="9">
        <f t="shared" si="0"/>
        <v>42089.83289351852</v>
      </c>
      <c r="T59" s="9">
        <f t="shared" si="1"/>
        <v>42119.83289351852</v>
      </c>
    </row>
    <row r="60" spans="1:20" ht="43.5" x14ac:dyDescent="0.35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>
        <f>ROUND((E60/D60)*100,0)</f>
        <v>103</v>
      </c>
      <c r="P60" s="5">
        <f>E60/L60</f>
        <v>137.21333333333334</v>
      </c>
      <c r="Q60" t="str">
        <f>LEFT(N60,FIND("/",N60)-1)</f>
        <v>film &amp; video</v>
      </c>
      <c r="R60" t="str">
        <f>RIGHT(N60,LEN(N60)-FIND("/",N60))</f>
        <v>television</v>
      </c>
      <c r="S60" s="9">
        <f t="shared" si="0"/>
        <v>41932.745046296295</v>
      </c>
      <c r="T60" s="9">
        <f t="shared" si="1"/>
        <v>41962.786712962959</v>
      </c>
    </row>
    <row r="61" spans="1:20" ht="43.5" x14ac:dyDescent="0.35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>
        <f>ROUND((E61/D61)*100,0)</f>
        <v>100</v>
      </c>
      <c r="P61" s="5">
        <f>E61/L61</f>
        <v>606.82242424242418</v>
      </c>
      <c r="Q61" t="str">
        <f>LEFT(N61,FIND("/",N61)-1)</f>
        <v>film &amp; video</v>
      </c>
      <c r="R61" t="str">
        <f>RIGHT(N61,LEN(N61)-FIND("/",N61))</f>
        <v>television</v>
      </c>
      <c r="S61" s="9">
        <f t="shared" si="0"/>
        <v>42230.23583333334</v>
      </c>
      <c r="T61" s="9">
        <f t="shared" si="1"/>
        <v>42261.875</v>
      </c>
    </row>
    <row r="62" spans="1:20" ht="43.5" x14ac:dyDescent="0.35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>
        <f>ROUND((E62/D62)*100,0)</f>
        <v>103</v>
      </c>
      <c r="P62" s="5">
        <f>E62/L62</f>
        <v>43.040092592592593</v>
      </c>
      <c r="Q62" t="str">
        <f>LEFT(N62,FIND("/",N62)-1)</f>
        <v>film &amp; video</v>
      </c>
      <c r="R62" t="str">
        <f>RIGHT(N62,LEN(N62)-FIND("/",N62))</f>
        <v>shorts</v>
      </c>
      <c r="S62" s="9">
        <f t="shared" si="0"/>
        <v>41701.901817129627</v>
      </c>
      <c r="T62" s="9">
        <f t="shared" si="1"/>
        <v>41721</v>
      </c>
    </row>
    <row r="63" spans="1:20" ht="43.5" x14ac:dyDescent="0.35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>
        <f>ROUND((E63/D63)*100,0)</f>
        <v>148</v>
      </c>
      <c r="P63" s="5">
        <f>E63/L63</f>
        <v>322.39130434782606</v>
      </c>
      <c r="Q63" t="str">
        <f>LEFT(N63,FIND("/",N63)-1)</f>
        <v>film &amp; video</v>
      </c>
      <c r="R63" t="str">
        <f>RIGHT(N63,LEN(N63)-FIND("/",N63))</f>
        <v>shorts</v>
      </c>
      <c r="S63" s="9">
        <f t="shared" si="0"/>
        <v>41409.814317129632</v>
      </c>
      <c r="T63" s="9">
        <f t="shared" si="1"/>
        <v>41431.814317129632</v>
      </c>
    </row>
    <row r="64" spans="1:20" ht="43.5" x14ac:dyDescent="0.35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>
        <f>ROUND((E64/D64)*100,0)</f>
        <v>155</v>
      </c>
      <c r="P64" s="5">
        <f>E64/L64</f>
        <v>96.708333333333329</v>
      </c>
      <c r="Q64" t="str">
        <f>LEFT(N64,FIND("/",N64)-1)</f>
        <v>film &amp; video</v>
      </c>
      <c r="R64" t="str">
        <f>RIGHT(N64,LEN(N64)-FIND("/",N64))</f>
        <v>shorts</v>
      </c>
      <c r="S64" s="9">
        <f t="shared" si="0"/>
        <v>41311.799513888887</v>
      </c>
      <c r="T64" s="9">
        <f t="shared" si="1"/>
        <v>41336.799513888887</v>
      </c>
    </row>
    <row r="65" spans="1:20" ht="43.5" x14ac:dyDescent="0.35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>
        <f>ROUND((E65/D65)*100,0)</f>
        <v>114</v>
      </c>
      <c r="P65" s="5">
        <f>E65/L65</f>
        <v>35.474531249999998</v>
      </c>
      <c r="Q65" t="str">
        <f>LEFT(N65,FIND("/",N65)-1)</f>
        <v>film &amp; video</v>
      </c>
      <c r="R65" t="str">
        <f>RIGHT(N65,LEN(N65)-FIND("/",N65))</f>
        <v>shorts</v>
      </c>
      <c r="S65" s="9">
        <f t="shared" si="0"/>
        <v>41612.912187499998</v>
      </c>
      <c r="T65" s="9">
        <f t="shared" si="1"/>
        <v>41636.207638888889</v>
      </c>
    </row>
    <row r="66" spans="1:20" ht="58" x14ac:dyDescent="0.35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>
        <f>ROUND((E66/D66)*100,0)</f>
        <v>173</v>
      </c>
      <c r="P66" s="5">
        <f>E66/L66</f>
        <v>86.666666666666671</v>
      </c>
      <c r="Q66" t="str">
        <f>LEFT(N66,FIND("/",N66)-1)</f>
        <v>film &amp; video</v>
      </c>
      <c r="R66" t="str">
        <f>RIGHT(N66,LEN(N66)-FIND("/",N66))</f>
        <v>shorts</v>
      </c>
      <c r="S66" s="9">
        <f t="shared" si="0"/>
        <v>41433.01829861111</v>
      </c>
      <c r="T66" s="9">
        <f t="shared" si="1"/>
        <v>41463.01829861111</v>
      </c>
    </row>
    <row r="67" spans="1:20" ht="43.5" x14ac:dyDescent="0.35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>
        <f>ROUND((E67/D67)*100,0)</f>
        <v>108</v>
      </c>
      <c r="P67" s="5">
        <f>E67/L67</f>
        <v>132.05263157894737</v>
      </c>
      <c r="Q67" t="str">
        <f>LEFT(N67,FIND("/",N67)-1)</f>
        <v>film &amp; video</v>
      </c>
      <c r="R67" t="str">
        <f>RIGHT(N67,LEN(N67)-FIND("/",N67))</f>
        <v>shorts</v>
      </c>
      <c r="S67" s="9">
        <f t="shared" ref="S67:S130" si="2">(((J67/60)/60)/24)+DATE(1970,1,1)</f>
        <v>41835.821226851855</v>
      </c>
      <c r="T67" s="9">
        <f t="shared" ref="T67:T130" si="3">(((I67/60)/60)/24)+DATE(1970,1,1)</f>
        <v>41862.249305555553</v>
      </c>
    </row>
    <row r="68" spans="1:20" ht="29" x14ac:dyDescent="0.35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>
        <f>ROUND((E68/D68)*100,0)</f>
        <v>119</v>
      </c>
      <c r="P68" s="5">
        <f>E68/L68</f>
        <v>91.230769230769226</v>
      </c>
      <c r="Q68" t="str">
        <f>LEFT(N68,FIND("/",N68)-1)</f>
        <v>film &amp; video</v>
      </c>
      <c r="R68" t="str">
        <f>RIGHT(N68,LEN(N68)-FIND("/",N68))</f>
        <v>shorts</v>
      </c>
      <c r="S68" s="9">
        <f t="shared" si="2"/>
        <v>42539.849768518514</v>
      </c>
      <c r="T68" s="9">
        <f t="shared" si="3"/>
        <v>42569.849768518514</v>
      </c>
    </row>
    <row r="69" spans="1:20" ht="43.5" x14ac:dyDescent="0.35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>
        <f>ROUND((E69/D69)*100,0)</f>
        <v>116</v>
      </c>
      <c r="P69" s="5">
        <f>E69/L69</f>
        <v>116.25</v>
      </c>
      <c r="Q69" t="str">
        <f>LEFT(N69,FIND("/",N69)-1)</f>
        <v>film &amp; video</v>
      </c>
      <c r="R69" t="str">
        <f>RIGHT(N69,LEN(N69)-FIND("/",N69))</f>
        <v>shorts</v>
      </c>
      <c r="S69" s="9">
        <f t="shared" si="2"/>
        <v>41075.583379629628</v>
      </c>
      <c r="T69" s="9">
        <f t="shared" si="3"/>
        <v>41105.583379629628</v>
      </c>
    </row>
    <row r="70" spans="1:20" ht="58" x14ac:dyDescent="0.35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>
        <f>ROUND((E70/D70)*100,0)</f>
        <v>127</v>
      </c>
      <c r="P70" s="5">
        <f>E70/L70</f>
        <v>21.194444444444443</v>
      </c>
      <c r="Q70" t="str">
        <f>LEFT(N70,FIND("/",N70)-1)</f>
        <v>film &amp; video</v>
      </c>
      <c r="R70" t="str">
        <f>RIGHT(N70,LEN(N70)-FIND("/",N70))</f>
        <v>shorts</v>
      </c>
      <c r="S70" s="9">
        <f t="shared" si="2"/>
        <v>41663.569340277776</v>
      </c>
      <c r="T70" s="9">
        <f t="shared" si="3"/>
        <v>41693.569340277776</v>
      </c>
    </row>
    <row r="71" spans="1:20" ht="43.5" x14ac:dyDescent="0.35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>
        <f>ROUND((E71/D71)*100,0)</f>
        <v>111</v>
      </c>
      <c r="P71" s="5">
        <f>E71/L71</f>
        <v>62.327134831460668</v>
      </c>
      <c r="Q71" t="str">
        <f>LEFT(N71,FIND("/",N71)-1)</f>
        <v>film &amp; video</v>
      </c>
      <c r="R71" t="str">
        <f>RIGHT(N71,LEN(N71)-FIND("/",N71))</f>
        <v>shorts</v>
      </c>
      <c r="S71" s="9">
        <f t="shared" si="2"/>
        <v>40786.187789351854</v>
      </c>
      <c r="T71" s="9">
        <f t="shared" si="3"/>
        <v>40818.290972222225</v>
      </c>
    </row>
    <row r="72" spans="1:20" ht="43.5" x14ac:dyDescent="0.35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>
        <f>ROUND((E72/D72)*100,0)</f>
        <v>127</v>
      </c>
      <c r="P72" s="5">
        <f>E72/L72</f>
        <v>37.411764705882355</v>
      </c>
      <c r="Q72" t="str">
        <f>LEFT(N72,FIND("/",N72)-1)</f>
        <v>film &amp; video</v>
      </c>
      <c r="R72" t="str">
        <f>RIGHT(N72,LEN(N72)-FIND("/",N72))</f>
        <v>shorts</v>
      </c>
      <c r="S72" s="9">
        <f t="shared" si="2"/>
        <v>40730.896354166667</v>
      </c>
      <c r="T72" s="9">
        <f t="shared" si="3"/>
        <v>40790.896354166667</v>
      </c>
    </row>
    <row r="73" spans="1:20" ht="43.5" x14ac:dyDescent="0.35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>
        <f>ROUND((E73/D73)*100,0)</f>
        <v>124</v>
      </c>
      <c r="P73" s="5">
        <f>E73/L73</f>
        <v>69.71875</v>
      </c>
      <c r="Q73" t="str">
        <f>LEFT(N73,FIND("/",N73)-1)</f>
        <v>film &amp; video</v>
      </c>
      <c r="R73" t="str">
        <f>RIGHT(N73,LEN(N73)-FIND("/",N73))</f>
        <v>shorts</v>
      </c>
      <c r="S73" s="9">
        <f t="shared" si="2"/>
        <v>40997.271493055552</v>
      </c>
      <c r="T73" s="9">
        <f t="shared" si="3"/>
        <v>41057.271493055552</v>
      </c>
    </row>
    <row r="74" spans="1:20" ht="43.5" x14ac:dyDescent="0.35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>
        <f>ROUND((E74/D74)*100,0)</f>
        <v>108</v>
      </c>
      <c r="P74" s="5">
        <f>E74/L74</f>
        <v>58.170731707317074</v>
      </c>
      <c r="Q74" t="str">
        <f>LEFT(N74,FIND("/",N74)-1)</f>
        <v>film &amp; video</v>
      </c>
      <c r="R74" t="str">
        <f>RIGHT(N74,LEN(N74)-FIND("/",N74))</f>
        <v>shorts</v>
      </c>
      <c r="S74" s="9">
        <f t="shared" si="2"/>
        <v>41208.010196759256</v>
      </c>
      <c r="T74" s="9">
        <f t="shared" si="3"/>
        <v>41228</v>
      </c>
    </row>
    <row r="75" spans="1:20" ht="43.5" x14ac:dyDescent="0.35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>
        <f>ROUND((E75/D75)*100,0)</f>
        <v>100</v>
      </c>
      <c r="P75" s="5">
        <f>E75/L75</f>
        <v>50</v>
      </c>
      <c r="Q75" t="str">
        <f>LEFT(N75,FIND("/",N75)-1)</f>
        <v>film &amp; video</v>
      </c>
      <c r="R75" t="str">
        <f>RIGHT(N75,LEN(N75)-FIND("/",N75))</f>
        <v>shorts</v>
      </c>
      <c r="S75" s="9">
        <f t="shared" si="2"/>
        <v>40587.75675925926</v>
      </c>
      <c r="T75" s="9">
        <f t="shared" si="3"/>
        <v>40666.165972222225</v>
      </c>
    </row>
    <row r="76" spans="1:20" ht="43.5" x14ac:dyDescent="0.35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>
        <f>ROUND((E76/D76)*100,0)</f>
        <v>113</v>
      </c>
      <c r="P76" s="5">
        <f>E76/L76</f>
        <v>19.471034482758618</v>
      </c>
      <c r="Q76" t="str">
        <f>LEFT(N76,FIND("/",N76)-1)</f>
        <v>film &amp; video</v>
      </c>
      <c r="R76" t="str">
        <f>RIGHT(N76,LEN(N76)-FIND("/",N76))</f>
        <v>shorts</v>
      </c>
      <c r="S76" s="9">
        <f t="shared" si="2"/>
        <v>42360.487210648149</v>
      </c>
      <c r="T76" s="9">
        <f t="shared" si="3"/>
        <v>42390.487210648149</v>
      </c>
    </row>
    <row r="77" spans="1:20" ht="43.5" x14ac:dyDescent="0.35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>
        <f>ROUND((E77/D77)*100,0)</f>
        <v>115</v>
      </c>
      <c r="P77" s="5">
        <f>E77/L77</f>
        <v>85.957446808510639</v>
      </c>
      <c r="Q77" t="str">
        <f>LEFT(N77,FIND("/",N77)-1)</f>
        <v>film &amp; video</v>
      </c>
      <c r="R77" t="str">
        <f>RIGHT(N77,LEN(N77)-FIND("/",N77))</f>
        <v>shorts</v>
      </c>
      <c r="S77" s="9">
        <f t="shared" si="2"/>
        <v>41357.209166666667</v>
      </c>
      <c r="T77" s="9">
        <f t="shared" si="3"/>
        <v>41387.209166666667</v>
      </c>
    </row>
    <row r="78" spans="1:20" ht="43.5" x14ac:dyDescent="0.35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>
        <f>ROUND((E78/D78)*100,0)</f>
        <v>153</v>
      </c>
      <c r="P78" s="5">
        <f>E78/L78</f>
        <v>30.666666666666668</v>
      </c>
      <c r="Q78" t="str">
        <f>LEFT(N78,FIND("/",N78)-1)</f>
        <v>film &amp; video</v>
      </c>
      <c r="R78" t="str">
        <f>RIGHT(N78,LEN(N78)-FIND("/",N78))</f>
        <v>shorts</v>
      </c>
      <c r="S78" s="9">
        <f t="shared" si="2"/>
        <v>40844.691643518519</v>
      </c>
      <c r="T78" s="9">
        <f t="shared" si="3"/>
        <v>40904.733310185184</v>
      </c>
    </row>
    <row r="79" spans="1:20" ht="43.5" x14ac:dyDescent="0.35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>
        <f>ROUND((E79/D79)*100,0)</f>
        <v>393</v>
      </c>
      <c r="P79" s="5">
        <f>E79/L79</f>
        <v>60.384615384615387</v>
      </c>
      <c r="Q79" t="str">
        <f>LEFT(N79,FIND("/",N79)-1)</f>
        <v>film &amp; video</v>
      </c>
      <c r="R79" t="str">
        <f>RIGHT(N79,LEN(N79)-FIND("/",N79))</f>
        <v>shorts</v>
      </c>
      <c r="S79" s="9">
        <f t="shared" si="2"/>
        <v>40997.144872685189</v>
      </c>
      <c r="T79" s="9">
        <f t="shared" si="3"/>
        <v>41050.124305555553</v>
      </c>
    </row>
    <row r="80" spans="1:20" ht="87" x14ac:dyDescent="0.35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>
        <f>ROUND((E80/D80)*100,0)</f>
        <v>2702</v>
      </c>
      <c r="P80" s="5">
        <f>E80/L80</f>
        <v>38.6</v>
      </c>
      <c r="Q80" t="str">
        <f>LEFT(N80,FIND("/",N80)-1)</f>
        <v>film &amp; video</v>
      </c>
      <c r="R80" t="str">
        <f>RIGHT(N80,LEN(N80)-FIND("/",N80))</f>
        <v>shorts</v>
      </c>
      <c r="S80" s="9">
        <f t="shared" si="2"/>
        <v>42604.730567129634</v>
      </c>
      <c r="T80" s="9">
        <f t="shared" si="3"/>
        <v>42614.730567129634</v>
      </c>
    </row>
    <row r="81" spans="1:20" ht="43.5" x14ac:dyDescent="0.35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>
        <f>ROUND((E81/D81)*100,0)</f>
        <v>127</v>
      </c>
      <c r="P81" s="5">
        <f>E81/L81</f>
        <v>40.268292682926827</v>
      </c>
      <c r="Q81" t="str">
        <f>LEFT(N81,FIND("/",N81)-1)</f>
        <v>film &amp; video</v>
      </c>
      <c r="R81" t="str">
        <f>RIGHT(N81,LEN(N81)-FIND("/",N81))</f>
        <v>shorts</v>
      </c>
      <c r="S81" s="9">
        <f t="shared" si="2"/>
        <v>41724.776539351849</v>
      </c>
      <c r="T81" s="9">
        <f t="shared" si="3"/>
        <v>41754.776539351849</v>
      </c>
    </row>
    <row r="82" spans="1:20" ht="43.5" x14ac:dyDescent="0.35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>
        <f>ROUND((E82/D82)*100,0)</f>
        <v>107</v>
      </c>
      <c r="P82" s="5">
        <f>E82/L82</f>
        <v>273.82978723404256</v>
      </c>
      <c r="Q82" t="str">
        <f>LEFT(N82,FIND("/",N82)-1)</f>
        <v>film &amp; video</v>
      </c>
      <c r="R82" t="str">
        <f>RIGHT(N82,LEN(N82)-FIND("/",N82))</f>
        <v>shorts</v>
      </c>
      <c r="S82" s="9">
        <f t="shared" si="2"/>
        <v>41583.083981481483</v>
      </c>
      <c r="T82" s="9">
        <f t="shared" si="3"/>
        <v>41618.083981481483</v>
      </c>
    </row>
    <row r="83" spans="1:20" ht="43.5" x14ac:dyDescent="0.35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>
        <f>ROUND((E83/D83)*100,0)</f>
        <v>198</v>
      </c>
      <c r="P83" s="5">
        <f>E83/L83</f>
        <v>53.035714285714285</v>
      </c>
      <c r="Q83" t="str">
        <f>LEFT(N83,FIND("/",N83)-1)</f>
        <v>film &amp; video</v>
      </c>
      <c r="R83" t="str">
        <f>RIGHT(N83,LEN(N83)-FIND("/",N83))</f>
        <v>shorts</v>
      </c>
      <c r="S83" s="9">
        <f t="shared" si="2"/>
        <v>41100.158877314818</v>
      </c>
      <c r="T83" s="9">
        <f t="shared" si="3"/>
        <v>41104.126388888886</v>
      </c>
    </row>
    <row r="84" spans="1:20" ht="43.5" x14ac:dyDescent="0.35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>
        <f>ROUND((E84/D84)*100,0)</f>
        <v>100</v>
      </c>
      <c r="P84" s="5">
        <f>E84/L84</f>
        <v>40.005000000000003</v>
      </c>
      <c r="Q84" t="str">
        <f>LEFT(N84,FIND("/",N84)-1)</f>
        <v>film &amp; video</v>
      </c>
      <c r="R84" t="str">
        <f>RIGHT(N84,LEN(N84)-FIND("/",N84))</f>
        <v>shorts</v>
      </c>
      <c r="S84" s="9">
        <f t="shared" si="2"/>
        <v>40795.820150462961</v>
      </c>
      <c r="T84" s="9">
        <f t="shared" si="3"/>
        <v>40825.820150462961</v>
      </c>
    </row>
    <row r="85" spans="1:20" ht="43.5" x14ac:dyDescent="0.35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>
        <f>ROUND((E85/D85)*100,0)</f>
        <v>103</v>
      </c>
      <c r="P85" s="5">
        <f>E85/L85</f>
        <v>15.76923076923077</v>
      </c>
      <c r="Q85" t="str">
        <f>LEFT(N85,FIND("/",N85)-1)</f>
        <v>film &amp; video</v>
      </c>
      <c r="R85" t="str">
        <f>RIGHT(N85,LEN(N85)-FIND("/",N85))</f>
        <v>shorts</v>
      </c>
      <c r="S85" s="9">
        <f t="shared" si="2"/>
        <v>42042.615613425922</v>
      </c>
      <c r="T85" s="9">
        <f t="shared" si="3"/>
        <v>42057.479166666672</v>
      </c>
    </row>
    <row r="86" spans="1:20" ht="43.5" x14ac:dyDescent="0.35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>
        <f>ROUND((E86/D86)*100,0)</f>
        <v>100</v>
      </c>
      <c r="P86" s="5">
        <f>E86/L86</f>
        <v>71.428571428571431</v>
      </c>
      <c r="Q86" t="str">
        <f>LEFT(N86,FIND("/",N86)-1)</f>
        <v>film &amp; video</v>
      </c>
      <c r="R86" t="str">
        <f>RIGHT(N86,LEN(N86)-FIND("/",N86))</f>
        <v>shorts</v>
      </c>
      <c r="S86" s="9">
        <f t="shared" si="2"/>
        <v>40648.757939814815</v>
      </c>
      <c r="T86" s="9">
        <f t="shared" si="3"/>
        <v>40678.757939814815</v>
      </c>
    </row>
    <row r="87" spans="1:20" ht="43.5" x14ac:dyDescent="0.35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>
        <f>ROUND((E87/D87)*100,0)</f>
        <v>126</v>
      </c>
      <c r="P87" s="5">
        <f>E87/L87</f>
        <v>71.714285714285708</v>
      </c>
      <c r="Q87" t="str">
        <f>LEFT(N87,FIND("/",N87)-1)</f>
        <v>film &amp; video</v>
      </c>
      <c r="R87" t="str">
        <f>RIGHT(N87,LEN(N87)-FIND("/",N87))</f>
        <v>shorts</v>
      </c>
      <c r="S87" s="9">
        <f t="shared" si="2"/>
        <v>40779.125428240739</v>
      </c>
      <c r="T87" s="9">
        <f t="shared" si="3"/>
        <v>40809.125428240739</v>
      </c>
    </row>
    <row r="88" spans="1:20" ht="58" x14ac:dyDescent="0.35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>
        <f>ROUND((E88/D88)*100,0)</f>
        <v>106</v>
      </c>
      <c r="P88" s="5">
        <f>E88/L88</f>
        <v>375.76470588235293</v>
      </c>
      <c r="Q88" t="str">
        <f>LEFT(N88,FIND("/",N88)-1)</f>
        <v>film &amp; video</v>
      </c>
      <c r="R88" t="str">
        <f>RIGHT(N88,LEN(N88)-FIND("/",N88))</f>
        <v>shorts</v>
      </c>
      <c r="S88" s="9">
        <f t="shared" si="2"/>
        <v>42291.556076388893</v>
      </c>
      <c r="T88" s="9">
        <f t="shared" si="3"/>
        <v>42365.59774305555</v>
      </c>
    </row>
    <row r="89" spans="1:20" ht="43.5" x14ac:dyDescent="0.35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>
        <f>ROUND((E89/D89)*100,0)</f>
        <v>105</v>
      </c>
      <c r="P89" s="5">
        <f>E89/L89</f>
        <v>104.6</v>
      </c>
      <c r="Q89" t="str">
        <f>LEFT(N89,FIND("/",N89)-1)</f>
        <v>film &amp; video</v>
      </c>
      <c r="R89" t="str">
        <f>RIGHT(N89,LEN(N89)-FIND("/",N89))</f>
        <v>shorts</v>
      </c>
      <c r="S89" s="9">
        <f t="shared" si="2"/>
        <v>40322.53938657407</v>
      </c>
      <c r="T89" s="9">
        <f t="shared" si="3"/>
        <v>40332.070138888892</v>
      </c>
    </row>
    <row r="90" spans="1:20" ht="58" x14ac:dyDescent="0.35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>
        <f>ROUND((E90/D90)*100,0)</f>
        <v>103</v>
      </c>
      <c r="P90" s="5">
        <f>E90/L90</f>
        <v>60</v>
      </c>
      <c r="Q90" t="str">
        <f>LEFT(N90,FIND("/",N90)-1)</f>
        <v>film &amp; video</v>
      </c>
      <c r="R90" t="str">
        <f>RIGHT(N90,LEN(N90)-FIND("/",N90))</f>
        <v>shorts</v>
      </c>
      <c r="S90" s="9">
        <f t="shared" si="2"/>
        <v>41786.65892361111</v>
      </c>
      <c r="T90" s="9">
        <f t="shared" si="3"/>
        <v>41812.65892361111</v>
      </c>
    </row>
    <row r="91" spans="1:20" ht="43.5" x14ac:dyDescent="0.35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>
        <f>ROUND((E91/D91)*100,0)</f>
        <v>115</v>
      </c>
      <c r="P91" s="5">
        <f>E91/L91</f>
        <v>123.28571428571429</v>
      </c>
      <c r="Q91" t="str">
        <f>LEFT(N91,FIND("/",N91)-1)</f>
        <v>film &amp; video</v>
      </c>
      <c r="R91" t="str">
        <f>RIGHT(N91,LEN(N91)-FIND("/",N91))</f>
        <v>shorts</v>
      </c>
      <c r="S91" s="9">
        <f t="shared" si="2"/>
        <v>41402.752222222225</v>
      </c>
      <c r="T91" s="9">
        <f t="shared" si="3"/>
        <v>41427.752222222225</v>
      </c>
    </row>
    <row r="92" spans="1:20" ht="29" x14ac:dyDescent="0.35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>
        <f>ROUND((E92/D92)*100,0)</f>
        <v>100</v>
      </c>
      <c r="P92" s="5">
        <f>E92/L92</f>
        <v>31.375</v>
      </c>
      <c r="Q92" t="str">
        <f>LEFT(N92,FIND("/",N92)-1)</f>
        <v>film &amp; video</v>
      </c>
      <c r="R92" t="str">
        <f>RIGHT(N92,LEN(N92)-FIND("/",N92))</f>
        <v>shorts</v>
      </c>
      <c r="S92" s="9">
        <f t="shared" si="2"/>
        <v>40706.297442129631</v>
      </c>
      <c r="T92" s="9">
        <f t="shared" si="3"/>
        <v>40736.297442129631</v>
      </c>
    </row>
    <row r="93" spans="1:20" ht="43.5" x14ac:dyDescent="0.35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>
        <f>ROUND((E93/D93)*100,0)</f>
        <v>120</v>
      </c>
      <c r="P93" s="5">
        <f>E93/L93</f>
        <v>78.260869565217391</v>
      </c>
      <c r="Q93" t="str">
        <f>LEFT(N93,FIND("/",N93)-1)</f>
        <v>film &amp; video</v>
      </c>
      <c r="R93" t="str">
        <f>RIGHT(N93,LEN(N93)-FIND("/",N93))</f>
        <v>shorts</v>
      </c>
      <c r="S93" s="9">
        <f t="shared" si="2"/>
        <v>40619.402361111112</v>
      </c>
      <c r="T93" s="9">
        <f t="shared" si="3"/>
        <v>40680.402361111112</v>
      </c>
    </row>
    <row r="94" spans="1:20" ht="43.5" x14ac:dyDescent="0.35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>
        <f>ROUND((E94/D94)*100,0)</f>
        <v>105</v>
      </c>
      <c r="P94" s="5">
        <f>E94/L94</f>
        <v>122.32558139534883</v>
      </c>
      <c r="Q94" t="str">
        <f>LEFT(N94,FIND("/",N94)-1)</f>
        <v>film &amp; video</v>
      </c>
      <c r="R94" t="str">
        <f>RIGHT(N94,LEN(N94)-FIND("/",N94))</f>
        <v>shorts</v>
      </c>
      <c r="S94" s="9">
        <f t="shared" si="2"/>
        <v>42721.198877314819</v>
      </c>
      <c r="T94" s="9">
        <f t="shared" si="3"/>
        <v>42767.333333333328</v>
      </c>
    </row>
    <row r="95" spans="1:20" ht="58" x14ac:dyDescent="0.35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>
        <f>ROUND((E95/D95)*100,0)</f>
        <v>111</v>
      </c>
      <c r="P95" s="5">
        <f>E95/L95</f>
        <v>73.733333333333334</v>
      </c>
      <c r="Q95" t="str">
        <f>LEFT(N95,FIND("/",N95)-1)</f>
        <v>film &amp; video</v>
      </c>
      <c r="R95" t="str">
        <f>RIGHT(N95,LEN(N95)-FIND("/",N95))</f>
        <v>shorts</v>
      </c>
      <c r="S95" s="9">
        <f t="shared" si="2"/>
        <v>41065.858067129629</v>
      </c>
      <c r="T95" s="9">
        <f t="shared" si="3"/>
        <v>41093.875</v>
      </c>
    </row>
    <row r="96" spans="1:20" ht="43.5" x14ac:dyDescent="0.35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>
        <f>ROUND((E96/D96)*100,0)</f>
        <v>104</v>
      </c>
      <c r="P96" s="5">
        <f>E96/L96</f>
        <v>21.666666666666668</v>
      </c>
      <c r="Q96" t="str">
        <f>LEFT(N96,FIND("/",N96)-1)</f>
        <v>film &amp; video</v>
      </c>
      <c r="R96" t="str">
        <f>RIGHT(N96,LEN(N96)-FIND("/",N96))</f>
        <v>shorts</v>
      </c>
      <c r="S96" s="9">
        <f t="shared" si="2"/>
        <v>41716.717847222222</v>
      </c>
      <c r="T96" s="9">
        <f t="shared" si="3"/>
        <v>41736.717847222222</v>
      </c>
    </row>
    <row r="97" spans="1:20" ht="43.5" x14ac:dyDescent="0.35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>
        <f>ROUND((E97/D97)*100,0)</f>
        <v>131</v>
      </c>
      <c r="P97" s="5">
        <f>E97/L97</f>
        <v>21.904761904761905</v>
      </c>
      <c r="Q97" t="str">
        <f>LEFT(N97,FIND("/",N97)-1)</f>
        <v>film &amp; video</v>
      </c>
      <c r="R97" t="str">
        <f>RIGHT(N97,LEN(N97)-FIND("/",N97))</f>
        <v>shorts</v>
      </c>
      <c r="S97" s="9">
        <f t="shared" si="2"/>
        <v>40935.005104166667</v>
      </c>
      <c r="T97" s="9">
        <f t="shared" si="3"/>
        <v>40965.005104166667</v>
      </c>
    </row>
    <row r="98" spans="1:20" ht="58" x14ac:dyDescent="0.35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>
        <f>ROUND((E98/D98)*100,0)</f>
        <v>115</v>
      </c>
      <c r="P98" s="5">
        <f>E98/L98</f>
        <v>50.588235294117645</v>
      </c>
      <c r="Q98" t="str">
        <f>LEFT(N98,FIND("/",N98)-1)</f>
        <v>film &amp; video</v>
      </c>
      <c r="R98" t="str">
        <f>RIGHT(N98,LEN(N98)-FIND("/",N98))</f>
        <v>shorts</v>
      </c>
      <c r="S98" s="9">
        <f t="shared" si="2"/>
        <v>40324.662511574075</v>
      </c>
      <c r="T98" s="9">
        <f t="shared" si="3"/>
        <v>40391.125</v>
      </c>
    </row>
    <row r="99" spans="1:20" ht="43.5" x14ac:dyDescent="0.35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>
        <f>ROUND((E99/D99)*100,0)</f>
        <v>106</v>
      </c>
      <c r="P99" s="5">
        <f>E99/L99</f>
        <v>53.125</v>
      </c>
      <c r="Q99" t="str">
        <f>LEFT(N99,FIND("/",N99)-1)</f>
        <v>film &amp; video</v>
      </c>
      <c r="R99" t="str">
        <f>RIGHT(N99,LEN(N99)-FIND("/",N99))</f>
        <v>shorts</v>
      </c>
      <c r="S99" s="9">
        <f t="shared" si="2"/>
        <v>40706.135208333333</v>
      </c>
      <c r="T99" s="9">
        <f t="shared" si="3"/>
        <v>40736.135208333333</v>
      </c>
    </row>
    <row r="100" spans="1:20" ht="43.5" x14ac:dyDescent="0.35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>
        <f>ROUND((E100/D100)*100,0)</f>
        <v>106</v>
      </c>
      <c r="P100" s="5">
        <f>E100/L100</f>
        <v>56.666666666666664</v>
      </c>
      <c r="Q100" t="str">
        <f>LEFT(N100,FIND("/",N100)-1)</f>
        <v>film &amp; video</v>
      </c>
      <c r="R100" t="str">
        <f>RIGHT(N100,LEN(N100)-FIND("/",N100))</f>
        <v>shorts</v>
      </c>
      <c r="S100" s="9">
        <f t="shared" si="2"/>
        <v>41214.79483796296</v>
      </c>
      <c r="T100" s="9">
        <f t="shared" si="3"/>
        <v>41250.979166666664</v>
      </c>
    </row>
    <row r="101" spans="1:20" ht="29" x14ac:dyDescent="0.35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>
        <f>ROUND((E101/D101)*100,0)</f>
        <v>106</v>
      </c>
      <c r="P101" s="5">
        <f>E101/L101</f>
        <v>40.776666666666664</v>
      </c>
      <c r="Q101" t="str">
        <f>LEFT(N101,FIND("/",N101)-1)</f>
        <v>film &amp; video</v>
      </c>
      <c r="R101" t="str">
        <f>RIGHT(N101,LEN(N101)-FIND("/",N101))</f>
        <v>shorts</v>
      </c>
      <c r="S101" s="9">
        <f t="shared" si="2"/>
        <v>41631.902766203704</v>
      </c>
      <c r="T101" s="9">
        <f t="shared" si="3"/>
        <v>41661.902766203704</v>
      </c>
    </row>
    <row r="102" spans="1:20" ht="43.5" x14ac:dyDescent="0.35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>
        <f>ROUND((E102/D102)*100,0)</f>
        <v>100</v>
      </c>
      <c r="P102" s="5">
        <f>E102/L102</f>
        <v>192.30769230769232</v>
      </c>
      <c r="Q102" t="str">
        <f>LEFT(N102,FIND("/",N102)-1)</f>
        <v>film &amp; video</v>
      </c>
      <c r="R102" t="str">
        <f>RIGHT(N102,LEN(N102)-FIND("/",N102))</f>
        <v>shorts</v>
      </c>
      <c r="S102" s="9">
        <f t="shared" si="2"/>
        <v>41197.753310185188</v>
      </c>
      <c r="T102" s="9">
        <f t="shared" si="3"/>
        <v>41217.794976851852</v>
      </c>
    </row>
    <row r="103" spans="1:20" ht="43.5" x14ac:dyDescent="0.35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>
        <f>ROUND((E103/D103)*100,0)</f>
        <v>100</v>
      </c>
      <c r="P103" s="5">
        <f>E103/L103</f>
        <v>100</v>
      </c>
      <c r="Q103" t="str">
        <f>LEFT(N103,FIND("/",N103)-1)</f>
        <v>film &amp; video</v>
      </c>
      <c r="R103" t="str">
        <f>RIGHT(N103,LEN(N103)-FIND("/",N103))</f>
        <v>shorts</v>
      </c>
      <c r="S103" s="9">
        <f t="shared" si="2"/>
        <v>41274.776736111111</v>
      </c>
      <c r="T103" s="9">
        <f t="shared" si="3"/>
        <v>41298.776736111111</v>
      </c>
    </row>
    <row r="104" spans="1:20" ht="43.5" x14ac:dyDescent="0.35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>
        <f>ROUND((E104/D104)*100,0)</f>
        <v>128</v>
      </c>
      <c r="P104" s="5">
        <f>E104/L104</f>
        <v>117.92307692307692</v>
      </c>
      <c r="Q104" t="str">
        <f>LEFT(N104,FIND("/",N104)-1)</f>
        <v>film &amp; video</v>
      </c>
      <c r="R104" t="str">
        <f>RIGHT(N104,LEN(N104)-FIND("/",N104))</f>
        <v>shorts</v>
      </c>
      <c r="S104" s="9">
        <f t="shared" si="2"/>
        <v>40505.131168981483</v>
      </c>
      <c r="T104" s="9">
        <f t="shared" si="3"/>
        <v>40535.131168981483</v>
      </c>
    </row>
    <row r="105" spans="1:20" ht="43.5" x14ac:dyDescent="0.35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>
        <f>ROUND((E105/D105)*100,0)</f>
        <v>105</v>
      </c>
      <c r="P105" s="5">
        <f>E105/L105</f>
        <v>27.897959183673468</v>
      </c>
      <c r="Q105" t="str">
        <f>LEFT(N105,FIND("/",N105)-1)</f>
        <v>film &amp; video</v>
      </c>
      <c r="R105" t="str">
        <f>RIGHT(N105,LEN(N105)-FIND("/",N105))</f>
        <v>shorts</v>
      </c>
      <c r="S105" s="9">
        <f t="shared" si="2"/>
        <v>41682.805902777778</v>
      </c>
      <c r="T105" s="9">
        <f t="shared" si="3"/>
        <v>41705.805902777778</v>
      </c>
    </row>
    <row r="106" spans="1:20" ht="29" x14ac:dyDescent="0.35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>
        <f>ROUND((E106/D106)*100,0)</f>
        <v>120</v>
      </c>
      <c r="P106" s="5">
        <f>E106/L106</f>
        <v>60</v>
      </c>
      <c r="Q106" t="str">
        <f>LEFT(N106,FIND("/",N106)-1)</f>
        <v>film &amp; video</v>
      </c>
      <c r="R106" t="str">
        <f>RIGHT(N106,LEN(N106)-FIND("/",N106))</f>
        <v>shorts</v>
      </c>
      <c r="S106" s="9">
        <f t="shared" si="2"/>
        <v>40612.695208333331</v>
      </c>
      <c r="T106" s="9">
        <f t="shared" si="3"/>
        <v>40636.041666666664</v>
      </c>
    </row>
    <row r="107" spans="1:20" ht="43.5" x14ac:dyDescent="0.35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>
        <f>ROUND((E107/D107)*100,0)</f>
        <v>107</v>
      </c>
      <c r="P107" s="5">
        <f>E107/L107</f>
        <v>39.383333333333333</v>
      </c>
      <c r="Q107" t="str">
        <f>LEFT(N107,FIND("/",N107)-1)</f>
        <v>film &amp; video</v>
      </c>
      <c r="R107" t="str">
        <f>RIGHT(N107,LEN(N107)-FIND("/",N107))</f>
        <v>shorts</v>
      </c>
      <c r="S107" s="9">
        <f t="shared" si="2"/>
        <v>42485.724768518514</v>
      </c>
      <c r="T107" s="9">
        <f t="shared" si="3"/>
        <v>42504</v>
      </c>
    </row>
    <row r="108" spans="1:20" x14ac:dyDescent="0.35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>
        <f>ROUND((E108/D108)*100,0)</f>
        <v>101</v>
      </c>
      <c r="P108" s="5">
        <f>E108/L108</f>
        <v>186.11111111111111</v>
      </c>
      <c r="Q108" t="str">
        <f>LEFT(N108,FIND("/",N108)-1)</f>
        <v>film &amp; video</v>
      </c>
      <c r="R108" t="str">
        <f>RIGHT(N108,LEN(N108)-FIND("/",N108))</f>
        <v>shorts</v>
      </c>
      <c r="S108" s="9">
        <f t="shared" si="2"/>
        <v>40987.776631944449</v>
      </c>
      <c r="T108" s="9">
        <f t="shared" si="3"/>
        <v>41001.776631944449</v>
      </c>
    </row>
    <row r="109" spans="1:20" ht="43.5" x14ac:dyDescent="0.35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>
        <f>ROUND((E109/D109)*100,0)</f>
        <v>102</v>
      </c>
      <c r="P109" s="5">
        <f>E109/L109</f>
        <v>111.37681159420291</v>
      </c>
      <c r="Q109" t="str">
        <f>LEFT(N109,FIND("/",N109)-1)</f>
        <v>film &amp; video</v>
      </c>
      <c r="R109" t="str">
        <f>RIGHT(N109,LEN(N109)-FIND("/",N109))</f>
        <v>shorts</v>
      </c>
      <c r="S109" s="9">
        <f t="shared" si="2"/>
        <v>40635.982488425929</v>
      </c>
      <c r="T109" s="9">
        <f t="shared" si="3"/>
        <v>40657.982488425929</v>
      </c>
    </row>
    <row r="110" spans="1:20" ht="43.5" x14ac:dyDescent="0.35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>
        <f>ROUND((E110/D110)*100,0)</f>
        <v>247</v>
      </c>
      <c r="P110" s="5">
        <f>E110/L110</f>
        <v>78.723404255319153</v>
      </c>
      <c r="Q110" t="str">
        <f>LEFT(N110,FIND("/",N110)-1)</f>
        <v>film &amp; video</v>
      </c>
      <c r="R110" t="str">
        <f>RIGHT(N110,LEN(N110)-FIND("/",N110))</f>
        <v>shorts</v>
      </c>
      <c r="S110" s="9">
        <f t="shared" si="2"/>
        <v>41365.613078703704</v>
      </c>
      <c r="T110" s="9">
        <f t="shared" si="3"/>
        <v>41425.613078703704</v>
      </c>
    </row>
    <row r="111" spans="1:20" ht="43.5" x14ac:dyDescent="0.35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>
        <f>ROUND((E111/D111)*100,0)</f>
        <v>220</v>
      </c>
      <c r="P111" s="5">
        <f>E111/L111</f>
        <v>46.702127659574465</v>
      </c>
      <c r="Q111" t="str">
        <f>LEFT(N111,FIND("/",N111)-1)</f>
        <v>film &amp; video</v>
      </c>
      <c r="R111" t="str">
        <f>RIGHT(N111,LEN(N111)-FIND("/",N111))</f>
        <v>shorts</v>
      </c>
      <c r="S111" s="9">
        <f t="shared" si="2"/>
        <v>40570.025810185187</v>
      </c>
      <c r="T111" s="9">
        <f t="shared" si="3"/>
        <v>40600.025810185187</v>
      </c>
    </row>
    <row r="112" spans="1:20" ht="43.5" x14ac:dyDescent="0.35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>
        <f>ROUND((E112/D112)*100,0)</f>
        <v>131</v>
      </c>
      <c r="P112" s="5">
        <f>E112/L112</f>
        <v>65.384615384615387</v>
      </c>
      <c r="Q112" t="str">
        <f>LEFT(N112,FIND("/",N112)-1)</f>
        <v>film &amp; video</v>
      </c>
      <c r="R112" t="str">
        <f>RIGHT(N112,LEN(N112)-FIND("/",N112))</f>
        <v>shorts</v>
      </c>
      <c r="S112" s="9">
        <f t="shared" si="2"/>
        <v>41557.949687500004</v>
      </c>
      <c r="T112" s="9">
        <f t="shared" si="3"/>
        <v>41592.249305555553</v>
      </c>
    </row>
    <row r="113" spans="1:20" ht="43.5" x14ac:dyDescent="0.35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>
        <f>ROUND((E113/D113)*100,0)</f>
        <v>155</v>
      </c>
      <c r="P113" s="5">
        <f>E113/L113</f>
        <v>102.0754716981132</v>
      </c>
      <c r="Q113" t="str">
        <f>LEFT(N113,FIND("/",N113)-1)</f>
        <v>film &amp; video</v>
      </c>
      <c r="R113" t="str">
        <f>RIGHT(N113,LEN(N113)-FIND("/",N113))</f>
        <v>shorts</v>
      </c>
      <c r="S113" s="9">
        <f t="shared" si="2"/>
        <v>42125.333182870367</v>
      </c>
      <c r="T113" s="9">
        <f t="shared" si="3"/>
        <v>42155.333182870367</v>
      </c>
    </row>
    <row r="114" spans="1:20" ht="43.5" x14ac:dyDescent="0.35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>
        <f>ROUND((E114/D114)*100,0)</f>
        <v>104</v>
      </c>
      <c r="P114" s="5">
        <f>E114/L114</f>
        <v>64.197530864197532</v>
      </c>
      <c r="Q114" t="str">
        <f>LEFT(N114,FIND("/",N114)-1)</f>
        <v>film &amp; video</v>
      </c>
      <c r="R114" t="str">
        <f>RIGHT(N114,LEN(N114)-FIND("/",N114))</f>
        <v>shorts</v>
      </c>
      <c r="S114" s="9">
        <f t="shared" si="2"/>
        <v>41718.043032407404</v>
      </c>
      <c r="T114" s="9">
        <f t="shared" si="3"/>
        <v>41742.083333333336</v>
      </c>
    </row>
    <row r="115" spans="1:20" ht="29" x14ac:dyDescent="0.35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>
        <f>ROUND((E115/D115)*100,0)</f>
        <v>141</v>
      </c>
      <c r="P115" s="5">
        <f>E115/L115</f>
        <v>90.384615384615387</v>
      </c>
      <c r="Q115" t="str">
        <f>LEFT(N115,FIND("/",N115)-1)</f>
        <v>film &amp; video</v>
      </c>
      <c r="R115" t="str">
        <f>RIGHT(N115,LEN(N115)-FIND("/",N115))</f>
        <v>shorts</v>
      </c>
      <c r="S115" s="9">
        <f t="shared" si="2"/>
        <v>40753.758425925924</v>
      </c>
      <c r="T115" s="9">
        <f t="shared" si="3"/>
        <v>40761.625</v>
      </c>
    </row>
    <row r="116" spans="1:20" ht="43.5" x14ac:dyDescent="0.35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>
        <f>ROUND((E116/D116)*100,0)</f>
        <v>103</v>
      </c>
      <c r="P116" s="5">
        <f>E116/L116</f>
        <v>88.571428571428569</v>
      </c>
      <c r="Q116" t="str">
        <f>LEFT(N116,FIND("/",N116)-1)</f>
        <v>film &amp; video</v>
      </c>
      <c r="R116" t="str">
        <f>RIGHT(N116,LEN(N116)-FIND("/",N116))</f>
        <v>shorts</v>
      </c>
      <c r="S116" s="9">
        <f t="shared" si="2"/>
        <v>40861.27416666667</v>
      </c>
      <c r="T116" s="9">
        <f t="shared" si="3"/>
        <v>40921.27416666667</v>
      </c>
    </row>
    <row r="117" spans="1:20" x14ac:dyDescent="0.35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>
        <f>ROUND((E117/D117)*100,0)</f>
        <v>140</v>
      </c>
      <c r="P117" s="5">
        <f>E117/L117</f>
        <v>28.727272727272727</v>
      </c>
      <c r="Q117" t="str">
        <f>LEFT(N117,FIND("/",N117)-1)</f>
        <v>film &amp; video</v>
      </c>
      <c r="R117" t="str">
        <f>RIGHT(N117,LEN(N117)-FIND("/",N117))</f>
        <v>shorts</v>
      </c>
      <c r="S117" s="9">
        <f t="shared" si="2"/>
        <v>40918.738935185182</v>
      </c>
      <c r="T117" s="9">
        <f t="shared" si="3"/>
        <v>40943.738935185182</v>
      </c>
    </row>
    <row r="118" spans="1:20" ht="43.5" x14ac:dyDescent="0.35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>
        <f>ROUND((E118/D118)*100,0)</f>
        <v>114</v>
      </c>
      <c r="P118" s="5">
        <f>E118/L118</f>
        <v>69.78947368421052</v>
      </c>
      <c r="Q118" t="str">
        <f>LEFT(N118,FIND("/",N118)-1)</f>
        <v>film &amp; video</v>
      </c>
      <c r="R118" t="str">
        <f>RIGHT(N118,LEN(N118)-FIND("/",N118))</f>
        <v>shorts</v>
      </c>
      <c r="S118" s="9">
        <f t="shared" si="2"/>
        <v>40595.497164351851</v>
      </c>
      <c r="T118" s="9">
        <f t="shared" si="3"/>
        <v>40641.455497685187</v>
      </c>
    </row>
    <row r="119" spans="1:20" ht="58" x14ac:dyDescent="0.35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>
        <f>ROUND((E119/D119)*100,0)</f>
        <v>100</v>
      </c>
      <c r="P119" s="5">
        <f>E119/L119</f>
        <v>167.48962962962963</v>
      </c>
      <c r="Q119" t="str">
        <f>LEFT(N119,FIND("/",N119)-1)</f>
        <v>film &amp; video</v>
      </c>
      <c r="R119" t="str">
        <f>RIGHT(N119,LEN(N119)-FIND("/",N119))</f>
        <v>shorts</v>
      </c>
      <c r="S119" s="9">
        <f t="shared" si="2"/>
        <v>40248.834999999999</v>
      </c>
      <c r="T119" s="9">
        <f t="shared" si="3"/>
        <v>40338.791666666664</v>
      </c>
    </row>
    <row r="120" spans="1:20" ht="29" x14ac:dyDescent="0.35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>
        <f>ROUND((E120/D120)*100,0)</f>
        <v>113</v>
      </c>
      <c r="P120" s="5">
        <f>E120/L120</f>
        <v>144.91230769230768</v>
      </c>
      <c r="Q120" t="str">
        <f>LEFT(N120,FIND("/",N120)-1)</f>
        <v>film &amp; video</v>
      </c>
      <c r="R120" t="str">
        <f>RIGHT(N120,LEN(N120)-FIND("/",N120))</f>
        <v>shorts</v>
      </c>
      <c r="S120" s="9">
        <f t="shared" si="2"/>
        <v>40723.053657407407</v>
      </c>
      <c r="T120" s="9">
        <f t="shared" si="3"/>
        <v>40753.053657407407</v>
      </c>
    </row>
    <row r="121" spans="1:20" ht="43.5" x14ac:dyDescent="0.35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>
        <f>ROUND((E121/D121)*100,0)</f>
        <v>105</v>
      </c>
      <c r="P121" s="5">
        <f>E121/L121</f>
        <v>91.840540540540545</v>
      </c>
      <c r="Q121" t="str">
        <f>LEFT(N121,FIND("/",N121)-1)</f>
        <v>film &amp; video</v>
      </c>
      <c r="R121" t="str">
        <f>RIGHT(N121,LEN(N121)-FIND("/",N121))</f>
        <v>shorts</v>
      </c>
      <c r="S121" s="9">
        <f t="shared" si="2"/>
        <v>40739.069282407407</v>
      </c>
      <c r="T121" s="9">
        <f t="shared" si="3"/>
        <v>40768.958333333336</v>
      </c>
    </row>
    <row r="122" spans="1:20" ht="58" x14ac:dyDescent="0.35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>
        <f>ROUND((E122/D122)*100,0)</f>
        <v>0</v>
      </c>
      <c r="P122" s="5">
        <f>E122/L122</f>
        <v>10</v>
      </c>
      <c r="Q122" t="str">
        <f>LEFT(N122,FIND("/",N122)-1)</f>
        <v>film &amp; video</v>
      </c>
      <c r="R122" t="str">
        <f>RIGHT(N122,LEN(N122)-FIND("/",N122))</f>
        <v>science fiction</v>
      </c>
      <c r="S122" s="9">
        <f t="shared" si="2"/>
        <v>42616.049849537041</v>
      </c>
      <c r="T122" s="9">
        <f t="shared" si="3"/>
        <v>42646.049849537041</v>
      </c>
    </row>
    <row r="123" spans="1:20" ht="58" x14ac:dyDescent="0.35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>
        <f>ROUND((E123/D123)*100,0)</f>
        <v>0</v>
      </c>
      <c r="P123" s="5">
        <f>E123/L123</f>
        <v>1</v>
      </c>
      <c r="Q123" t="str">
        <f>LEFT(N123,FIND("/",N123)-1)</f>
        <v>film &amp; video</v>
      </c>
      <c r="R123" t="str">
        <f>RIGHT(N123,LEN(N123)-FIND("/",N123))</f>
        <v>science fiction</v>
      </c>
      <c r="S123" s="9">
        <f t="shared" si="2"/>
        <v>42096.704976851848</v>
      </c>
      <c r="T123" s="9">
        <f t="shared" si="3"/>
        <v>42112.427777777775</v>
      </c>
    </row>
    <row r="124" spans="1:20" ht="43.5" x14ac:dyDescent="0.35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>
        <f>ROUND((E124/D124)*100,0)</f>
        <v>0</v>
      </c>
      <c r="P124" s="5" t="e">
        <f>E124/L124</f>
        <v>#DIV/0!</v>
      </c>
      <c r="Q124" t="str">
        <f>LEFT(N124,FIND("/",N124)-1)</f>
        <v>film &amp; video</v>
      </c>
      <c r="R124" t="str">
        <f>RIGHT(N124,LEN(N124)-FIND("/",N124))</f>
        <v>science fiction</v>
      </c>
      <c r="S124" s="9">
        <f t="shared" si="2"/>
        <v>42593.431793981479</v>
      </c>
      <c r="T124" s="9">
        <f t="shared" si="3"/>
        <v>42653.431793981479</v>
      </c>
    </row>
    <row r="125" spans="1:20" ht="58" x14ac:dyDescent="0.35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>
        <f>ROUND((E125/D125)*100,0)</f>
        <v>0</v>
      </c>
      <c r="P125" s="5">
        <f>E125/L125</f>
        <v>25.166666666666668</v>
      </c>
      <c r="Q125" t="str">
        <f>LEFT(N125,FIND("/",N125)-1)</f>
        <v>film &amp; video</v>
      </c>
      <c r="R125" t="str">
        <f>RIGHT(N125,LEN(N125)-FIND("/",N125))</f>
        <v>science fiction</v>
      </c>
      <c r="S125" s="9">
        <f t="shared" si="2"/>
        <v>41904.781990740739</v>
      </c>
      <c r="T125" s="9">
        <f t="shared" si="3"/>
        <v>41940.916666666664</v>
      </c>
    </row>
    <row r="126" spans="1:20" ht="43.5" x14ac:dyDescent="0.35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>
        <f>ROUND((E126/D126)*100,0)</f>
        <v>0</v>
      </c>
      <c r="P126" s="5" t="e">
        <f>E126/L126</f>
        <v>#DIV/0!</v>
      </c>
      <c r="Q126" t="str">
        <f>LEFT(N126,FIND("/",N126)-1)</f>
        <v>film &amp; video</v>
      </c>
      <c r="R126" t="str">
        <f>RIGHT(N126,LEN(N126)-FIND("/",N126))</f>
        <v>science fiction</v>
      </c>
      <c r="S126" s="9">
        <f t="shared" si="2"/>
        <v>42114.928726851853</v>
      </c>
      <c r="T126" s="9">
        <f t="shared" si="3"/>
        <v>42139.928726851853</v>
      </c>
    </row>
    <row r="127" spans="1:20" ht="43.5" x14ac:dyDescent="0.35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>
        <f>ROUND((E127/D127)*100,0)</f>
        <v>14</v>
      </c>
      <c r="P127" s="5">
        <f>E127/L127</f>
        <v>11.666666666666666</v>
      </c>
      <c r="Q127" t="str">
        <f>LEFT(N127,FIND("/",N127)-1)</f>
        <v>film &amp; video</v>
      </c>
      <c r="R127" t="str">
        <f>RIGHT(N127,LEN(N127)-FIND("/",N127))</f>
        <v>science fiction</v>
      </c>
      <c r="S127" s="9">
        <f t="shared" si="2"/>
        <v>42709.993981481486</v>
      </c>
      <c r="T127" s="9">
        <f t="shared" si="3"/>
        <v>42769.993981481486</v>
      </c>
    </row>
    <row r="128" spans="1:20" ht="43.5" x14ac:dyDescent="0.35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>
        <f>ROUND((E128/D128)*100,0)</f>
        <v>6</v>
      </c>
      <c r="P128" s="5">
        <f>E128/L128</f>
        <v>106.69230769230769</v>
      </c>
      <c r="Q128" t="str">
        <f>LEFT(N128,FIND("/",N128)-1)</f>
        <v>film &amp; video</v>
      </c>
      <c r="R128" t="str">
        <f>RIGHT(N128,LEN(N128)-FIND("/",N128))</f>
        <v>science fiction</v>
      </c>
      <c r="S128" s="9">
        <f t="shared" si="2"/>
        <v>42135.589548611111</v>
      </c>
      <c r="T128" s="9">
        <f t="shared" si="3"/>
        <v>42166.083333333328</v>
      </c>
    </row>
    <row r="129" spans="1:20" ht="43.5" x14ac:dyDescent="0.35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>
        <f>ROUND((E129/D129)*100,0)</f>
        <v>2</v>
      </c>
      <c r="P129" s="5">
        <f>E129/L129</f>
        <v>47.5</v>
      </c>
      <c r="Q129" t="str">
        <f>LEFT(N129,FIND("/",N129)-1)</f>
        <v>film &amp; video</v>
      </c>
      <c r="R129" t="str">
        <f>RIGHT(N129,LEN(N129)-FIND("/",N129))</f>
        <v>science fiction</v>
      </c>
      <c r="S129" s="9">
        <f t="shared" si="2"/>
        <v>42067.62431712963</v>
      </c>
      <c r="T129" s="9">
        <f t="shared" si="3"/>
        <v>42097.582650462966</v>
      </c>
    </row>
    <row r="130" spans="1:20" ht="29" x14ac:dyDescent="0.35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>
        <f>ROUND((E130/D130)*100,0)</f>
        <v>2</v>
      </c>
      <c r="P130" s="5">
        <f>E130/L130</f>
        <v>311.16666666666669</v>
      </c>
      <c r="Q130" t="str">
        <f>LEFT(N130,FIND("/",N130)-1)</f>
        <v>film &amp; video</v>
      </c>
      <c r="R130" t="str">
        <f>RIGHT(N130,LEN(N130)-FIND("/",N130))</f>
        <v>science fiction</v>
      </c>
      <c r="S130" s="9">
        <f t="shared" si="2"/>
        <v>42628.22792824074</v>
      </c>
      <c r="T130" s="9">
        <f t="shared" si="3"/>
        <v>42663.22792824074</v>
      </c>
    </row>
    <row r="131" spans="1:20" ht="58" x14ac:dyDescent="0.35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>
        <f>ROUND((E131/D131)*100,0)</f>
        <v>0</v>
      </c>
      <c r="P131" s="5" t="e">
        <f>E131/L131</f>
        <v>#DIV/0!</v>
      </c>
      <c r="Q131" t="str">
        <f>LEFT(N131,FIND("/",N131)-1)</f>
        <v>film &amp; video</v>
      </c>
      <c r="R131" t="str">
        <f>RIGHT(N131,LEN(N131)-FIND("/",N131))</f>
        <v>science fiction</v>
      </c>
      <c r="S131" s="9">
        <f t="shared" ref="S131:S194" si="4">(((J131/60)/60)/24)+DATE(1970,1,1)</f>
        <v>41882.937303240738</v>
      </c>
      <c r="T131" s="9">
        <f t="shared" ref="T131:T194" si="5">(((I131/60)/60)/24)+DATE(1970,1,1)</f>
        <v>41942.937303240738</v>
      </c>
    </row>
    <row r="132" spans="1:20" ht="43.5" x14ac:dyDescent="0.35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>
        <f>ROUND((E132/D132)*100,0)</f>
        <v>0</v>
      </c>
      <c r="P132" s="5" t="e">
        <f>E132/L132</f>
        <v>#DIV/0!</v>
      </c>
      <c r="Q132" t="str">
        <f>LEFT(N132,FIND("/",N132)-1)</f>
        <v>film &amp; video</v>
      </c>
      <c r="R132" t="str">
        <f>RIGHT(N132,LEN(N132)-FIND("/",N132))</f>
        <v>science fiction</v>
      </c>
      <c r="S132" s="9">
        <f t="shared" si="4"/>
        <v>41778.915416666663</v>
      </c>
      <c r="T132" s="9">
        <f t="shared" si="5"/>
        <v>41806.844444444447</v>
      </c>
    </row>
    <row r="133" spans="1:20" x14ac:dyDescent="0.35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>
        <f>ROUND((E133/D133)*100,0)</f>
        <v>0</v>
      </c>
      <c r="P133" s="5" t="e">
        <f>E133/L133</f>
        <v>#DIV/0!</v>
      </c>
      <c r="Q133" t="str">
        <f>LEFT(N133,FIND("/",N133)-1)</f>
        <v>film &amp; video</v>
      </c>
      <c r="R133" t="str">
        <f>RIGHT(N133,LEN(N133)-FIND("/",N133))</f>
        <v>science fiction</v>
      </c>
      <c r="S133" s="9">
        <f t="shared" si="4"/>
        <v>42541.837511574078</v>
      </c>
      <c r="T133" s="9">
        <f t="shared" si="5"/>
        <v>42557</v>
      </c>
    </row>
    <row r="134" spans="1:20" ht="58" x14ac:dyDescent="0.35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>
        <f>ROUND((E134/D134)*100,0)</f>
        <v>10</v>
      </c>
      <c r="P134" s="5">
        <f>E134/L134</f>
        <v>94.506172839506178</v>
      </c>
      <c r="Q134" t="str">
        <f>LEFT(N134,FIND("/",N134)-1)</f>
        <v>film &amp; video</v>
      </c>
      <c r="R134" t="str">
        <f>RIGHT(N134,LEN(N134)-FIND("/",N134))</f>
        <v>science fiction</v>
      </c>
      <c r="S134" s="9">
        <f t="shared" si="4"/>
        <v>41905.812581018516</v>
      </c>
      <c r="T134" s="9">
        <f t="shared" si="5"/>
        <v>41950.854247685187</v>
      </c>
    </row>
    <row r="135" spans="1:20" ht="29" x14ac:dyDescent="0.35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>
        <f>ROUND((E135/D135)*100,0)</f>
        <v>0</v>
      </c>
      <c r="P135" s="5" t="e">
        <f>E135/L135</f>
        <v>#DIV/0!</v>
      </c>
      <c r="Q135" t="str">
        <f>LEFT(N135,FIND("/",N135)-1)</f>
        <v>film &amp; video</v>
      </c>
      <c r="R135" t="str">
        <f>RIGHT(N135,LEN(N135)-FIND("/",N135))</f>
        <v>science fiction</v>
      </c>
      <c r="S135" s="9">
        <f t="shared" si="4"/>
        <v>42491.80768518518</v>
      </c>
      <c r="T135" s="9">
        <f t="shared" si="5"/>
        <v>42521.729861111111</v>
      </c>
    </row>
    <row r="136" spans="1:20" ht="29" x14ac:dyDescent="0.35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>
        <f>ROUND((E136/D136)*100,0)</f>
        <v>0</v>
      </c>
      <c r="P136" s="5" t="e">
        <f>E136/L136</f>
        <v>#DIV/0!</v>
      </c>
      <c r="Q136" t="str">
        <f>LEFT(N136,FIND("/",N136)-1)</f>
        <v>film &amp; video</v>
      </c>
      <c r="R136" t="str">
        <f>RIGHT(N136,LEN(N136)-FIND("/",N136))</f>
        <v>science fiction</v>
      </c>
      <c r="S136" s="9">
        <f t="shared" si="4"/>
        <v>42221.909930555557</v>
      </c>
      <c r="T136" s="9">
        <f t="shared" si="5"/>
        <v>42251.708333333328</v>
      </c>
    </row>
    <row r="137" spans="1:20" ht="43.5" x14ac:dyDescent="0.35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>
        <f>ROUND((E137/D137)*100,0)</f>
        <v>13</v>
      </c>
      <c r="P137" s="5">
        <f>E137/L137</f>
        <v>80.599999999999994</v>
      </c>
      <c r="Q137" t="str">
        <f>LEFT(N137,FIND("/",N137)-1)</f>
        <v>film &amp; video</v>
      </c>
      <c r="R137" t="str">
        <f>RIGHT(N137,LEN(N137)-FIND("/",N137))</f>
        <v>science fiction</v>
      </c>
      <c r="S137" s="9">
        <f t="shared" si="4"/>
        <v>41788.381909722222</v>
      </c>
      <c r="T137" s="9">
        <f t="shared" si="5"/>
        <v>41821.791666666664</v>
      </c>
    </row>
    <row r="138" spans="1:20" ht="58" x14ac:dyDescent="0.35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>
        <f>ROUND((E138/D138)*100,0)</f>
        <v>0</v>
      </c>
      <c r="P138" s="5" t="e">
        <f>E138/L138</f>
        <v>#DIV/0!</v>
      </c>
      <c r="Q138" t="str">
        <f>LEFT(N138,FIND("/",N138)-1)</f>
        <v>film &amp; video</v>
      </c>
      <c r="R138" t="str">
        <f>RIGHT(N138,LEN(N138)-FIND("/",N138))</f>
        <v>science fiction</v>
      </c>
      <c r="S138" s="9">
        <f t="shared" si="4"/>
        <v>42096.410115740742</v>
      </c>
      <c r="T138" s="9">
        <f t="shared" si="5"/>
        <v>42140.427777777775</v>
      </c>
    </row>
    <row r="139" spans="1:20" ht="43.5" x14ac:dyDescent="0.35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>
        <f>ROUND((E139/D139)*100,0)</f>
        <v>0</v>
      </c>
      <c r="P139" s="5" t="e">
        <f>E139/L139</f>
        <v>#DIV/0!</v>
      </c>
      <c r="Q139" t="str">
        <f>LEFT(N139,FIND("/",N139)-1)</f>
        <v>film &amp; video</v>
      </c>
      <c r="R139" t="str">
        <f>RIGHT(N139,LEN(N139)-FIND("/",N139))</f>
        <v>science fiction</v>
      </c>
      <c r="S139" s="9">
        <f t="shared" si="4"/>
        <v>42239.573993055557</v>
      </c>
      <c r="T139" s="9">
        <f t="shared" si="5"/>
        <v>42289.573993055557</v>
      </c>
    </row>
    <row r="140" spans="1:20" ht="43.5" x14ac:dyDescent="0.35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>
        <f>ROUND((E140/D140)*100,0)</f>
        <v>3</v>
      </c>
      <c r="P140" s="5">
        <f>E140/L140</f>
        <v>81.241379310344826</v>
      </c>
      <c r="Q140" t="str">
        <f>LEFT(N140,FIND("/",N140)-1)</f>
        <v>film &amp; video</v>
      </c>
      <c r="R140" t="str">
        <f>RIGHT(N140,LEN(N140)-FIND("/",N140))</f>
        <v>science fiction</v>
      </c>
      <c r="S140" s="9">
        <f t="shared" si="4"/>
        <v>42186.257418981477</v>
      </c>
      <c r="T140" s="9">
        <f t="shared" si="5"/>
        <v>42217.207638888889</v>
      </c>
    </row>
    <row r="141" spans="1:20" ht="43.5" x14ac:dyDescent="0.35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>
        <f>ROUND((E141/D141)*100,0)</f>
        <v>100</v>
      </c>
      <c r="P141" s="5">
        <f>E141/L141</f>
        <v>500</v>
      </c>
      <c r="Q141" t="str">
        <f>LEFT(N141,FIND("/",N141)-1)</f>
        <v>film &amp; video</v>
      </c>
      <c r="R141" t="str">
        <f>RIGHT(N141,LEN(N141)-FIND("/",N141))</f>
        <v>science fiction</v>
      </c>
      <c r="S141" s="9">
        <f t="shared" si="4"/>
        <v>42187.920972222222</v>
      </c>
      <c r="T141" s="9">
        <f t="shared" si="5"/>
        <v>42197.920972222222</v>
      </c>
    </row>
    <row r="142" spans="1:20" ht="43.5" x14ac:dyDescent="0.35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>
        <f>ROUND((E142/D142)*100,0)</f>
        <v>0</v>
      </c>
      <c r="P142" s="5" t="e">
        <f>E142/L142</f>
        <v>#DIV/0!</v>
      </c>
      <c r="Q142" t="str">
        <f>LEFT(N142,FIND("/",N142)-1)</f>
        <v>film &amp; video</v>
      </c>
      <c r="R142" t="str">
        <f>RIGHT(N142,LEN(N142)-FIND("/",N142))</f>
        <v>science fiction</v>
      </c>
      <c r="S142" s="9">
        <f t="shared" si="4"/>
        <v>42053.198287037041</v>
      </c>
      <c r="T142" s="9">
        <f t="shared" si="5"/>
        <v>42083.15662037037</v>
      </c>
    </row>
    <row r="143" spans="1:20" ht="43.5" x14ac:dyDescent="0.35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>
        <f>ROUND((E143/D143)*100,0)</f>
        <v>11</v>
      </c>
      <c r="P143" s="5">
        <f>E143/L143</f>
        <v>46.178571428571431</v>
      </c>
      <c r="Q143" t="str">
        <f>LEFT(N143,FIND("/",N143)-1)</f>
        <v>film &amp; video</v>
      </c>
      <c r="R143" t="str">
        <f>RIGHT(N143,LEN(N143)-FIND("/",N143))</f>
        <v>science fiction</v>
      </c>
      <c r="S143" s="9">
        <f t="shared" si="4"/>
        <v>42110.153043981481</v>
      </c>
      <c r="T143" s="9">
        <f t="shared" si="5"/>
        <v>42155.153043981481</v>
      </c>
    </row>
    <row r="144" spans="1:20" ht="43.5" x14ac:dyDescent="0.35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>
        <f>ROUND((E144/D144)*100,0)</f>
        <v>0</v>
      </c>
      <c r="P144" s="5">
        <f>E144/L144</f>
        <v>10</v>
      </c>
      <c r="Q144" t="str">
        <f>LEFT(N144,FIND("/",N144)-1)</f>
        <v>film &amp; video</v>
      </c>
      <c r="R144" t="str">
        <f>RIGHT(N144,LEN(N144)-FIND("/",N144))</f>
        <v>science fiction</v>
      </c>
      <c r="S144" s="9">
        <f t="shared" si="4"/>
        <v>41938.893263888887</v>
      </c>
      <c r="T144" s="9">
        <f t="shared" si="5"/>
        <v>41959.934930555552</v>
      </c>
    </row>
    <row r="145" spans="1:20" ht="43.5" x14ac:dyDescent="0.35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>
        <f>ROUND((E145/D145)*100,0)</f>
        <v>0</v>
      </c>
      <c r="P145" s="5" t="e">
        <f>E145/L145</f>
        <v>#DIV/0!</v>
      </c>
      <c r="Q145" t="str">
        <f>LEFT(N145,FIND("/",N145)-1)</f>
        <v>film &amp; video</v>
      </c>
      <c r="R145" t="str">
        <f>RIGHT(N145,LEN(N145)-FIND("/",N145))</f>
        <v>science fiction</v>
      </c>
      <c r="S145" s="9">
        <f t="shared" si="4"/>
        <v>42559.064143518524</v>
      </c>
      <c r="T145" s="9">
        <f t="shared" si="5"/>
        <v>42616.246527777781</v>
      </c>
    </row>
    <row r="146" spans="1:20" ht="43.5" x14ac:dyDescent="0.35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>
        <f>ROUND((E146/D146)*100,0)</f>
        <v>28</v>
      </c>
      <c r="P146" s="5">
        <f>E146/L146</f>
        <v>55.945945945945944</v>
      </c>
      <c r="Q146" t="str">
        <f>LEFT(N146,FIND("/",N146)-1)</f>
        <v>film &amp; video</v>
      </c>
      <c r="R146" t="str">
        <f>RIGHT(N146,LEN(N146)-FIND("/",N146))</f>
        <v>science fiction</v>
      </c>
      <c r="S146" s="9">
        <f t="shared" si="4"/>
        <v>42047.762407407412</v>
      </c>
      <c r="T146" s="9">
        <f t="shared" si="5"/>
        <v>42107.72074074074</v>
      </c>
    </row>
    <row r="147" spans="1:20" ht="43.5" x14ac:dyDescent="0.35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>
        <f>ROUND((E147/D147)*100,0)</f>
        <v>8</v>
      </c>
      <c r="P147" s="5">
        <f>E147/L147</f>
        <v>37.555555555555557</v>
      </c>
      <c r="Q147" t="str">
        <f>LEFT(N147,FIND("/",N147)-1)</f>
        <v>film &amp; video</v>
      </c>
      <c r="R147" t="str">
        <f>RIGHT(N147,LEN(N147)-FIND("/",N147))</f>
        <v>science fiction</v>
      </c>
      <c r="S147" s="9">
        <f t="shared" si="4"/>
        <v>42200.542268518519</v>
      </c>
      <c r="T147" s="9">
        <f t="shared" si="5"/>
        <v>42227.542268518519</v>
      </c>
    </row>
    <row r="148" spans="1:20" ht="43.5" x14ac:dyDescent="0.35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>
        <f>ROUND((E148/D148)*100,0)</f>
        <v>1</v>
      </c>
      <c r="P148" s="5">
        <f>E148/L148</f>
        <v>38.333333333333336</v>
      </c>
      <c r="Q148" t="str">
        <f>LEFT(N148,FIND("/",N148)-1)</f>
        <v>film &amp; video</v>
      </c>
      <c r="R148" t="str">
        <f>RIGHT(N148,LEN(N148)-FIND("/",N148))</f>
        <v>science fiction</v>
      </c>
      <c r="S148" s="9">
        <f t="shared" si="4"/>
        <v>42693.016180555554</v>
      </c>
      <c r="T148" s="9">
        <f t="shared" si="5"/>
        <v>42753.016180555554</v>
      </c>
    </row>
    <row r="149" spans="1:20" ht="29" x14ac:dyDescent="0.35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>
        <f>ROUND((E149/D149)*100,0)</f>
        <v>0</v>
      </c>
      <c r="P149" s="5" t="e">
        <f>E149/L149</f>
        <v>#DIV/0!</v>
      </c>
      <c r="Q149" t="str">
        <f>LEFT(N149,FIND("/",N149)-1)</f>
        <v>film &amp; video</v>
      </c>
      <c r="R149" t="str">
        <f>RIGHT(N149,LEN(N149)-FIND("/",N149))</f>
        <v>science fiction</v>
      </c>
      <c r="S149" s="9">
        <f t="shared" si="4"/>
        <v>41969.767824074079</v>
      </c>
      <c r="T149" s="9">
        <f t="shared" si="5"/>
        <v>42012.762499999997</v>
      </c>
    </row>
    <row r="150" spans="1:20" ht="43.5" x14ac:dyDescent="0.35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>
        <f>ROUND((E150/D150)*100,0)</f>
        <v>0</v>
      </c>
      <c r="P150" s="5">
        <f>E150/L150</f>
        <v>20</v>
      </c>
      <c r="Q150" t="str">
        <f>LEFT(N150,FIND("/",N150)-1)</f>
        <v>film &amp; video</v>
      </c>
      <c r="R150" t="str">
        <f>RIGHT(N150,LEN(N150)-FIND("/",N150))</f>
        <v>science fiction</v>
      </c>
      <c r="S150" s="9">
        <f t="shared" si="4"/>
        <v>42397.281666666662</v>
      </c>
      <c r="T150" s="9">
        <f t="shared" si="5"/>
        <v>42427.281666666662</v>
      </c>
    </row>
    <row r="151" spans="1:20" ht="43.5" x14ac:dyDescent="0.35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>
        <f>ROUND((E151/D151)*100,0)</f>
        <v>1</v>
      </c>
      <c r="P151" s="5">
        <f>E151/L151</f>
        <v>15.333333333333334</v>
      </c>
      <c r="Q151" t="str">
        <f>LEFT(N151,FIND("/",N151)-1)</f>
        <v>film &amp; video</v>
      </c>
      <c r="R151" t="str">
        <f>RIGHT(N151,LEN(N151)-FIND("/",N151))</f>
        <v>science fiction</v>
      </c>
      <c r="S151" s="9">
        <f t="shared" si="4"/>
        <v>41968.172106481477</v>
      </c>
      <c r="T151" s="9">
        <f t="shared" si="5"/>
        <v>41998.333333333328</v>
      </c>
    </row>
    <row r="152" spans="1:20" ht="43.5" x14ac:dyDescent="0.35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>
        <f>ROUND((E152/D152)*100,0)</f>
        <v>23</v>
      </c>
      <c r="P152" s="5">
        <f>E152/L152</f>
        <v>449.43283582089555</v>
      </c>
      <c r="Q152" t="str">
        <f>LEFT(N152,FIND("/",N152)-1)</f>
        <v>film &amp; video</v>
      </c>
      <c r="R152" t="str">
        <f>RIGHT(N152,LEN(N152)-FIND("/",N152))</f>
        <v>science fiction</v>
      </c>
      <c r="S152" s="9">
        <f t="shared" si="4"/>
        <v>42090.161828703705</v>
      </c>
      <c r="T152" s="9">
        <f t="shared" si="5"/>
        <v>42150.161828703705</v>
      </c>
    </row>
    <row r="153" spans="1:20" ht="43.5" x14ac:dyDescent="0.35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>
        <f>ROUND((E153/D153)*100,0)</f>
        <v>0</v>
      </c>
      <c r="P153" s="5">
        <f>E153/L153</f>
        <v>28</v>
      </c>
      <c r="Q153" t="str">
        <f>LEFT(N153,FIND("/",N153)-1)</f>
        <v>film &amp; video</v>
      </c>
      <c r="R153" t="str">
        <f>RIGHT(N153,LEN(N153)-FIND("/",N153))</f>
        <v>science fiction</v>
      </c>
      <c r="S153" s="9">
        <f t="shared" si="4"/>
        <v>42113.550821759258</v>
      </c>
      <c r="T153" s="9">
        <f t="shared" si="5"/>
        <v>42173.550821759258</v>
      </c>
    </row>
    <row r="154" spans="1:20" ht="29" x14ac:dyDescent="0.35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>
        <f>ROUND((E154/D154)*100,0)</f>
        <v>0</v>
      </c>
      <c r="P154" s="5">
        <f>E154/L154</f>
        <v>15</v>
      </c>
      <c r="Q154" t="str">
        <f>LEFT(N154,FIND("/",N154)-1)</f>
        <v>film &amp; video</v>
      </c>
      <c r="R154" t="str">
        <f>RIGHT(N154,LEN(N154)-FIND("/",N154))</f>
        <v>science fiction</v>
      </c>
      <c r="S154" s="9">
        <f t="shared" si="4"/>
        <v>41875.077546296299</v>
      </c>
      <c r="T154" s="9">
        <f t="shared" si="5"/>
        <v>41905.077546296299</v>
      </c>
    </row>
    <row r="155" spans="1:20" ht="43.5" x14ac:dyDescent="0.35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>
        <f>ROUND((E155/D155)*100,0)</f>
        <v>1</v>
      </c>
      <c r="P155" s="5">
        <f>E155/L155</f>
        <v>35.9</v>
      </c>
      <c r="Q155" t="str">
        <f>LEFT(N155,FIND("/",N155)-1)</f>
        <v>film &amp; video</v>
      </c>
      <c r="R155" t="str">
        <f>RIGHT(N155,LEN(N155)-FIND("/",N155))</f>
        <v>science fiction</v>
      </c>
      <c r="S155" s="9">
        <f t="shared" si="4"/>
        <v>41933.586157407408</v>
      </c>
      <c r="T155" s="9">
        <f t="shared" si="5"/>
        <v>41975.627824074079</v>
      </c>
    </row>
    <row r="156" spans="1:20" ht="43.5" x14ac:dyDescent="0.35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>
        <f>ROUND((E156/D156)*100,0)</f>
        <v>3</v>
      </c>
      <c r="P156" s="5">
        <f>E156/L156</f>
        <v>13.333333333333334</v>
      </c>
      <c r="Q156" t="str">
        <f>LEFT(N156,FIND("/",N156)-1)</f>
        <v>film &amp; video</v>
      </c>
      <c r="R156" t="str">
        <f>RIGHT(N156,LEN(N156)-FIND("/",N156))</f>
        <v>science fiction</v>
      </c>
      <c r="S156" s="9">
        <f t="shared" si="4"/>
        <v>42115.547395833331</v>
      </c>
      <c r="T156" s="9">
        <f t="shared" si="5"/>
        <v>42158.547395833331</v>
      </c>
    </row>
    <row r="157" spans="1:20" ht="58" x14ac:dyDescent="0.35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>
        <f>ROUND((E157/D157)*100,0)</f>
        <v>0</v>
      </c>
      <c r="P157" s="5">
        <f>E157/L157</f>
        <v>20.25</v>
      </c>
      <c r="Q157" t="str">
        <f>LEFT(N157,FIND("/",N157)-1)</f>
        <v>film &amp; video</v>
      </c>
      <c r="R157" t="str">
        <f>RIGHT(N157,LEN(N157)-FIND("/",N157))</f>
        <v>science fiction</v>
      </c>
      <c r="S157" s="9">
        <f t="shared" si="4"/>
        <v>42168.559432870374</v>
      </c>
      <c r="T157" s="9">
        <f t="shared" si="5"/>
        <v>42208.559432870374</v>
      </c>
    </row>
    <row r="158" spans="1:20" ht="58" x14ac:dyDescent="0.35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>
        <f>ROUND((E158/D158)*100,0)</f>
        <v>5</v>
      </c>
      <c r="P158" s="5">
        <f>E158/L158</f>
        <v>119</v>
      </c>
      <c r="Q158" t="str">
        <f>LEFT(N158,FIND("/",N158)-1)</f>
        <v>film &amp; video</v>
      </c>
      <c r="R158" t="str">
        <f>RIGHT(N158,LEN(N158)-FIND("/",N158))</f>
        <v>science fiction</v>
      </c>
      <c r="S158" s="9">
        <f t="shared" si="4"/>
        <v>41794.124953703707</v>
      </c>
      <c r="T158" s="9">
        <f t="shared" si="5"/>
        <v>41854.124953703707</v>
      </c>
    </row>
    <row r="159" spans="1:20" ht="43.5" x14ac:dyDescent="0.35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>
        <f>ROUND((E159/D159)*100,0)</f>
        <v>0</v>
      </c>
      <c r="P159" s="5">
        <f>E159/L159</f>
        <v>4</v>
      </c>
      <c r="Q159" t="str">
        <f>LEFT(N159,FIND("/",N159)-1)</f>
        <v>film &amp; video</v>
      </c>
      <c r="R159" t="str">
        <f>RIGHT(N159,LEN(N159)-FIND("/",N159))</f>
        <v>science fiction</v>
      </c>
      <c r="S159" s="9">
        <f t="shared" si="4"/>
        <v>42396.911712962959</v>
      </c>
      <c r="T159" s="9">
        <f t="shared" si="5"/>
        <v>42426.911712962959</v>
      </c>
    </row>
    <row r="160" spans="1:20" ht="43.5" x14ac:dyDescent="0.35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>
        <f>ROUND((E160/D160)*100,0)</f>
        <v>0</v>
      </c>
      <c r="P160" s="5" t="e">
        <f>E160/L160</f>
        <v>#DIV/0!</v>
      </c>
      <c r="Q160" t="str">
        <f>LEFT(N160,FIND("/",N160)-1)</f>
        <v>film &amp; video</v>
      </c>
      <c r="R160" t="str">
        <f>RIGHT(N160,LEN(N160)-FIND("/",N160))</f>
        <v>science fiction</v>
      </c>
      <c r="S160" s="9">
        <f t="shared" si="4"/>
        <v>41904.07671296296</v>
      </c>
      <c r="T160" s="9">
        <f t="shared" si="5"/>
        <v>41934.07671296296</v>
      </c>
    </row>
    <row r="161" spans="1:20" ht="43.5" x14ac:dyDescent="0.35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>
        <f>ROUND((E161/D161)*100,0)</f>
        <v>0</v>
      </c>
      <c r="P161" s="5">
        <f>E161/L161</f>
        <v>10</v>
      </c>
      <c r="Q161" t="str">
        <f>LEFT(N161,FIND("/",N161)-1)</f>
        <v>film &amp; video</v>
      </c>
      <c r="R161" t="str">
        <f>RIGHT(N161,LEN(N161)-FIND("/",N161))</f>
        <v>science fiction</v>
      </c>
      <c r="S161" s="9">
        <f t="shared" si="4"/>
        <v>42514.434548611112</v>
      </c>
      <c r="T161" s="9">
        <f t="shared" si="5"/>
        <v>42554.434548611112</v>
      </c>
    </row>
    <row r="162" spans="1:20" ht="43.5" x14ac:dyDescent="0.35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>
        <f>ROUND((E162/D162)*100,0)</f>
        <v>0</v>
      </c>
      <c r="P162" s="5" t="e">
        <f>E162/L162</f>
        <v>#DIV/0!</v>
      </c>
      <c r="Q162" t="str">
        <f>LEFT(N162,FIND("/",N162)-1)</f>
        <v>film &amp; video</v>
      </c>
      <c r="R162" t="str">
        <f>RIGHT(N162,LEN(N162)-FIND("/",N162))</f>
        <v>drama</v>
      </c>
      <c r="S162" s="9">
        <f t="shared" si="4"/>
        <v>42171.913090277783</v>
      </c>
      <c r="T162" s="9">
        <f t="shared" si="5"/>
        <v>42231.913090277783</v>
      </c>
    </row>
    <row r="163" spans="1:20" ht="43.5" x14ac:dyDescent="0.35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>
        <f>ROUND((E163/D163)*100,0)</f>
        <v>0</v>
      </c>
      <c r="P163" s="5">
        <f>E163/L163</f>
        <v>5</v>
      </c>
      <c r="Q163" t="str">
        <f>LEFT(N163,FIND("/",N163)-1)</f>
        <v>film &amp; video</v>
      </c>
      <c r="R163" t="str">
        <f>RIGHT(N163,LEN(N163)-FIND("/",N163))</f>
        <v>drama</v>
      </c>
      <c r="S163" s="9">
        <f t="shared" si="4"/>
        <v>41792.687442129631</v>
      </c>
      <c r="T163" s="9">
        <f t="shared" si="5"/>
        <v>41822.687442129631</v>
      </c>
    </row>
    <row r="164" spans="1:20" ht="43.5" x14ac:dyDescent="0.35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>
        <f>ROUND((E164/D164)*100,0)</f>
        <v>16</v>
      </c>
      <c r="P164" s="5">
        <f>E164/L164</f>
        <v>43.5</v>
      </c>
      <c r="Q164" t="str">
        <f>LEFT(N164,FIND("/",N164)-1)</f>
        <v>film &amp; video</v>
      </c>
      <c r="R164" t="str">
        <f>RIGHT(N164,LEN(N164)-FIND("/",N164))</f>
        <v>drama</v>
      </c>
      <c r="S164" s="9">
        <f t="shared" si="4"/>
        <v>41835.126805555556</v>
      </c>
      <c r="T164" s="9">
        <f t="shared" si="5"/>
        <v>41867.987500000003</v>
      </c>
    </row>
    <row r="165" spans="1:20" ht="58" x14ac:dyDescent="0.35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>
        <f>ROUND((E165/D165)*100,0)</f>
        <v>0</v>
      </c>
      <c r="P165" s="5" t="e">
        <f>E165/L165</f>
        <v>#DIV/0!</v>
      </c>
      <c r="Q165" t="str">
        <f>LEFT(N165,FIND("/",N165)-1)</f>
        <v>film &amp; video</v>
      </c>
      <c r="R165" t="str">
        <f>RIGHT(N165,LEN(N165)-FIND("/",N165))</f>
        <v>drama</v>
      </c>
      <c r="S165" s="9">
        <f t="shared" si="4"/>
        <v>42243.961273148147</v>
      </c>
      <c r="T165" s="9">
        <f t="shared" si="5"/>
        <v>42278</v>
      </c>
    </row>
    <row r="166" spans="1:20" ht="58" x14ac:dyDescent="0.35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>
        <f>ROUND((E166/D166)*100,0)</f>
        <v>1</v>
      </c>
      <c r="P166" s="5">
        <f>E166/L166</f>
        <v>91.428571428571431</v>
      </c>
      <c r="Q166" t="str">
        <f>LEFT(N166,FIND("/",N166)-1)</f>
        <v>film &amp; video</v>
      </c>
      <c r="R166" t="str">
        <f>RIGHT(N166,LEN(N166)-FIND("/",N166))</f>
        <v>drama</v>
      </c>
      <c r="S166" s="9">
        <f t="shared" si="4"/>
        <v>41841.762743055559</v>
      </c>
      <c r="T166" s="9">
        <f t="shared" si="5"/>
        <v>41901.762743055559</v>
      </c>
    </row>
    <row r="167" spans="1:20" ht="29" x14ac:dyDescent="0.35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>
        <f>ROUND((E167/D167)*100,0)</f>
        <v>0</v>
      </c>
      <c r="P167" s="5" t="e">
        <f>E167/L167</f>
        <v>#DIV/0!</v>
      </c>
      <c r="Q167" t="str">
        <f>LEFT(N167,FIND("/",N167)-1)</f>
        <v>film &amp; video</v>
      </c>
      <c r="R167" t="str">
        <f>RIGHT(N167,LEN(N167)-FIND("/",N167))</f>
        <v>drama</v>
      </c>
      <c r="S167" s="9">
        <f t="shared" si="4"/>
        <v>42351.658842592587</v>
      </c>
      <c r="T167" s="9">
        <f t="shared" si="5"/>
        <v>42381.658842592587</v>
      </c>
    </row>
    <row r="168" spans="1:20" ht="43.5" x14ac:dyDescent="0.35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>
        <f>ROUND((E168/D168)*100,0)</f>
        <v>60</v>
      </c>
      <c r="P168" s="5">
        <f>E168/L168</f>
        <v>3000</v>
      </c>
      <c r="Q168" t="str">
        <f>LEFT(N168,FIND("/",N168)-1)</f>
        <v>film &amp; video</v>
      </c>
      <c r="R168" t="str">
        <f>RIGHT(N168,LEN(N168)-FIND("/",N168))</f>
        <v>drama</v>
      </c>
      <c r="S168" s="9">
        <f t="shared" si="4"/>
        <v>42721.075949074075</v>
      </c>
      <c r="T168" s="9">
        <f t="shared" si="5"/>
        <v>42751.075949074075</v>
      </c>
    </row>
    <row r="169" spans="1:20" ht="43.5" x14ac:dyDescent="0.35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>
        <f>ROUND((E169/D169)*100,0)</f>
        <v>0</v>
      </c>
      <c r="P169" s="5">
        <f>E169/L169</f>
        <v>5.5</v>
      </c>
      <c r="Q169" t="str">
        <f>LEFT(N169,FIND("/",N169)-1)</f>
        <v>film &amp; video</v>
      </c>
      <c r="R169" t="str">
        <f>RIGHT(N169,LEN(N169)-FIND("/",N169))</f>
        <v>drama</v>
      </c>
      <c r="S169" s="9">
        <f t="shared" si="4"/>
        <v>42160.927488425921</v>
      </c>
      <c r="T169" s="9">
        <f t="shared" si="5"/>
        <v>42220.927488425921</v>
      </c>
    </row>
    <row r="170" spans="1:20" ht="43.5" x14ac:dyDescent="0.35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>
        <f>ROUND((E170/D170)*100,0)</f>
        <v>4</v>
      </c>
      <c r="P170" s="5">
        <f>E170/L170</f>
        <v>108.33333333333333</v>
      </c>
      <c r="Q170" t="str">
        <f>LEFT(N170,FIND("/",N170)-1)</f>
        <v>film &amp; video</v>
      </c>
      <c r="R170" t="str">
        <f>RIGHT(N170,LEN(N170)-FIND("/",N170))</f>
        <v>drama</v>
      </c>
      <c r="S170" s="9">
        <f t="shared" si="4"/>
        <v>42052.83530092593</v>
      </c>
      <c r="T170" s="9">
        <f t="shared" si="5"/>
        <v>42082.793634259258</v>
      </c>
    </row>
    <row r="171" spans="1:20" ht="43.5" x14ac:dyDescent="0.35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>
        <f>ROUND((E171/D171)*100,0)</f>
        <v>22</v>
      </c>
      <c r="P171" s="5">
        <f>E171/L171</f>
        <v>56</v>
      </c>
      <c r="Q171" t="str">
        <f>LEFT(N171,FIND("/",N171)-1)</f>
        <v>film &amp; video</v>
      </c>
      <c r="R171" t="str">
        <f>RIGHT(N171,LEN(N171)-FIND("/",N171))</f>
        <v>drama</v>
      </c>
      <c r="S171" s="9">
        <f t="shared" si="4"/>
        <v>41900.505312499998</v>
      </c>
      <c r="T171" s="9">
        <f t="shared" si="5"/>
        <v>41930.505312499998</v>
      </c>
    </row>
    <row r="172" spans="1:20" ht="58" x14ac:dyDescent="0.35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>
        <f>ROUND((E172/D172)*100,0)</f>
        <v>3</v>
      </c>
      <c r="P172" s="5">
        <f>E172/L172</f>
        <v>32.5</v>
      </c>
      <c r="Q172" t="str">
        <f>LEFT(N172,FIND("/",N172)-1)</f>
        <v>film &amp; video</v>
      </c>
      <c r="R172" t="str">
        <f>RIGHT(N172,LEN(N172)-FIND("/",N172))</f>
        <v>drama</v>
      </c>
      <c r="S172" s="9">
        <f t="shared" si="4"/>
        <v>42216.977812500001</v>
      </c>
      <c r="T172" s="9">
        <f t="shared" si="5"/>
        <v>42246.227777777778</v>
      </c>
    </row>
    <row r="173" spans="1:20" ht="43.5" x14ac:dyDescent="0.35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>
        <f>ROUND((E173/D173)*100,0)</f>
        <v>0</v>
      </c>
      <c r="P173" s="5">
        <f>E173/L173</f>
        <v>1</v>
      </c>
      <c r="Q173" t="str">
        <f>LEFT(N173,FIND("/",N173)-1)</f>
        <v>film &amp; video</v>
      </c>
      <c r="R173" t="str">
        <f>RIGHT(N173,LEN(N173)-FIND("/",N173))</f>
        <v>drama</v>
      </c>
      <c r="S173" s="9">
        <f t="shared" si="4"/>
        <v>42534.180717592593</v>
      </c>
      <c r="T173" s="9">
        <f t="shared" si="5"/>
        <v>42594.180717592593</v>
      </c>
    </row>
    <row r="174" spans="1:20" ht="43.5" x14ac:dyDescent="0.35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>
        <f>ROUND((E174/D174)*100,0)</f>
        <v>0</v>
      </c>
      <c r="P174" s="5" t="e">
        <f>E174/L174</f>
        <v>#DIV/0!</v>
      </c>
      <c r="Q174" t="str">
        <f>LEFT(N174,FIND("/",N174)-1)</f>
        <v>film &amp; video</v>
      </c>
      <c r="R174" t="str">
        <f>RIGHT(N174,LEN(N174)-FIND("/",N174))</f>
        <v>drama</v>
      </c>
      <c r="S174" s="9">
        <f t="shared" si="4"/>
        <v>42047.394942129627</v>
      </c>
      <c r="T174" s="9">
        <f t="shared" si="5"/>
        <v>42082.353275462956</v>
      </c>
    </row>
    <row r="175" spans="1:20" ht="43.5" x14ac:dyDescent="0.35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>
        <f>ROUND((E175/D175)*100,0)</f>
        <v>0</v>
      </c>
      <c r="P175" s="5" t="e">
        <f>E175/L175</f>
        <v>#DIV/0!</v>
      </c>
      <c r="Q175" t="str">
        <f>LEFT(N175,FIND("/",N175)-1)</f>
        <v>film &amp; video</v>
      </c>
      <c r="R175" t="str">
        <f>RIGHT(N175,LEN(N175)-FIND("/",N175))</f>
        <v>drama</v>
      </c>
      <c r="S175" s="9">
        <f t="shared" si="4"/>
        <v>42033.573009259257</v>
      </c>
      <c r="T175" s="9">
        <f t="shared" si="5"/>
        <v>42063.573009259257</v>
      </c>
    </row>
    <row r="176" spans="1:20" ht="43.5" x14ac:dyDescent="0.35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>
        <f>ROUND((E176/D176)*100,0)</f>
        <v>0</v>
      </c>
      <c r="P176" s="5" t="e">
        <f>E176/L176</f>
        <v>#DIV/0!</v>
      </c>
      <c r="Q176" t="str">
        <f>LEFT(N176,FIND("/",N176)-1)</f>
        <v>film &amp; video</v>
      </c>
      <c r="R176" t="str">
        <f>RIGHT(N176,LEN(N176)-FIND("/",N176))</f>
        <v>drama</v>
      </c>
      <c r="S176" s="9">
        <f t="shared" si="4"/>
        <v>42072.758981481486</v>
      </c>
      <c r="T176" s="9">
        <f t="shared" si="5"/>
        <v>42132.758981481486</v>
      </c>
    </row>
    <row r="177" spans="1:20" ht="58" x14ac:dyDescent="0.35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>
        <f>ROUND((E177/D177)*100,0)</f>
        <v>6</v>
      </c>
      <c r="P177" s="5">
        <f>E177/L177</f>
        <v>49.884615384615387</v>
      </c>
      <c r="Q177" t="str">
        <f>LEFT(N177,FIND("/",N177)-1)</f>
        <v>film &amp; video</v>
      </c>
      <c r="R177" t="str">
        <f>RIGHT(N177,LEN(N177)-FIND("/",N177))</f>
        <v>drama</v>
      </c>
      <c r="S177" s="9">
        <f t="shared" si="4"/>
        <v>41855.777905092589</v>
      </c>
      <c r="T177" s="9">
        <f t="shared" si="5"/>
        <v>41880.777905092589</v>
      </c>
    </row>
    <row r="178" spans="1:20" ht="43.5" x14ac:dyDescent="0.35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>
        <f>ROUND((E178/D178)*100,0)</f>
        <v>0</v>
      </c>
      <c r="P178" s="5" t="e">
        <f>E178/L178</f>
        <v>#DIV/0!</v>
      </c>
      <c r="Q178" t="str">
        <f>LEFT(N178,FIND("/",N178)-1)</f>
        <v>film &amp; video</v>
      </c>
      <c r="R178" t="str">
        <f>RIGHT(N178,LEN(N178)-FIND("/",N178))</f>
        <v>drama</v>
      </c>
      <c r="S178" s="9">
        <f t="shared" si="4"/>
        <v>42191.824062500003</v>
      </c>
      <c r="T178" s="9">
        <f t="shared" si="5"/>
        <v>42221.824062500003</v>
      </c>
    </row>
    <row r="179" spans="1:20" ht="29" x14ac:dyDescent="0.35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>
        <f>ROUND((E179/D179)*100,0)</f>
        <v>40</v>
      </c>
      <c r="P179" s="5">
        <f>E179/L179</f>
        <v>25.714285714285715</v>
      </c>
      <c r="Q179" t="str">
        <f>LEFT(N179,FIND("/",N179)-1)</f>
        <v>film &amp; video</v>
      </c>
      <c r="R179" t="str">
        <f>RIGHT(N179,LEN(N179)-FIND("/",N179))</f>
        <v>drama</v>
      </c>
      <c r="S179" s="9">
        <f t="shared" si="4"/>
        <v>42070.047754629632</v>
      </c>
      <c r="T179" s="9">
        <f t="shared" si="5"/>
        <v>42087.00608796296</v>
      </c>
    </row>
    <row r="180" spans="1:20" ht="29" x14ac:dyDescent="0.35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>
        <f>ROUND((E180/D180)*100,0)</f>
        <v>0</v>
      </c>
      <c r="P180" s="5" t="e">
        <f>E180/L180</f>
        <v>#DIV/0!</v>
      </c>
      <c r="Q180" t="str">
        <f>LEFT(N180,FIND("/",N180)-1)</f>
        <v>film &amp; video</v>
      </c>
      <c r="R180" t="str">
        <f>RIGHT(N180,LEN(N180)-FIND("/",N180))</f>
        <v>drama</v>
      </c>
      <c r="S180" s="9">
        <f t="shared" si="4"/>
        <v>42304.955381944441</v>
      </c>
      <c r="T180" s="9">
        <f t="shared" si="5"/>
        <v>42334.997048611112</v>
      </c>
    </row>
    <row r="181" spans="1:20" ht="29" x14ac:dyDescent="0.35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>
        <f>ROUND((E181/D181)*100,0)</f>
        <v>20</v>
      </c>
      <c r="P181" s="5">
        <f>E181/L181</f>
        <v>100</v>
      </c>
      <c r="Q181" t="str">
        <f>LEFT(N181,FIND("/",N181)-1)</f>
        <v>film &amp; video</v>
      </c>
      <c r="R181" t="str">
        <f>RIGHT(N181,LEN(N181)-FIND("/",N181))</f>
        <v>drama</v>
      </c>
      <c r="S181" s="9">
        <f t="shared" si="4"/>
        <v>42403.080497685187</v>
      </c>
      <c r="T181" s="9">
        <f t="shared" si="5"/>
        <v>42433.080497685187</v>
      </c>
    </row>
    <row r="182" spans="1:20" ht="43.5" x14ac:dyDescent="0.35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>
        <f>ROUND((E182/D182)*100,0)</f>
        <v>33</v>
      </c>
      <c r="P182" s="5">
        <f>E182/L182</f>
        <v>30.846153846153847</v>
      </c>
      <c r="Q182" t="str">
        <f>LEFT(N182,FIND("/",N182)-1)</f>
        <v>film &amp; video</v>
      </c>
      <c r="R182" t="str">
        <f>RIGHT(N182,LEN(N182)-FIND("/",N182))</f>
        <v>drama</v>
      </c>
      <c r="S182" s="9">
        <f t="shared" si="4"/>
        <v>42067.991238425922</v>
      </c>
      <c r="T182" s="9">
        <f t="shared" si="5"/>
        <v>42107.791666666672</v>
      </c>
    </row>
    <row r="183" spans="1:20" ht="43.5" x14ac:dyDescent="0.35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>
        <f>ROUND((E183/D183)*100,0)</f>
        <v>21</v>
      </c>
      <c r="P183" s="5">
        <f>E183/L183</f>
        <v>180.5</v>
      </c>
      <c r="Q183" t="str">
        <f>LEFT(N183,FIND("/",N183)-1)</f>
        <v>film &amp; video</v>
      </c>
      <c r="R183" t="str">
        <f>RIGHT(N183,LEN(N183)-FIND("/",N183))</f>
        <v>drama</v>
      </c>
      <c r="S183" s="9">
        <f t="shared" si="4"/>
        <v>42147.741840277777</v>
      </c>
      <c r="T183" s="9">
        <f t="shared" si="5"/>
        <v>42177.741840277777</v>
      </c>
    </row>
    <row r="184" spans="1:20" ht="58" x14ac:dyDescent="0.35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>
        <f>ROUND((E184/D184)*100,0)</f>
        <v>0</v>
      </c>
      <c r="P184" s="5" t="e">
        <f>E184/L184</f>
        <v>#DIV/0!</v>
      </c>
      <c r="Q184" t="str">
        <f>LEFT(N184,FIND("/",N184)-1)</f>
        <v>film &amp; video</v>
      </c>
      <c r="R184" t="str">
        <f>RIGHT(N184,LEN(N184)-FIND("/",N184))</f>
        <v>drama</v>
      </c>
      <c r="S184" s="9">
        <f t="shared" si="4"/>
        <v>42712.011944444443</v>
      </c>
      <c r="T184" s="9">
        <f t="shared" si="5"/>
        <v>42742.011944444443</v>
      </c>
    </row>
    <row r="185" spans="1:20" x14ac:dyDescent="0.35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>
        <f>ROUND((E185/D185)*100,0)</f>
        <v>36</v>
      </c>
      <c r="P185" s="5">
        <f>E185/L185</f>
        <v>373.5</v>
      </c>
      <c r="Q185" t="str">
        <f>LEFT(N185,FIND("/",N185)-1)</f>
        <v>film &amp; video</v>
      </c>
      <c r="R185" t="str">
        <f>RIGHT(N185,LEN(N185)-FIND("/",N185))</f>
        <v>drama</v>
      </c>
      <c r="S185" s="9">
        <f t="shared" si="4"/>
        <v>41939.810300925928</v>
      </c>
      <c r="T185" s="9">
        <f t="shared" si="5"/>
        <v>41969.851967592593</v>
      </c>
    </row>
    <row r="186" spans="1:20" ht="58" x14ac:dyDescent="0.35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>
        <f>ROUND((E186/D186)*100,0)</f>
        <v>3</v>
      </c>
      <c r="P186" s="5">
        <f>E186/L186</f>
        <v>25.5</v>
      </c>
      <c r="Q186" t="str">
        <f>LEFT(N186,FIND("/",N186)-1)</f>
        <v>film &amp; video</v>
      </c>
      <c r="R186" t="str">
        <f>RIGHT(N186,LEN(N186)-FIND("/",N186))</f>
        <v>drama</v>
      </c>
      <c r="S186" s="9">
        <f t="shared" si="4"/>
        <v>41825.791226851856</v>
      </c>
      <c r="T186" s="9">
        <f t="shared" si="5"/>
        <v>41883.165972222225</v>
      </c>
    </row>
    <row r="187" spans="1:20" x14ac:dyDescent="0.35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>
        <f>ROUND((E187/D187)*100,0)</f>
        <v>6</v>
      </c>
      <c r="P187" s="5">
        <f>E187/L187</f>
        <v>220</v>
      </c>
      <c r="Q187" t="str">
        <f>LEFT(N187,FIND("/",N187)-1)</f>
        <v>film &amp; video</v>
      </c>
      <c r="R187" t="str">
        <f>RIGHT(N187,LEN(N187)-FIND("/",N187))</f>
        <v>drama</v>
      </c>
      <c r="S187" s="9">
        <f t="shared" si="4"/>
        <v>42570.91133101852</v>
      </c>
      <c r="T187" s="9">
        <f t="shared" si="5"/>
        <v>42600.91133101852</v>
      </c>
    </row>
    <row r="188" spans="1:20" ht="43.5" x14ac:dyDescent="0.35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>
        <f>ROUND((E188/D188)*100,0)</f>
        <v>0</v>
      </c>
      <c r="P188" s="5" t="e">
        <f>E188/L188</f>
        <v>#DIV/0!</v>
      </c>
      <c r="Q188" t="str">
        <f>LEFT(N188,FIND("/",N188)-1)</f>
        <v>film &amp; video</v>
      </c>
      <c r="R188" t="str">
        <f>RIGHT(N188,LEN(N188)-FIND("/",N188))</f>
        <v>drama</v>
      </c>
      <c r="S188" s="9">
        <f t="shared" si="4"/>
        <v>42767.812893518523</v>
      </c>
      <c r="T188" s="9">
        <f t="shared" si="5"/>
        <v>42797.833333333328</v>
      </c>
    </row>
    <row r="189" spans="1:20" ht="43.5" x14ac:dyDescent="0.35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>
        <f>ROUND((E189/D189)*100,0)</f>
        <v>16</v>
      </c>
      <c r="P189" s="5">
        <f>E189/L189</f>
        <v>160</v>
      </c>
      <c r="Q189" t="str">
        <f>LEFT(N189,FIND("/",N189)-1)</f>
        <v>film &amp; video</v>
      </c>
      <c r="R189" t="str">
        <f>RIGHT(N189,LEN(N189)-FIND("/",N189))</f>
        <v>drama</v>
      </c>
      <c r="S189" s="9">
        <f t="shared" si="4"/>
        <v>42182.234456018516</v>
      </c>
      <c r="T189" s="9">
        <f t="shared" si="5"/>
        <v>42206.290972222225</v>
      </c>
    </row>
    <row r="190" spans="1:20" ht="58" x14ac:dyDescent="0.35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>
        <f>ROUND((E190/D190)*100,0)</f>
        <v>0</v>
      </c>
      <c r="P190" s="5" t="e">
        <f>E190/L190</f>
        <v>#DIV/0!</v>
      </c>
      <c r="Q190" t="str">
        <f>LEFT(N190,FIND("/",N190)-1)</f>
        <v>film &amp; video</v>
      </c>
      <c r="R190" t="str">
        <f>RIGHT(N190,LEN(N190)-FIND("/",N190))</f>
        <v>drama</v>
      </c>
      <c r="S190" s="9">
        <f t="shared" si="4"/>
        <v>41857.18304398148</v>
      </c>
      <c r="T190" s="9">
        <f t="shared" si="5"/>
        <v>41887.18304398148</v>
      </c>
    </row>
    <row r="191" spans="1:20" ht="43.5" x14ac:dyDescent="0.35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>
        <f>ROUND((E191/D191)*100,0)</f>
        <v>0</v>
      </c>
      <c r="P191" s="5">
        <f>E191/L191</f>
        <v>69</v>
      </c>
      <c r="Q191" t="str">
        <f>LEFT(N191,FIND("/",N191)-1)</f>
        <v>film &amp; video</v>
      </c>
      <c r="R191" t="str">
        <f>RIGHT(N191,LEN(N191)-FIND("/",N191))</f>
        <v>drama</v>
      </c>
      <c r="S191" s="9">
        <f t="shared" si="4"/>
        <v>42556.690706018519</v>
      </c>
      <c r="T191" s="9">
        <f t="shared" si="5"/>
        <v>42616.690706018519</v>
      </c>
    </row>
    <row r="192" spans="1:20" x14ac:dyDescent="0.35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>
        <f>ROUND((E192/D192)*100,0)</f>
        <v>0</v>
      </c>
      <c r="P192" s="5">
        <f>E192/L192</f>
        <v>50</v>
      </c>
      <c r="Q192" t="str">
        <f>LEFT(N192,FIND("/",N192)-1)</f>
        <v>film &amp; video</v>
      </c>
      <c r="R192" t="str">
        <f>RIGHT(N192,LEN(N192)-FIND("/",N192))</f>
        <v>drama</v>
      </c>
      <c r="S192" s="9">
        <f t="shared" si="4"/>
        <v>42527.650995370372</v>
      </c>
      <c r="T192" s="9">
        <f t="shared" si="5"/>
        <v>42537.650995370372</v>
      </c>
    </row>
    <row r="193" spans="1:20" ht="43.5" x14ac:dyDescent="0.35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>
        <f>ROUND((E193/D193)*100,0)</f>
        <v>5</v>
      </c>
      <c r="P193" s="5">
        <f>E193/L193</f>
        <v>83.333333333333329</v>
      </c>
      <c r="Q193" t="str">
        <f>LEFT(N193,FIND("/",N193)-1)</f>
        <v>film &amp; video</v>
      </c>
      <c r="R193" t="str">
        <f>RIGHT(N193,LEN(N193)-FIND("/",N193))</f>
        <v>drama</v>
      </c>
      <c r="S193" s="9">
        <f t="shared" si="4"/>
        <v>42239.441412037035</v>
      </c>
      <c r="T193" s="9">
        <f t="shared" si="5"/>
        <v>42279.441412037035</v>
      </c>
    </row>
    <row r="194" spans="1:20" ht="58" x14ac:dyDescent="0.35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>
        <f>ROUND((E194/D194)*100,0)</f>
        <v>0</v>
      </c>
      <c r="P194" s="5">
        <f>E194/L194</f>
        <v>5.666666666666667</v>
      </c>
      <c r="Q194" t="str">
        <f>LEFT(N194,FIND("/",N194)-1)</f>
        <v>film &amp; video</v>
      </c>
      <c r="R194" t="str">
        <f>RIGHT(N194,LEN(N194)-FIND("/",N194))</f>
        <v>drama</v>
      </c>
      <c r="S194" s="9">
        <f t="shared" si="4"/>
        <v>41899.792037037041</v>
      </c>
      <c r="T194" s="9">
        <f t="shared" si="5"/>
        <v>41929.792037037041</v>
      </c>
    </row>
    <row r="195" spans="1:20" ht="58" x14ac:dyDescent="0.35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>
        <f>ROUND((E195/D195)*100,0)</f>
        <v>0</v>
      </c>
      <c r="P195" s="5" t="e">
        <f>E195/L195</f>
        <v>#DIV/0!</v>
      </c>
      <c r="Q195" t="str">
        <f>LEFT(N195,FIND("/",N195)-1)</f>
        <v>film &amp; video</v>
      </c>
      <c r="R195" t="str">
        <f>RIGHT(N195,LEN(N195)-FIND("/",N195))</f>
        <v>drama</v>
      </c>
      <c r="S195" s="9">
        <f t="shared" ref="S195:S258" si="6">(((J195/60)/60)/24)+DATE(1970,1,1)</f>
        <v>41911.934791666667</v>
      </c>
      <c r="T195" s="9">
        <f t="shared" ref="T195:T258" si="7">(((I195/60)/60)/24)+DATE(1970,1,1)</f>
        <v>41971.976458333331</v>
      </c>
    </row>
    <row r="196" spans="1:20" ht="43.5" x14ac:dyDescent="0.35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>
        <f>ROUND((E196/D196)*100,0)</f>
        <v>0</v>
      </c>
      <c r="P196" s="5">
        <f>E196/L196</f>
        <v>1</v>
      </c>
      <c r="Q196" t="str">
        <f>LEFT(N196,FIND("/",N196)-1)</f>
        <v>film &amp; video</v>
      </c>
      <c r="R196" t="str">
        <f>RIGHT(N196,LEN(N196)-FIND("/",N196))</f>
        <v>drama</v>
      </c>
      <c r="S196" s="9">
        <f t="shared" si="6"/>
        <v>42375.996886574074</v>
      </c>
      <c r="T196" s="9">
        <f t="shared" si="7"/>
        <v>42435.996886574074</v>
      </c>
    </row>
    <row r="197" spans="1:20" ht="43.5" x14ac:dyDescent="0.35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>
        <f>ROUND((E197/D197)*100,0)</f>
        <v>0</v>
      </c>
      <c r="P197" s="5" t="e">
        <f>E197/L197</f>
        <v>#DIV/0!</v>
      </c>
      <c r="Q197" t="str">
        <f>LEFT(N197,FIND("/",N197)-1)</f>
        <v>film &amp; video</v>
      </c>
      <c r="R197" t="str">
        <f>RIGHT(N197,LEN(N197)-FIND("/",N197))</f>
        <v>drama</v>
      </c>
      <c r="S197" s="9">
        <f t="shared" si="6"/>
        <v>42135.67050925926</v>
      </c>
      <c r="T197" s="9">
        <f t="shared" si="7"/>
        <v>42195.67050925926</v>
      </c>
    </row>
    <row r="198" spans="1:20" ht="43.5" x14ac:dyDescent="0.35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>
        <f>ROUND((E198/D198)*100,0)</f>
        <v>42</v>
      </c>
      <c r="P198" s="5">
        <f>E198/L198</f>
        <v>77.10526315789474</v>
      </c>
      <c r="Q198" t="str">
        <f>LEFT(N198,FIND("/",N198)-1)</f>
        <v>film &amp; video</v>
      </c>
      <c r="R198" t="str">
        <f>RIGHT(N198,LEN(N198)-FIND("/",N198))</f>
        <v>drama</v>
      </c>
      <c r="S198" s="9">
        <f t="shared" si="6"/>
        <v>42259.542800925927</v>
      </c>
      <c r="T198" s="9">
        <f t="shared" si="7"/>
        <v>42287.875</v>
      </c>
    </row>
    <row r="199" spans="1:20" ht="43.5" x14ac:dyDescent="0.35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>
        <f>ROUND((E199/D199)*100,0)</f>
        <v>10</v>
      </c>
      <c r="P199" s="5">
        <f>E199/L199</f>
        <v>32.75</v>
      </c>
      <c r="Q199" t="str">
        <f>LEFT(N199,FIND("/",N199)-1)</f>
        <v>film &amp; video</v>
      </c>
      <c r="R199" t="str">
        <f>RIGHT(N199,LEN(N199)-FIND("/",N199))</f>
        <v>drama</v>
      </c>
      <c r="S199" s="9">
        <f t="shared" si="6"/>
        <v>42741.848379629635</v>
      </c>
      <c r="T199" s="9">
        <f t="shared" si="7"/>
        <v>42783.875</v>
      </c>
    </row>
    <row r="200" spans="1:20" ht="43.5" x14ac:dyDescent="0.35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>
        <f>ROUND((E200/D200)*100,0)</f>
        <v>1</v>
      </c>
      <c r="P200" s="5">
        <f>E200/L200</f>
        <v>46.5</v>
      </c>
      <c r="Q200" t="str">
        <f>LEFT(N200,FIND("/",N200)-1)</f>
        <v>film &amp; video</v>
      </c>
      <c r="R200" t="str">
        <f>RIGHT(N200,LEN(N200)-FIND("/",N200))</f>
        <v>drama</v>
      </c>
      <c r="S200" s="9">
        <f t="shared" si="6"/>
        <v>41887.383356481485</v>
      </c>
      <c r="T200" s="9">
        <f t="shared" si="7"/>
        <v>41917.383356481485</v>
      </c>
    </row>
    <row r="201" spans="1:20" ht="43.5" x14ac:dyDescent="0.35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>
        <f>ROUND((E201/D201)*100,0)</f>
        <v>0</v>
      </c>
      <c r="P201" s="5" t="e">
        <f>E201/L201</f>
        <v>#DIV/0!</v>
      </c>
      <c r="Q201" t="str">
        <f>LEFT(N201,FIND("/",N201)-1)</f>
        <v>film &amp; video</v>
      </c>
      <c r="R201" t="str">
        <f>RIGHT(N201,LEN(N201)-FIND("/",N201))</f>
        <v>drama</v>
      </c>
      <c r="S201" s="9">
        <f t="shared" si="6"/>
        <v>42584.123865740738</v>
      </c>
      <c r="T201" s="9">
        <f t="shared" si="7"/>
        <v>42614.123865740738</v>
      </c>
    </row>
    <row r="202" spans="1:20" ht="29" x14ac:dyDescent="0.35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>
        <f>ROUND((E202/D202)*100,0)</f>
        <v>26</v>
      </c>
      <c r="P202" s="5">
        <f>E202/L202</f>
        <v>87.308333333333337</v>
      </c>
      <c r="Q202" t="str">
        <f>LEFT(N202,FIND("/",N202)-1)</f>
        <v>film &amp; video</v>
      </c>
      <c r="R202" t="str">
        <f>RIGHT(N202,LEN(N202)-FIND("/",N202))</f>
        <v>drama</v>
      </c>
      <c r="S202" s="9">
        <f t="shared" si="6"/>
        <v>41867.083368055559</v>
      </c>
      <c r="T202" s="9">
        <f t="shared" si="7"/>
        <v>41897.083368055559</v>
      </c>
    </row>
    <row r="203" spans="1:20" ht="43.5" x14ac:dyDescent="0.35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>
        <f>ROUND((E203/D203)*100,0)</f>
        <v>58</v>
      </c>
      <c r="P203" s="5">
        <f>E203/L203</f>
        <v>54.285714285714285</v>
      </c>
      <c r="Q203" t="str">
        <f>LEFT(N203,FIND("/",N203)-1)</f>
        <v>film &amp; video</v>
      </c>
      <c r="R203" t="str">
        <f>RIGHT(N203,LEN(N203)-FIND("/",N203))</f>
        <v>drama</v>
      </c>
      <c r="S203" s="9">
        <f t="shared" si="6"/>
        <v>42023.818622685183</v>
      </c>
      <c r="T203" s="9">
        <f t="shared" si="7"/>
        <v>42043.818622685183</v>
      </c>
    </row>
    <row r="204" spans="1:20" x14ac:dyDescent="0.35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>
        <f>ROUND((E204/D204)*100,0)</f>
        <v>0</v>
      </c>
      <c r="P204" s="5" t="e">
        <f>E204/L204</f>
        <v>#DIV/0!</v>
      </c>
      <c r="Q204" t="str">
        <f>LEFT(N204,FIND("/",N204)-1)</f>
        <v>film &amp; video</v>
      </c>
      <c r="R204" t="str">
        <f>RIGHT(N204,LEN(N204)-FIND("/",N204))</f>
        <v>drama</v>
      </c>
      <c r="S204" s="9">
        <f t="shared" si="6"/>
        <v>42255.927824074075</v>
      </c>
      <c r="T204" s="9">
        <f t="shared" si="7"/>
        <v>42285.874305555553</v>
      </c>
    </row>
    <row r="205" spans="1:20" ht="43.5" x14ac:dyDescent="0.35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>
        <f>ROUND((E205/D205)*100,0)</f>
        <v>30</v>
      </c>
      <c r="P205" s="5">
        <f>E205/L205</f>
        <v>93.25</v>
      </c>
      <c r="Q205" t="str">
        <f>LEFT(N205,FIND("/",N205)-1)</f>
        <v>film &amp; video</v>
      </c>
      <c r="R205" t="str">
        <f>RIGHT(N205,LEN(N205)-FIND("/",N205))</f>
        <v>drama</v>
      </c>
      <c r="S205" s="9">
        <f t="shared" si="6"/>
        <v>41973.847962962958</v>
      </c>
      <c r="T205" s="9">
        <f t="shared" si="7"/>
        <v>42033.847962962958</v>
      </c>
    </row>
    <row r="206" spans="1:20" ht="43.5" x14ac:dyDescent="0.35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>
        <f>ROUND((E206/D206)*100,0)</f>
        <v>51</v>
      </c>
      <c r="P206" s="5">
        <f>E206/L206</f>
        <v>117.68368136117556</v>
      </c>
      <c r="Q206" t="str">
        <f>LEFT(N206,FIND("/",N206)-1)</f>
        <v>film &amp; video</v>
      </c>
      <c r="R206" t="str">
        <f>RIGHT(N206,LEN(N206)-FIND("/",N206))</f>
        <v>drama</v>
      </c>
      <c r="S206" s="9">
        <f t="shared" si="6"/>
        <v>42556.583368055552</v>
      </c>
      <c r="T206" s="9">
        <f t="shared" si="7"/>
        <v>42586.583368055552</v>
      </c>
    </row>
    <row r="207" spans="1:20" ht="43.5" x14ac:dyDescent="0.35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>
        <f>ROUND((E207/D207)*100,0)</f>
        <v>16</v>
      </c>
      <c r="P207" s="5">
        <f>E207/L207</f>
        <v>76.470588235294116</v>
      </c>
      <c r="Q207" t="str">
        <f>LEFT(N207,FIND("/",N207)-1)</f>
        <v>film &amp; video</v>
      </c>
      <c r="R207" t="str">
        <f>RIGHT(N207,LEN(N207)-FIND("/",N207))</f>
        <v>drama</v>
      </c>
      <c r="S207" s="9">
        <f t="shared" si="6"/>
        <v>42248.632199074069</v>
      </c>
      <c r="T207" s="9">
        <f t="shared" si="7"/>
        <v>42283.632199074069</v>
      </c>
    </row>
    <row r="208" spans="1:20" ht="43.5" x14ac:dyDescent="0.35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>
        <f>ROUND((E208/D208)*100,0)</f>
        <v>0</v>
      </c>
      <c r="P208" s="5" t="e">
        <f>E208/L208</f>
        <v>#DIV/0!</v>
      </c>
      <c r="Q208" t="str">
        <f>LEFT(N208,FIND("/",N208)-1)</f>
        <v>film &amp; video</v>
      </c>
      <c r="R208" t="str">
        <f>RIGHT(N208,LEN(N208)-FIND("/",N208))</f>
        <v>drama</v>
      </c>
      <c r="S208" s="9">
        <f t="shared" si="6"/>
        <v>42567.004432870366</v>
      </c>
      <c r="T208" s="9">
        <f t="shared" si="7"/>
        <v>42588.004432870366</v>
      </c>
    </row>
    <row r="209" spans="1:20" ht="43.5" x14ac:dyDescent="0.35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>
        <f>ROUND((E209/D209)*100,0)</f>
        <v>15</v>
      </c>
      <c r="P209" s="5">
        <f>E209/L209</f>
        <v>163.84615384615384</v>
      </c>
      <c r="Q209" t="str">
        <f>LEFT(N209,FIND("/",N209)-1)</f>
        <v>film &amp; video</v>
      </c>
      <c r="R209" t="str">
        <f>RIGHT(N209,LEN(N209)-FIND("/",N209))</f>
        <v>drama</v>
      </c>
      <c r="S209" s="9">
        <f t="shared" si="6"/>
        <v>41978.197199074071</v>
      </c>
      <c r="T209" s="9">
        <f t="shared" si="7"/>
        <v>42008.197199074071</v>
      </c>
    </row>
    <row r="210" spans="1:20" ht="58" x14ac:dyDescent="0.35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>
        <f>ROUND((E210/D210)*100,0)</f>
        <v>0</v>
      </c>
      <c r="P210" s="5" t="e">
        <f>E210/L210</f>
        <v>#DIV/0!</v>
      </c>
      <c r="Q210" t="str">
        <f>LEFT(N210,FIND("/",N210)-1)</f>
        <v>film &amp; video</v>
      </c>
      <c r="R210" t="str">
        <f>RIGHT(N210,LEN(N210)-FIND("/",N210))</f>
        <v>drama</v>
      </c>
      <c r="S210" s="9">
        <f t="shared" si="6"/>
        <v>41959.369988425926</v>
      </c>
      <c r="T210" s="9">
        <f t="shared" si="7"/>
        <v>41989.369988425926</v>
      </c>
    </row>
    <row r="211" spans="1:20" ht="58" x14ac:dyDescent="0.35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>
        <f>ROUND((E211/D211)*100,0)</f>
        <v>0</v>
      </c>
      <c r="P211" s="5" t="e">
        <f>E211/L211</f>
        <v>#DIV/0!</v>
      </c>
      <c r="Q211" t="str">
        <f>LEFT(N211,FIND("/",N211)-1)</f>
        <v>film &amp; video</v>
      </c>
      <c r="R211" t="str">
        <f>RIGHT(N211,LEN(N211)-FIND("/",N211))</f>
        <v>drama</v>
      </c>
      <c r="S211" s="9">
        <f t="shared" si="6"/>
        <v>42165.922858796301</v>
      </c>
      <c r="T211" s="9">
        <f t="shared" si="7"/>
        <v>42195.922858796301</v>
      </c>
    </row>
    <row r="212" spans="1:20" ht="43.5" x14ac:dyDescent="0.35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>
        <f>ROUND((E212/D212)*100,0)</f>
        <v>25</v>
      </c>
      <c r="P212" s="5">
        <f>E212/L212</f>
        <v>91.818181818181813</v>
      </c>
      <c r="Q212" t="str">
        <f>LEFT(N212,FIND("/",N212)-1)</f>
        <v>film &amp; video</v>
      </c>
      <c r="R212" t="str">
        <f>RIGHT(N212,LEN(N212)-FIND("/",N212))</f>
        <v>drama</v>
      </c>
      <c r="S212" s="9">
        <f t="shared" si="6"/>
        <v>42249.064722222218</v>
      </c>
      <c r="T212" s="9">
        <f t="shared" si="7"/>
        <v>42278.208333333328</v>
      </c>
    </row>
    <row r="213" spans="1:20" ht="43.5" x14ac:dyDescent="0.35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>
        <f>ROUND((E213/D213)*100,0)</f>
        <v>45</v>
      </c>
      <c r="P213" s="5">
        <f>E213/L213</f>
        <v>185.83333333333334</v>
      </c>
      <c r="Q213" t="str">
        <f>LEFT(N213,FIND("/",N213)-1)</f>
        <v>film &amp; video</v>
      </c>
      <c r="R213" t="str">
        <f>RIGHT(N213,LEN(N213)-FIND("/",N213))</f>
        <v>drama</v>
      </c>
      <c r="S213" s="9">
        <f t="shared" si="6"/>
        <v>42236.159918981488</v>
      </c>
      <c r="T213" s="9">
        <f t="shared" si="7"/>
        <v>42266.159918981488</v>
      </c>
    </row>
    <row r="214" spans="1:20" ht="29" x14ac:dyDescent="0.35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>
        <f>ROUND((E214/D214)*100,0)</f>
        <v>0</v>
      </c>
      <c r="P214" s="5">
        <f>E214/L214</f>
        <v>1</v>
      </c>
      <c r="Q214" t="str">
        <f>LEFT(N214,FIND("/",N214)-1)</f>
        <v>film &amp; video</v>
      </c>
      <c r="R214" t="str">
        <f>RIGHT(N214,LEN(N214)-FIND("/",N214))</f>
        <v>drama</v>
      </c>
      <c r="S214" s="9">
        <f t="shared" si="6"/>
        <v>42416.881018518514</v>
      </c>
      <c r="T214" s="9">
        <f t="shared" si="7"/>
        <v>42476.839351851857</v>
      </c>
    </row>
    <row r="215" spans="1:20" ht="43.5" x14ac:dyDescent="0.35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>
        <f>ROUND((E215/D215)*100,0)</f>
        <v>0</v>
      </c>
      <c r="P215" s="5">
        <f>E215/L215</f>
        <v>20</v>
      </c>
      <c r="Q215" t="str">
        <f>LEFT(N215,FIND("/",N215)-1)</f>
        <v>film &amp; video</v>
      </c>
      <c r="R215" t="str">
        <f>RIGHT(N215,LEN(N215)-FIND("/",N215))</f>
        <v>drama</v>
      </c>
      <c r="S215" s="9">
        <f t="shared" si="6"/>
        <v>42202.594293981485</v>
      </c>
      <c r="T215" s="9">
        <f t="shared" si="7"/>
        <v>42232.587974537033</v>
      </c>
    </row>
    <row r="216" spans="1:20" ht="58" x14ac:dyDescent="0.35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>
        <f>ROUND((E216/D216)*100,0)</f>
        <v>0</v>
      </c>
      <c r="P216" s="5">
        <f>E216/L216</f>
        <v>1</v>
      </c>
      <c r="Q216" t="str">
        <f>LEFT(N216,FIND("/",N216)-1)</f>
        <v>film &amp; video</v>
      </c>
      <c r="R216" t="str">
        <f>RIGHT(N216,LEN(N216)-FIND("/",N216))</f>
        <v>drama</v>
      </c>
      <c r="S216" s="9">
        <f t="shared" si="6"/>
        <v>42009.64061342593</v>
      </c>
      <c r="T216" s="9">
        <f t="shared" si="7"/>
        <v>42069.64061342593</v>
      </c>
    </row>
    <row r="217" spans="1:20" ht="43.5" x14ac:dyDescent="0.35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>
        <f>ROUND((E217/D217)*100,0)</f>
        <v>0</v>
      </c>
      <c r="P217" s="5">
        <f>E217/L217</f>
        <v>10</v>
      </c>
      <c r="Q217" t="str">
        <f>LEFT(N217,FIND("/",N217)-1)</f>
        <v>film &amp; video</v>
      </c>
      <c r="R217" t="str">
        <f>RIGHT(N217,LEN(N217)-FIND("/",N217))</f>
        <v>drama</v>
      </c>
      <c r="S217" s="9">
        <f t="shared" si="6"/>
        <v>42375.230115740742</v>
      </c>
      <c r="T217" s="9">
        <f t="shared" si="7"/>
        <v>42417.999305555553</v>
      </c>
    </row>
    <row r="218" spans="1:20" ht="43.5" x14ac:dyDescent="0.35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>
        <f>ROUND((E218/D218)*100,0)</f>
        <v>56</v>
      </c>
      <c r="P218" s="5">
        <f>E218/L218</f>
        <v>331.53833333333336</v>
      </c>
      <c r="Q218" t="str">
        <f>LEFT(N218,FIND("/",N218)-1)</f>
        <v>film &amp; video</v>
      </c>
      <c r="R218" t="str">
        <f>RIGHT(N218,LEN(N218)-FIND("/",N218))</f>
        <v>drama</v>
      </c>
      <c r="S218" s="9">
        <f t="shared" si="6"/>
        <v>42066.958761574075</v>
      </c>
      <c r="T218" s="9">
        <f t="shared" si="7"/>
        <v>42116.917094907403</v>
      </c>
    </row>
    <row r="219" spans="1:20" x14ac:dyDescent="0.35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>
        <f>ROUND((E219/D219)*100,0)</f>
        <v>12</v>
      </c>
      <c r="P219" s="5">
        <f>E219/L219</f>
        <v>314.28947368421052</v>
      </c>
      <c r="Q219" t="str">
        <f>LEFT(N219,FIND("/",N219)-1)</f>
        <v>film &amp; video</v>
      </c>
      <c r="R219" t="str">
        <f>RIGHT(N219,LEN(N219)-FIND("/",N219))</f>
        <v>drama</v>
      </c>
      <c r="S219" s="9">
        <f t="shared" si="6"/>
        <v>41970.64061342593</v>
      </c>
      <c r="T219" s="9">
        <f t="shared" si="7"/>
        <v>42001.64061342593</v>
      </c>
    </row>
    <row r="220" spans="1:20" ht="43.5" x14ac:dyDescent="0.35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>
        <f>ROUND((E220/D220)*100,0)</f>
        <v>2</v>
      </c>
      <c r="P220" s="5">
        <f>E220/L220</f>
        <v>100</v>
      </c>
      <c r="Q220" t="str">
        <f>LEFT(N220,FIND("/",N220)-1)</f>
        <v>film &amp; video</v>
      </c>
      <c r="R220" t="str">
        <f>RIGHT(N220,LEN(N220)-FIND("/",N220))</f>
        <v>drama</v>
      </c>
      <c r="S220" s="9">
        <f t="shared" si="6"/>
        <v>42079.628344907411</v>
      </c>
      <c r="T220" s="9">
        <f t="shared" si="7"/>
        <v>42139.628344907411</v>
      </c>
    </row>
    <row r="221" spans="1:20" ht="29" x14ac:dyDescent="0.35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>
        <f>ROUND((E221/D221)*100,0)</f>
        <v>18</v>
      </c>
      <c r="P221" s="5">
        <f>E221/L221</f>
        <v>115.98684210526316</v>
      </c>
      <c r="Q221" t="str">
        <f>LEFT(N221,FIND("/",N221)-1)</f>
        <v>film &amp; video</v>
      </c>
      <c r="R221" t="str">
        <f>RIGHT(N221,LEN(N221)-FIND("/",N221))</f>
        <v>drama</v>
      </c>
      <c r="S221" s="9">
        <f t="shared" si="6"/>
        <v>42429.326678240745</v>
      </c>
      <c r="T221" s="9">
        <f t="shared" si="7"/>
        <v>42461.290972222225</v>
      </c>
    </row>
    <row r="222" spans="1:20" ht="43.5" x14ac:dyDescent="0.35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>
        <f>ROUND((E222/D222)*100,0)</f>
        <v>1</v>
      </c>
      <c r="P222" s="5">
        <f>E222/L222</f>
        <v>120</v>
      </c>
      <c r="Q222" t="str">
        <f>LEFT(N222,FIND("/",N222)-1)</f>
        <v>film &amp; video</v>
      </c>
      <c r="R222" t="str">
        <f>RIGHT(N222,LEN(N222)-FIND("/",N222))</f>
        <v>drama</v>
      </c>
      <c r="S222" s="9">
        <f t="shared" si="6"/>
        <v>42195.643865740742</v>
      </c>
      <c r="T222" s="9">
        <f t="shared" si="7"/>
        <v>42236.837499999994</v>
      </c>
    </row>
    <row r="223" spans="1:20" x14ac:dyDescent="0.35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>
        <f>ROUND((E223/D223)*100,0)</f>
        <v>0</v>
      </c>
      <c r="P223" s="5" t="e">
        <f>E223/L223</f>
        <v>#DIV/0!</v>
      </c>
      <c r="Q223" t="str">
        <f>LEFT(N223,FIND("/",N223)-1)</f>
        <v>film &amp; video</v>
      </c>
      <c r="R223" t="str">
        <f>RIGHT(N223,LEN(N223)-FIND("/",N223))</f>
        <v>drama</v>
      </c>
      <c r="S223" s="9">
        <f t="shared" si="6"/>
        <v>42031.837546296301</v>
      </c>
      <c r="T223" s="9">
        <f t="shared" si="7"/>
        <v>42091.79587962963</v>
      </c>
    </row>
    <row r="224" spans="1:20" ht="43.5" x14ac:dyDescent="0.35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>
        <f>ROUND((E224/D224)*100,0)</f>
        <v>13</v>
      </c>
      <c r="P224" s="5">
        <f>E224/L224</f>
        <v>65</v>
      </c>
      <c r="Q224" t="str">
        <f>LEFT(N224,FIND("/",N224)-1)</f>
        <v>film &amp; video</v>
      </c>
      <c r="R224" t="str">
        <f>RIGHT(N224,LEN(N224)-FIND("/",N224))</f>
        <v>drama</v>
      </c>
      <c r="S224" s="9">
        <f t="shared" si="6"/>
        <v>42031.769884259258</v>
      </c>
      <c r="T224" s="9">
        <f t="shared" si="7"/>
        <v>42090.110416666663</v>
      </c>
    </row>
    <row r="225" spans="1:20" ht="58" x14ac:dyDescent="0.35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>
        <f>ROUND((E225/D225)*100,0)</f>
        <v>0</v>
      </c>
      <c r="P225" s="5" t="e">
        <f>E225/L225</f>
        <v>#DIV/0!</v>
      </c>
      <c r="Q225" t="str">
        <f>LEFT(N225,FIND("/",N225)-1)</f>
        <v>film &amp; video</v>
      </c>
      <c r="R225" t="str">
        <f>RIGHT(N225,LEN(N225)-FIND("/",N225))</f>
        <v>drama</v>
      </c>
      <c r="S225" s="9">
        <f t="shared" si="6"/>
        <v>42482.048032407409</v>
      </c>
      <c r="T225" s="9">
        <f t="shared" si="7"/>
        <v>42512.045138888891</v>
      </c>
    </row>
    <row r="226" spans="1:20" ht="58" x14ac:dyDescent="0.35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>
        <f>ROUND((E226/D226)*100,0)</f>
        <v>0</v>
      </c>
      <c r="P226" s="5" t="e">
        <f>E226/L226</f>
        <v>#DIV/0!</v>
      </c>
      <c r="Q226" t="str">
        <f>LEFT(N226,FIND("/",N226)-1)</f>
        <v>film &amp; video</v>
      </c>
      <c r="R226" t="str">
        <f>RIGHT(N226,LEN(N226)-FIND("/",N226))</f>
        <v>drama</v>
      </c>
      <c r="S226" s="9">
        <f t="shared" si="6"/>
        <v>42135.235254629632</v>
      </c>
      <c r="T226" s="9">
        <f t="shared" si="7"/>
        <v>42195.235254629632</v>
      </c>
    </row>
    <row r="227" spans="1:20" ht="43.5" x14ac:dyDescent="0.35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>
        <f>ROUND((E227/D227)*100,0)</f>
        <v>0</v>
      </c>
      <c r="P227" s="5" t="e">
        <f>E227/L227</f>
        <v>#DIV/0!</v>
      </c>
      <c r="Q227" t="str">
        <f>LEFT(N227,FIND("/",N227)-1)</f>
        <v>film &amp; video</v>
      </c>
      <c r="R227" t="str">
        <f>RIGHT(N227,LEN(N227)-FIND("/",N227))</f>
        <v>drama</v>
      </c>
      <c r="S227" s="9">
        <f t="shared" si="6"/>
        <v>42438.961273148147</v>
      </c>
      <c r="T227" s="9">
        <f t="shared" si="7"/>
        <v>42468.919606481482</v>
      </c>
    </row>
    <row r="228" spans="1:20" ht="43.5" x14ac:dyDescent="0.35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>
        <f>ROUND((E228/D228)*100,0)</f>
        <v>1</v>
      </c>
      <c r="P228" s="5">
        <f>E228/L228</f>
        <v>125</v>
      </c>
      <c r="Q228" t="str">
        <f>LEFT(N228,FIND("/",N228)-1)</f>
        <v>film &amp; video</v>
      </c>
      <c r="R228" t="str">
        <f>RIGHT(N228,LEN(N228)-FIND("/",N228))</f>
        <v>drama</v>
      </c>
      <c r="S228" s="9">
        <f t="shared" si="6"/>
        <v>42106.666018518517</v>
      </c>
      <c r="T228" s="9">
        <f t="shared" si="7"/>
        <v>42155.395138888889</v>
      </c>
    </row>
    <row r="229" spans="1:20" ht="43.5" x14ac:dyDescent="0.35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>
        <f>ROUND((E229/D229)*100,0)</f>
        <v>0</v>
      </c>
      <c r="P229" s="5" t="e">
        <f>E229/L229</f>
        <v>#DIV/0!</v>
      </c>
      <c r="Q229" t="str">
        <f>LEFT(N229,FIND("/",N229)-1)</f>
        <v>film &amp; video</v>
      </c>
      <c r="R229" t="str">
        <f>RIGHT(N229,LEN(N229)-FIND("/",N229))</f>
        <v>drama</v>
      </c>
      <c r="S229" s="9">
        <f t="shared" si="6"/>
        <v>42164.893993055557</v>
      </c>
      <c r="T229" s="9">
        <f t="shared" si="7"/>
        <v>42194.893993055557</v>
      </c>
    </row>
    <row r="230" spans="1:20" ht="29" x14ac:dyDescent="0.35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>
        <f>ROUND((E230/D230)*100,0)</f>
        <v>0</v>
      </c>
      <c r="P230" s="5" t="e">
        <f>E230/L230</f>
        <v>#DIV/0!</v>
      </c>
      <c r="Q230" t="str">
        <f>LEFT(N230,FIND("/",N230)-1)</f>
        <v>film &amp; video</v>
      </c>
      <c r="R230" t="str">
        <f>RIGHT(N230,LEN(N230)-FIND("/",N230))</f>
        <v>drama</v>
      </c>
      <c r="S230" s="9">
        <f t="shared" si="6"/>
        <v>42096.686400462961</v>
      </c>
      <c r="T230" s="9">
        <f t="shared" si="7"/>
        <v>42156.686400462961</v>
      </c>
    </row>
    <row r="231" spans="1:20" ht="43.5" x14ac:dyDescent="0.35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>
        <f>ROUND((E231/D231)*100,0)</f>
        <v>0</v>
      </c>
      <c r="P231" s="5" t="e">
        <f>E231/L231</f>
        <v>#DIV/0!</v>
      </c>
      <c r="Q231" t="str">
        <f>LEFT(N231,FIND("/",N231)-1)</f>
        <v>film &amp; video</v>
      </c>
      <c r="R231" t="str">
        <f>RIGHT(N231,LEN(N231)-FIND("/",N231))</f>
        <v>drama</v>
      </c>
      <c r="S231" s="9">
        <f t="shared" si="6"/>
        <v>42383.933993055558</v>
      </c>
      <c r="T231" s="9">
        <f t="shared" si="7"/>
        <v>42413.933993055558</v>
      </c>
    </row>
    <row r="232" spans="1:20" ht="43.5" x14ac:dyDescent="0.35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>
        <f>ROUND((E232/D232)*100,0)</f>
        <v>0</v>
      </c>
      <c r="P232" s="5">
        <f>E232/L232</f>
        <v>30</v>
      </c>
      <c r="Q232" t="str">
        <f>LEFT(N232,FIND("/",N232)-1)</f>
        <v>film &amp; video</v>
      </c>
      <c r="R232" t="str">
        <f>RIGHT(N232,LEN(N232)-FIND("/",N232))</f>
        <v>drama</v>
      </c>
      <c r="S232" s="9">
        <f t="shared" si="6"/>
        <v>42129.777210648142</v>
      </c>
      <c r="T232" s="9">
        <f t="shared" si="7"/>
        <v>42159.777210648142</v>
      </c>
    </row>
    <row r="233" spans="1:20" ht="43.5" x14ac:dyDescent="0.35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>
        <f>ROUND((E233/D233)*100,0)</f>
        <v>0</v>
      </c>
      <c r="P233" s="5" t="e">
        <f>E233/L233</f>
        <v>#DIV/0!</v>
      </c>
      <c r="Q233" t="str">
        <f>LEFT(N233,FIND("/",N233)-1)</f>
        <v>film &amp; video</v>
      </c>
      <c r="R233" t="str">
        <f>RIGHT(N233,LEN(N233)-FIND("/",N233))</f>
        <v>drama</v>
      </c>
      <c r="S233" s="9">
        <f t="shared" si="6"/>
        <v>42341.958923611113</v>
      </c>
      <c r="T233" s="9">
        <f t="shared" si="7"/>
        <v>42371.958923611113</v>
      </c>
    </row>
    <row r="234" spans="1:20" ht="43.5" x14ac:dyDescent="0.35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>
        <f>ROUND((E234/D234)*100,0)</f>
        <v>3</v>
      </c>
      <c r="P234" s="5">
        <f>E234/L234</f>
        <v>15.714285714285714</v>
      </c>
      <c r="Q234" t="str">
        <f>LEFT(N234,FIND("/",N234)-1)</f>
        <v>film &amp; video</v>
      </c>
      <c r="R234" t="str">
        <f>RIGHT(N234,LEN(N234)-FIND("/",N234))</f>
        <v>drama</v>
      </c>
      <c r="S234" s="9">
        <f t="shared" si="6"/>
        <v>42032.82576388889</v>
      </c>
      <c r="T234" s="9">
        <f t="shared" si="7"/>
        <v>42062.82576388889</v>
      </c>
    </row>
    <row r="235" spans="1:20" ht="43.5" x14ac:dyDescent="0.35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>
        <f>ROUND((E235/D235)*100,0)</f>
        <v>0</v>
      </c>
      <c r="P235" s="5" t="e">
        <f>E235/L235</f>
        <v>#DIV/0!</v>
      </c>
      <c r="Q235" t="str">
        <f>LEFT(N235,FIND("/",N235)-1)</f>
        <v>film &amp; video</v>
      </c>
      <c r="R235" t="str">
        <f>RIGHT(N235,LEN(N235)-FIND("/",N235))</f>
        <v>drama</v>
      </c>
      <c r="S235" s="9">
        <f t="shared" si="6"/>
        <v>42612.911712962959</v>
      </c>
      <c r="T235" s="9">
        <f t="shared" si="7"/>
        <v>42642.911712962959</v>
      </c>
    </row>
    <row r="236" spans="1:20" ht="58" x14ac:dyDescent="0.35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>
        <f>ROUND((E236/D236)*100,0)</f>
        <v>40</v>
      </c>
      <c r="P236" s="5">
        <f>E236/L236</f>
        <v>80.2</v>
      </c>
      <c r="Q236" t="str">
        <f>LEFT(N236,FIND("/",N236)-1)</f>
        <v>film &amp; video</v>
      </c>
      <c r="R236" t="str">
        <f>RIGHT(N236,LEN(N236)-FIND("/",N236))</f>
        <v>drama</v>
      </c>
      <c r="S236" s="9">
        <f t="shared" si="6"/>
        <v>42136.035405092596</v>
      </c>
      <c r="T236" s="9">
        <f t="shared" si="7"/>
        <v>42176.035405092596</v>
      </c>
    </row>
    <row r="237" spans="1:20" ht="43.5" x14ac:dyDescent="0.35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>
        <f>ROUND((E237/D237)*100,0)</f>
        <v>0</v>
      </c>
      <c r="P237" s="5" t="e">
        <f>E237/L237</f>
        <v>#DIV/0!</v>
      </c>
      <c r="Q237" t="str">
        <f>LEFT(N237,FIND("/",N237)-1)</f>
        <v>film &amp; video</v>
      </c>
      <c r="R237" t="str">
        <f>RIGHT(N237,LEN(N237)-FIND("/",N237))</f>
        <v>drama</v>
      </c>
      <c r="S237" s="9">
        <f t="shared" si="6"/>
        <v>42164.908530092594</v>
      </c>
      <c r="T237" s="9">
        <f t="shared" si="7"/>
        <v>42194.908530092594</v>
      </c>
    </row>
    <row r="238" spans="1:20" ht="43.5" x14ac:dyDescent="0.35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>
        <f>ROUND((E238/D238)*100,0)</f>
        <v>0</v>
      </c>
      <c r="P238" s="5" t="e">
        <f>E238/L238</f>
        <v>#DIV/0!</v>
      </c>
      <c r="Q238" t="str">
        <f>LEFT(N238,FIND("/",N238)-1)</f>
        <v>film &amp; video</v>
      </c>
      <c r="R238" t="str">
        <f>RIGHT(N238,LEN(N238)-FIND("/",N238))</f>
        <v>drama</v>
      </c>
      <c r="S238" s="9">
        <f t="shared" si="6"/>
        <v>42321.08447916666</v>
      </c>
      <c r="T238" s="9">
        <f t="shared" si="7"/>
        <v>42374</v>
      </c>
    </row>
    <row r="239" spans="1:20" ht="29" x14ac:dyDescent="0.35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>
        <f>ROUND((E239/D239)*100,0)</f>
        <v>0</v>
      </c>
      <c r="P239" s="5">
        <f>E239/L239</f>
        <v>50</v>
      </c>
      <c r="Q239" t="str">
        <f>LEFT(N239,FIND("/",N239)-1)</f>
        <v>film &amp; video</v>
      </c>
      <c r="R239" t="str">
        <f>RIGHT(N239,LEN(N239)-FIND("/",N239))</f>
        <v>drama</v>
      </c>
      <c r="S239" s="9">
        <f t="shared" si="6"/>
        <v>42377.577187499999</v>
      </c>
      <c r="T239" s="9">
        <f t="shared" si="7"/>
        <v>42437.577187499999</v>
      </c>
    </row>
    <row r="240" spans="1:20" ht="43.5" x14ac:dyDescent="0.35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>
        <f>ROUND((E240/D240)*100,0)</f>
        <v>0</v>
      </c>
      <c r="P240" s="5" t="e">
        <f>E240/L240</f>
        <v>#DIV/0!</v>
      </c>
      <c r="Q240" t="str">
        <f>LEFT(N240,FIND("/",N240)-1)</f>
        <v>film &amp; video</v>
      </c>
      <c r="R240" t="str">
        <f>RIGHT(N240,LEN(N240)-FIND("/",N240))</f>
        <v>drama</v>
      </c>
      <c r="S240" s="9">
        <f t="shared" si="6"/>
        <v>42713.962499999994</v>
      </c>
      <c r="T240" s="9">
        <f t="shared" si="7"/>
        <v>42734.375</v>
      </c>
    </row>
    <row r="241" spans="1:20" ht="43.5" x14ac:dyDescent="0.35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>
        <f>ROUND((E241/D241)*100,0)</f>
        <v>25</v>
      </c>
      <c r="P241" s="5">
        <f>E241/L241</f>
        <v>50</v>
      </c>
      <c r="Q241" t="str">
        <f>LEFT(N241,FIND("/",N241)-1)</f>
        <v>film &amp; video</v>
      </c>
      <c r="R241" t="str">
        <f>RIGHT(N241,LEN(N241)-FIND("/",N241))</f>
        <v>drama</v>
      </c>
      <c r="S241" s="9">
        <f t="shared" si="6"/>
        <v>42297.110300925924</v>
      </c>
      <c r="T241" s="9">
        <f t="shared" si="7"/>
        <v>42316.5</v>
      </c>
    </row>
    <row r="242" spans="1:20" ht="58" x14ac:dyDescent="0.35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>
        <f>ROUND((E242/D242)*100,0)</f>
        <v>108</v>
      </c>
      <c r="P242" s="5">
        <f>E242/L242</f>
        <v>117.84759124087591</v>
      </c>
      <c r="Q242" t="str">
        <f>LEFT(N242,FIND("/",N242)-1)</f>
        <v>film &amp; video</v>
      </c>
      <c r="R242" t="str">
        <f>RIGHT(N242,LEN(N242)-FIND("/",N242))</f>
        <v>documentary</v>
      </c>
      <c r="S242" s="9">
        <f t="shared" si="6"/>
        <v>41354.708460648151</v>
      </c>
      <c r="T242" s="9">
        <f t="shared" si="7"/>
        <v>41399.708460648151</v>
      </c>
    </row>
    <row r="243" spans="1:20" ht="43.5" x14ac:dyDescent="0.35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>
        <f>ROUND((E243/D243)*100,0)</f>
        <v>113</v>
      </c>
      <c r="P243" s="5">
        <f>E243/L243</f>
        <v>109.04255319148936</v>
      </c>
      <c r="Q243" t="str">
        <f>LEFT(N243,FIND("/",N243)-1)</f>
        <v>film &amp; video</v>
      </c>
      <c r="R243" t="str">
        <f>RIGHT(N243,LEN(N243)-FIND("/",N243))</f>
        <v>documentary</v>
      </c>
      <c r="S243" s="9">
        <f t="shared" si="6"/>
        <v>41949.697962962964</v>
      </c>
      <c r="T243" s="9">
        <f t="shared" si="7"/>
        <v>41994.697962962964</v>
      </c>
    </row>
    <row r="244" spans="1:20" ht="43.5" x14ac:dyDescent="0.35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>
        <f>ROUND((E244/D244)*100,0)</f>
        <v>113</v>
      </c>
      <c r="P244" s="5">
        <f>E244/L244</f>
        <v>73.019801980198025</v>
      </c>
      <c r="Q244" t="str">
        <f>LEFT(N244,FIND("/",N244)-1)</f>
        <v>film &amp; video</v>
      </c>
      <c r="R244" t="str">
        <f>RIGHT(N244,LEN(N244)-FIND("/",N244))</f>
        <v>documentary</v>
      </c>
      <c r="S244" s="9">
        <f t="shared" si="6"/>
        <v>40862.492939814816</v>
      </c>
      <c r="T244" s="9">
        <f t="shared" si="7"/>
        <v>40897.492939814816</v>
      </c>
    </row>
    <row r="245" spans="1:20" ht="43.5" x14ac:dyDescent="0.35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>
        <f>ROUND((E245/D245)*100,0)</f>
        <v>103</v>
      </c>
      <c r="P245" s="5">
        <f>E245/L245</f>
        <v>78.195121951219505</v>
      </c>
      <c r="Q245" t="str">
        <f>LEFT(N245,FIND("/",N245)-1)</f>
        <v>film &amp; video</v>
      </c>
      <c r="R245" t="str">
        <f>RIGHT(N245,LEN(N245)-FIND("/",N245))</f>
        <v>documentary</v>
      </c>
      <c r="S245" s="9">
        <f t="shared" si="6"/>
        <v>41662.047500000001</v>
      </c>
      <c r="T245" s="9">
        <f t="shared" si="7"/>
        <v>41692.047500000001</v>
      </c>
    </row>
    <row r="246" spans="1:20" ht="58" x14ac:dyDescent="0.35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>
        <f>ROUND((E246/D246)*100,0)</f>
        <v>114</v>
      </c>
      <c r="P246" s="5">
        <f>E246/L246</f>
        <v>47.398809523809526</v>
      </c>
      <c r="Q246" t="str">
        <f>LEFT(N246,FIND("/",N246)-1)</f>
        <v>film &amp; video</v>
      </c>
      <c r="R246" t="str">
        <f>RIGHT(N246,LEN(N246)-FIND("/",N246))</f>
        <v>documentary</v>
      </c>
      <c r="S246" s="9">
        <f t="shared" si="6"/>
        <v>40213.323599537034</v>
      </c>
      <c r="T246" s="9">
        <f t="shared" si="7"/>
        <v>40253.29583333333</v>
      </c>
    </row>
    <row r="247" spans="1:20" ht="43.5" x14ac:dyDescent="0.35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>
        <f>ROUND((E247/D247)*100,0)</f>
        <v>104</v>
      </c>
      <c r="P247" s="5">
        <f>E247/L247</f>
        <v>54.020833333333336</v>
      </c>
      <c r="Q247" t="str">
        <f>LEFT(N247,FIND("/",N247)-1)</f>
        <v>film &amp; video</v>
      </c>
      <c r="R247" t="str">
        <f>RIGHT(N247,LEN(N247)-FIND("/",N247))</f>
        <v>documentary</v>
      </c>
      <c r="S247" s="9">
        <f t="shared" si="6"/>
        <v>41107.053067129629</v>
      </c>
      <c r="T247" s="9">
        <f t="shared" si="7"/>
        <v>41137.053067129629</v>
      </c>
    </row>
    <row r="248" spans="1:20" ht="43.5" x14ac:dyDescent="0.35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>
        <f>ROUND((E248/D248)*100,0)</f>
        <v>305</v>
      </c>
      <c r="P248" s="5">
        <f>E248/L248</f>
        <v>68.488789237668158</v>
      </c>
      <c r="Q248" t="str">
        <f>LEFT(N248,FIND("/",N248)-1)</f>
        <v>film &amp; video</v>
      </c>
      <c r="R248" t="str">
        <f>RIGHT(N248,LEN(N248)-FIND("/",N248))</f>
        <v>documentary</v>
      </c>
      <c r="S248" s="9">
        <f t="shared" si="6"/>
        <v>40480.363483796296</v>
      </c>
      <c r="T248" s="9">
        <f t="shared" si="7"/>
        <v>40530.405150462961</v>
      </c>
    </row>
    <row r="249" spans="1:20" ht="58" x14ac:dyDescent="0.35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>
        <f>ROUND((E249/D249)*100,0)</f>
        <v>134</v>
      </c>
      <c r="P249" s="5">
        <f>E249/L249</f>
        <v>108.14516129032258</v>
      </c>
      <c r="Q249" t="str">
        <f>LEFT(N249,FIND("/",N249)-1)</f>
        <v>film &amp; video</v>
      </c>
      <c r="R249" t="str">
        <f>RIGHT(N249,LEN(N249)-FIND("/",N249))</f>
        <v>documentary</v>
      </c>
      <c r="S249" s="9">
        <f t="shared" si="6"/>
        <v>40430.604328703703</v>
      </c>
      <c r="T249" s="9">
        <f t="shared" si="7"/>
        <v>40467.152083333334</v>
      </c>
    </row>
    <row r="250" spans="1:20" ht="58" x14ac:dyDescent="0.35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>
        <f>ROUND((E250/D250)*100,0)</f>
        <v>101</v>
      </c>
      <c r="P250" s="5">
        <f>E250/L250</f>
        <v>589.95205479452056</v>
      </c>
      <c r="Q250" t="str">
        <f>LEFT(N250,FIND("/",N250)-1)</f>
        <v>film &amp; video</v>
      </c>
      <c r="R250" t="str">
        <f>RIGHT(N250,LEN(N250)-FIND("/",N250))</f>
        <v>documentary</v>
      </c>
      <c r="S250" s="9">
        <f t="shared" si="6"/>
        <v>40870.774409722224</v>
      </c>
      <c r="T250" s="9">
        <f t="shared" si="7"/>
        <v>40915.774409722224</v>
      </c>
    </row>
    <row r="251" spans="1:20" ht="58" x14ac:dyDescent="0.35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>
        <f>ROUND((E251/D251)*100,0)</f>
        <v>113</v>
      </c>
      <c r="P251" s="5">
        <f>E251/L251</f>
        <v>48.051063829787232</v>
      </c>
      <c r="Q251" t="str">
        <f>LEFT(N251,FIND("/",N251)-1)</f>
        <v>film &amp; video</v>
      </c>
      <c r="R251" t="str">
        <f>RIGHT(N251,LEN(N251)-FIND("/",N251))</f>
        <v>documentary</v>
      </c>
      <c r="S251" s="9">
        <f t="shared" si="6"/>
        <v>40332.923842592594</v>
      </c>
      <c r="T251" s="9">
        <f t="shared" si="7"/>
        <v>40412.736111111109</v>
      </c>
    </row>
    <row r="252" spans="1:20" ht="43.5" x14ac:dyDescent="0.35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>
        <f>ROUND((E252/D252)*100,0)</f>
        <v>106</v>
      </c>
      <c r="P252" s="5">
        <f>E252/L252</f>
        <v>72.482837528604122</v>
      </c>
      <c r="Q252" t="str">
        <f>LEFT(N252,FIND("/",N252)-1)</f>
        <v>film &amp; video</v>
      </c>
      <c r="R252" t="str">
        <f>RIGHT(N252,LEN(N252)-FIND("/",N252))</f>
        <v>documentary</v>
      </c>
      <c r="S252" s="9">
        <f t="shared" si="6"/>
        <v>41401.565868055557</v>
      </c>
      <c r="T252" s="9">
        <f t="shared" si="7"/>
        <v>41431.565868055557</v>
      </c>
    </row>
    <row r="253" spans="1:20" ht="43.5" x14ac:dyDescent="0.35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>
        <f>ROUND((E253/D253)*100,0)</f>
        <v>126</v>
      </c>
      <c r="P253" s="5">
        <f>E253/L253</f>
        <v>57.077922077922075</v>
      </c>
      <c r="Q253" t="str">
        <f>LEFT(N253,FIND("/",N253)-1)</f>
        <v>film &amp; video</v>
      </c>
      <c r="R253" t="str">
        <f>RIGHT(N253,LEN(N253)-FIND("/",N253))</f>
        <v>documentary</v>
      </c>
      <c r="S253" s="9">
        <f t="shared" si="6"/>
        <v>41013.787569444445</v>
      </c>
      <c r="T253" s="9">
        <f t="shared" si="7"/>
        <v>41045.791666666664</v>
      </c>
    </row>
    <row r="254" spans="1:20" ht="43.5" x14ac:dyDescent="0.35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>
        <f>ROUND((E254/D254)*100,0)</f>
        <v>185</v>
      </c>
      <c r="P254" s="5">
        <f>E254/L254</f>
        <v>85.444444444444443</v>
      </c>
      <c r="Q254" t="str">
        <f>LEFT(N254,FIND("/",N254)-1)</f>
        <v>film &amp; video</v>
      </c>
      <c r="R254" t="str">
        <f>RIGHT(N254,LEN(N254)-FIND("/",N254))</f>
        <v>documentary</v>
      </c>
      <c r="S254" s="9">
        <f t="shared" si="6"/>
        <v>40266.662708333337</v>
      </c>
      <c r="T254" s="9">
        <f t="shared" si="7"/>
        <v>40330.165972222225</v>
      </c>
    </row>
    <row r="255" spans="1:20" ht="58" x14ac:dyDescent="0.35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>
        <f>ROUND((E255/D255)*100,0)</f>
        <v>101</v>
      </c>
      <c r="P255" s="5">
        <f>E255/L255</f>
        <v>215.85714285714286</v>
      </c>
      <c r="Q255" t="str">
        <f>LEFT(N255,FIND("/",N255)-1)</f>
        <v>film &amp; video</v>
      </c>
      <c r="R255" t="str">
        <f>RIGHT(N255,LEN(N255)-FIND("/",N255))</f>
        <v>documentary</v>
      </c>
      <c r="S255" s="9">
        <f t="shared" si="6"/>
        <v>40924.650868055556</v>
      </c>
      <c r="T255" s="9">
        <f t="shared" si="7"/>
        <v>40954.650868055556</v>
      </c>
    </row>
    <row r="256" spans="1:20" ht="43.5" x14ac:dyDescent="0.35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>
        <f>ROUND((E256/D256)*100,0)</f>
        <v>117</v>
      </c>
      <c r="P256" s="5">
        <f>E256/L256</f>
        <v>89.38643312101911</v>
      </c>
      <c r="Q256" t="str">
        <f>LEFT(N256,FIND("/",N256)-1)</f>
        <v>film &amp; video</v>
      </c>
      <c r="R256" t="str">
        <f>RIGHT(N256,LEN(N256)-FIND("/",N256))</f>
        <v>documentary</v>
      </c>
      <c r="S256" s="9">
        <f t="shared" si="6"/>
        <v>42263.952662037031</v>
      </c>
      <c r="T256" s="9">
        <f t="shared" si="7"/>
        <v>42294.083333333328</v>
      </c>
    </row>
    <row r="257" spans="1:20" ht="29" x14ac:dyDescent="0.35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>
        <f>ROUND((E257/D257)*100,0)</f>
        <v>107</v>
      </c>
      <c r="P257" s="5">
        <f>E257/L257</f>
        <v>45.418404255319146</v>
      </c>
      <c r="Q257" t="str">
        <f>LEFT(N257,FIND("/",N257)-1)</f>
        <v>film &amp; video</v>
      </c>
      <c r="R257" t="str">
        <f>RIGHT(N257,LEN(N257)-FIND("/",N257))</f>
        <v>documentary</v>
      </c>
      <c r="S257" s="9">
        <f t="shared" si="6"/>
        <v>40588.526412037041</v>
      </c>
      <c r="T257" s="9">
        <f t="shared" si="7"/>
        <v>40618.48474537037</v>
      </c>
    </row>
    <row r="258" spans="1:20" ht="58" x14ac:dyDescent="0.35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>
        <f>ROUND((E258/D258)*100,0)</f>
        <v>139</v>
      </c>
      <c r="P258" s="5">
        <f>E258/L258</f>
        <v>65.756363636363631</v>
      </c>
      <c r="Q258" t="str">
        <f>LEFT(N258,FIND("/",N258)-1)</f>
        <v>film &amp; video</v>
      </c>
      <c r="R258" t="str">
        <f>RIGHT(N258,LEN(N258)-FIND("/",N258))</f>
        <v>documentary</v>
      </c>
      <c r="S258" s="9">
        <f t="shared" si="6"/>
        <v>41319.769293981481</v>
      </c>
      <c r="T258" s="9">
        <f t="shared" si="7"/>
        <v>41349.769293981481</v>
      </c>
    </row>
    <row r="259" spans="1:20" ht="43.5" x14ac:dyDescent="0.35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>
        <f>ROUND((E259/D259)*100,0)</f>
        <v>107</v>
      </c>
      <c r="P259" s="5">
        <f>E259/L259</f>
        <v>66.70405357142856</v>
      </c>
      <c r="Q259" t="str">
        <f>LEFT(N259,FIND("/",N259)-1)</f>
        <v>film &amp; video</v>
      </c>
      <c r="R259" t="str">
        <f>RIGHT(N259,LEN(N259)-FIND("/",N259))</f>
        <v>documentary</v>
      </c>
      <c r="S259" s="9">
        <f t="shared" ref="S259:S322" si="8">(((J259/60)/60)/24)+DATE(1970,1,1)</f>
        <v>42479.626875000002</v>
      </c>
      <c r="T259" s="9">
        <f t="shared" ref="T259:T322" si="9">(((I259/60)/60)/24)+DATE(1970,1,1)</f>
        <v>42509.626875000002</v>
      </c>
    </row>
    <row r="260" spans="1:20" ht="58" x14ac:dyDescent="0.35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>
        <f>ROUND((E260/D260)*100,0)</f>
        <v>191</v>
      </c>
      <c r="P260" s="5">
        <f>E260/L260</f>
        <v>83.345930232558146</v>
      </c>
      <c r="Q260" t="str">
        <f>LEFT(N260,FIND("/",N260)-1)</f>
        <v>film &amp; video</v>
      </c>
      <c r="R260" t="str">
        <f>RIGHT(N260,LEN(N260)-FIND("/",N260))</f>
        <v>documentary</v>
      </c>
      <c r="S260" s="9">
        <f t="shared" si="8"/>
        <v>40682.051689814813</v>
      </c>
      <c r="T260" s="9">
        <f t="shared" si="9"/>
        <v>40712.051689814813</v>
      </c>
    </row>
    <row r="261" spans="1:20" ht="58" x14ac:dyDescent="0.35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>
        <f>ROUND((E261/D261)*100,0)</f>
        <v>132</v>
      </c>
      <c r="P261" s="5">
        <f>E261/L261</f>
        <v>105.04609341825902</v>
      </c>
      <c r="Q261" t="str">
        <f>LEFT(N261,FIND("/",N261)-1)</f>
        <v>film &amp; video</v>
      </c>
      <c r="R261" t="str">
        <f>RIGHT(N261,LEN(N261)-FIND("/",N261))</f>
        <v>documentary</v>
      </c>
      <c r="S261" s="9">
        <f t="shared" si="8"/>
        <v>42072.738067129627</v>
      </c>
      <c r="T261" s="9">
        <f t="shared" si="9"/>
        <v>42102.738067129627</v>
      </c>
    </row>
    <row r="262" spans="1:20" ht="43.5" x14ac:dyDescent="0.35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>
        <f>ROUND((E262/D262)*100,0)</f>
        <v>106</v>
      </c>
      <c r="P262" s="5">
        <f>E262/L262</f>
        <v>120.90909090909091</v>
      </c>
      <c r="Q262" t="str">
        <f>LEFT(N262,FIND("/",N262)-1)</f>
        <v>film &amp; video</v>
      </c>
      <c r="R262" t="str">
        <f>RIGHT(N262,LEN(N262)-FIND("/",N262))</f>
        <v>documentary</v>
      </c>
      <c r="S262" s="9">
        <f t="shared" si="8"/>
        <v>40330.755543981482</v>
      </c>
      <c r="T262" s="9">
        <f t="shared" si="9"/>
        <v>40376.415972222225</v>
      </c>
    </row>
    <row r="263" spans="1:20" ht="29" x14ac:dyDescent="0.35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>
        <f>ROUND((E263/D263)*100,0)</f>
        <v>107</v>
      </c>
      <c r="P263" s="5">
        <f>E263/L263</f>
        <v>97.63636363636364</v>
      </c>
      <c r="Q263" t="str">
        <f>LEFT(N263,FIND("/",N263)-1)</f>
        <v>film &amp; video</v>
      </c>
      <c r="R263" t="str">
        <f>RIGHT(N263,LEN(N263)-FIND("/",N263))</f>
        <v>documentary</v>
      </c>
      <c r="S263" s="9">
        <f t="shared" si="8"/>
        <v>41017.885462962964</v>
      </c>
      <c r="T263" s="9">
        <f t="shared" si="9"/>
        <v>41067.621527777781</v>
      </c>
    </row>
    <row r="264" spans="1:20" ht="29" x14ac:dyDescent="0.35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>
        <f>ROUND((E264/D264)*100,0)</f>
        <v>240</v>
      </c>
      <c r="P264" s="5">
        <f>E264/L264</f>
        <v>41.379310344827587</v>
      </c>
      <c r="Q264" t="str">
        <f>LEFT(N264,FIND("/",N264)-1)</f>
        <v>film &amp; video</v>
      </c>
      <c r="R264" t="str">
        <f>RIGHT(N264,LEN(N264)-FIND("/",N264))</f>
        <v>documentary</v>
      </c>
      <c r="S264" s="9">
        <f t="shared" si="8"/>
        <v>40555.24800925926</v>
      </c>
      <c r="T264" s="9">
        <f t="shared" si="9"/>
        <v>40600.24800925926</v>
      </c>
    </row>
    <row r="265" spans="1:20" ht="58" x14ac:dyDescent="0.35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>
        <f>ROUND((E265/D265)*100,0)</f>
        <v>118</v>
      </c>
      <c r="P265" s="5">
        <f>E265/L265</f>
        <v>30.654485981308412</v>
      </c>
      <c r="Q265" t="str">
        <f>LEFT(N265,FIND("/",N265)-1)</f>
        <v>film &amp; video</v>
      </c>
      <c r="R265" t="str">
        <f>RIGHT(N265,LEN(N265)-FIND("/",N265))</f>
        <v>documentary</v>
      </c>
      <c r="S265" s="9">
        <f t="shared" si="8"/>
        <v>41149.954791666663</v>
      </c>
      <c r="T265" s="9">
        <f t="shared" si="9"/>
        <v>41179.954791666663</v>
      </c>
    </row>
    <row r="266" spans="1:20" ht="58" x14ac:dyDescent="0.35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>
        <f>ROUND((E266/D266)*100,0)</f>
        <v>118</v>
      </c>
      <c r="P266" s="5">
        <f>E266/L266</f>
        <v>64.945054945054949</v>
      </c>
      <c r="Q266" t="str">
        <f>LEFT(N266,FIND("/",N266)-1)</f>
        <v>film &amp; video</v>
      </c>
      <c r="R266" t="str">
        <f>RIGHT(N266,LEN(N266)-FIND("/",N266))</f>
        <v>documentary</v>
      </c>
      <c r="S266" s="9">
        <f t="shared" si="8"/>
        <v>41010.620312500003</v>
      </c>
      <c r="T266" s="9">
        <f t="shared" si="9"/>
        <v>41040.620312500003</v>
      </c>
    </row>
    <row r="267" spans="1:20" ht="58" x14ac:dyDescent="0.35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>
        <f>ROUND((E267/D267)*100,0)</f>
        <v>111</v>
      </c>
      <c r="P267" s="5">
        <f>E267/L267</f>
        <v>95.775862068965523</v>
      </c>
      <c r="Q267" t="str">
        <f>LEFT(N267,FIND("/",N267)-1)</f>
        <v>film &amp; video</v>
      </c>
      <c r="R267" t="str">
        <f>RIGHT(N267,LEN(N267)-FIND("/",N267))</f>
        <v>documentary</v>
      </c>
      <c r="S267" s="9">
        <f t="shared" si="8"/>
        <v>40267.245717592588</v>
      </c>
      <c r="T267" s="9">
        <f t="shared" si="9"/>
        <v>40308.844444444447</v>
      </c>
    </row>
    <row r="268" spans="1:20" ht="58" x14ac:dyDescent="0.35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>
        <f>ROUND((E268/D268)*100,0)</f>
        <v>146</v>
      </c>
      <c r="P268" s="5">
        <f>E268/L268</f>
        <v>40.416666666666664</v>
      </c>
      <c r="Q268" t="str">
        <f>LEFT(N268,FIND("/",N268)-1)</f>
        <v>film &amp; video</v>
      </c>
      <c r="R268" t="str">
        <f>RIGHT(N268,LEN(N268)-FIND("/",N268))</f>
        <v>documentary</v>
      </c>
      <c r="S268" s="9">
        <f t="shared" si="8"/>
        <v>40205.174849537041</v>
      </c>
      <c r="T268" s="9">
        <f t="shared" si="9"/>
        <v>40291.160416666666</v>
      </c>
    </row>
    <row r="269" spans="1:20" ht="43.5" x14ac:dyDescent="0.35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>
        <f>ROUND((E269/D269)*100,0)</f>
        <v>132</v>
      </c>
      <c r="P269" s="5">
        <f>E269/L269</f>
        <v>78.578424242424248</v>
      </c>
      <c r="Q269" t="str">
        <f>LEFT(N269,FIND("/",N269)-1)</f>
        <v>film &amp; video</v>
      </c>
      <c r="R269" t="str">
        <f>RIGHT(N269,LEN(N269)-FIND("/",N269))</f>
        <v>documentary</v>
      </c>
      <c r="S269" s="9">
        <f t="shared" si="8"/>
        <v>41785.452534722222</v>
      </c>
      <c r="T269" s="9">
        <f t="shared" si="9"/>
        <v>41815.452534722222</v>
      </c>
    </row>
    <row r="270" spans="1:20" ht="43.5" x14ac:dyDescent="0.35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>
        <f>ROUND((E270/D270)*100,0)</f>
        <v>111</v>
      </c>
      <c r="P270" s="5">
        <f>E270/L270</f>
        <v>50.18018018018018</v>
      </c>
      <c r="Q270" t="str">
        <f>LEFT(N270,FIND("/",N270)-1)</f>
        <v>film &amp; video</v>
      </c>
      <c r="R270" t="str">
        <f>RIGHT(N270,LEN(N270)-FIND("/",N270))</f>
        <v>documentary</v>
      </c>
      <c r="S270" s="9">
        <f t="shared" si="8"/>
        <v>40809.15252314815</v>
      </c>
      <c r="T270" s="9">
        <f t="shared" si="9"/>
        <v>40854.194189814814</v>
      </c>
    </row>
    <row r="271" spans="1:20" ht="43.5" x14ac:dyDescent="0.35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>
        <f>ROUND((E271/D271)*100,0)</f>
        <v>147</v>
      </c>
      <c r="P271" s="5">
        <f>E271/L271</f>
        <v>92.251735588972423</v>
      </c>
      <c r="Q271" t="str">
        <f>LEFT(N271,FIND("/",N271)-1)</f>
        <v>film &amp; video</v>
      </c>
      <c r="R271" t="str">
        <f>RIGHT(N271,LEN(N271)-FIND("/",N271))</f>
        <v>documentary</v>
      </c>
      <c r="S271" s="9">
        <f t="shared" si="8"/>
        <v>42758.197013888886</v>
      </c>
      <c r="T271" s="9">
        <f t="shared" si="9"/>
        <v>42788.197013888886</v>
      </c>
    </row>
    <row r="272" spans="1:20" ht="43.5" x14ac:dyDescent="0.35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>
        <f>ROUND((E272/D272)*100,0)</f>
        <v>153</v>
      </c>
      <c r="P272" s="5">
        <f>E272/L272</f>
        <v>57.540983606557376</v>
      </c>
      <c r="Q272" t="str">
        <f>LEFT(N272,FIND("/",N272)-1)</f>
        <v>film &amp; video</v>
      </c>
      <c r="R272" t="str">
        <f>RIGHT(N272,LEN(N272)-FIND("/",N272))</f>
        <v>documentary</v>
      </c>
      <c r="S272" s="9">
        <f t="shared" si="8"/>
        <v>40637.866550925923</v>
      </c>
      <c r="T272" s="9">
        <f t="shared" si="9"/>
        <v>40688.166666666664</v>
      </c>
    </row>
    <row r="273" spans="1:20" ht="43.5" x14ac:dyDescent="0.35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>
        <f>ROUND((E273/D273)*100,0)</f>
        <v>105</v>
      </c>
      <c r="P273" s="5">
        <f>E273/L273</f>
        <v>109.42160278745645</v>
      </c>
      <c r="Q273" t="str">
        <f>LEFT(N273,FIND("/",N273)-1)</f>
        <v>film &amp; video</v>
      </c>
      <c r="R273" t="str">
        <f>RIGHT(N273,LEN(N273)-FIND("/",N273))</f>
        <v>documentary</v>
      </c>
      <c r="S273" s="9">
        <f t="shared" si="8"/>
        <v>41612.10024305556</v>
      </c>
      <c r="T273" s="9">
        <f t="shared" si="9"/>
        <v>41641.333333333336</v>
      </c>
    </row>
    <row r="274" spans="1:20" ht="43.5" x14ac:dyDescent="0.35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>
        <f>ROUND((E274/D274)*100,0)</f>
        <v>177</v>
      </c>
      <c r="P274" s="5">
        <f>E274/L274</f>
        <v>81.892461538461546</v>
      </c>
      <c r="Q274" t="str">
        <f>LEFT(N274,FIND("/",N274)-1)</f>
        <v>film &amp; video</v>
      </c>
      <c r="R274" t="str">
        <f>RIGHT(N274,LEN(N274)-FIND("/",N274))</f>
        <v>documentary</v>
      </c>
      <c r="S274" s="9">
        <f t="shared" si="8"/>
        <v>40235.900358796294</v>
      </c>
      <c r="T274" s="9">
        <f t="shared" si="9"/>
        <v>40296.78402777778</v>
      </c>
    </row>
    <row r="275" spans="1:20" ht="58" x14ac:dyDescent="0.35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>
        <f>ROUND((E275/D275)*100,0)</f>
        <v>108</v>
      </c>
      <c r="P275" s="5">
        <f>E275/L275</f>
        <v>45.667711864406776</v>
      </c>
      <c r="Q275" t="str">
        <f>LEFT(N275,FIND("/",N275)-1)</f>
        <v>film &amp; video</v>
      </c>
      <c r="R275" t="str">
        <f>RIGHT(N275,LEN(N275)-FIND("/",N275))</f>
        <v>documentary</v>
      </c>
      <c r="S275" s="9">
        <f t="shared" si="8"/>
        <v>40697.498449074075</v>
      </c>
      <c r="T275" s="9">
        <f t="shared" si="9"/>
        <v>40727.498449074075</v>
      </c>
    </row>
    <row r="276" spans="1:20" ht="43.5" x14ac:dyDescent="0.35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>
        <f>ROUND((E276/D276)*100,0)</f>
        <v>156</v>
      </c>
      <c r="P276" s="5">
        <f>E276/L276</f>
        <v>55.221238938053098</v>
      </c>
      <c r="Q276" t="str">
        <f>LEFT(N276,FIND("/",N276)-1)</f>
        <v>film &amp; video</v>
      </c>
      <c r="R276" t="str">
        <f>RIGHT(N276,LEN(N276)-FIND("/",N276))</f>
        <v>documentary</v>
      </c>
      <c r="S276" s="9">
        <f t="shared" si="8"/>
        <v>40969.912372685183</v>
      </c>
      <c r="T276" s="9">
        <f t="shared" si="9"/>
        <v>41004.290972222225</v>
      </c>
    </row>
    <row r="277" spans="1:20" ht="43.5" x14ac:dyDescent="0.35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>
        <f>ROUND((E277/D277)*100,0)</f>
        <v>108</v>
      </c>
      <c r="P277" s="5">
        <f>E277/L277</f>
        <v>65.298192771084331</v>
      </c>
      <c r="Q277" t="str">
        <f>LEFT(N277,FIND("/",N277)-1)</f>
        <v>film &amp; video</v>
      </c>
      <c r="R277" t="str">
        <f>RIGHT(N277,LEN(N277)-FIND("/",N277))</f>
        <v>documentary</v>
      </c>
      <c r="S277" s="9">
        <f t="shared" si="8"/>
        <v>41193.032013888893</v>
      </c>
      <c r="T277" s="9">
        <f t="shared" si="9"/>
        <v>41223.073680555557</v>
      </c>
    </row>
    <row r="278" spans="1:20" ht="43.5" x14ac:dyDescent="0.35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>
        <f>ROUND((E278/D278)*100,0)</f>
        <v>148</v>
      </c>
      <c r="P278" s="5">
        <f>E278/L278</f>
        <v>95.225806451612897</v>
      </c>
      <c r="Q278" t="str">
        <f>LEFT(N278,FIND("/",N278)-1)</f>
        <v>film &amp; video</v>
      </c>
      <c r="R278" t="str">
        <f>RIGHT(N278,LEN(N278)-FIND("/",N278))</f>
        <v>documentary</v>
      </c>
      <c r="S278" s="9">
        <f t="shared" si="8"/>
        <v>40967.081874999996</v>
      </c>
      <c r="T278" s="9">
        <f t="shared" si="9"/>
        <v>41027.040208333332</v>
      </c>
    </row>
    <row r="279" spans="1:20" ht="58" x14ac:dyDescent="0.35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>
        <f>ROUND((E279/D279)*100,0)</f>
        <v>110</v>
      </c>
      <c r="P279" s="5">
        <f>E279/L279</f>
        <v>75.444794952681391</v>
      </c>
      <c r="Q279" t="str">
        <f>LEFT(N279,FIND("/",N279)-1)</f>
        <v>film &amp; video</v>
      </c>
      <c r="R279" t="str">
        <f>RIGHT(N279,LEN(N279)-FIND("/",N279))</f>
        <v>documentary</v>
      </c>
      <c r="S279" s="9">
        <f t="shared" si="8"/>
        <v>42117.891423611116</v>
      </c>
      <c r="T279" s="9">
        <f t="shared" si="9"/>
        <v>42147.891423611116</v>
      </c>
    </row>
    <row r="280" spans="1:20" ht="29" x14ac:dyDescent="0.35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>
        <f>ROUND((E280/D280)*100,0)</f>
        <v>150</v>
      </c>
      <c r="P280" s="5">
        <f>E280/L280</f>
        <v>97.816867469879512</v>
      </c>
      <c r="Q280" t="str">
        <f>LEFT(N280,FIND("/",N280)-1)</f>
        <v>film &amp; video</v>
      </c>
      <c r="R280" t="str">
        <f>RIGHT(N280,LEN(N280)-FIND("/",N280))</f>
        <v>documentary</v>
      </c>
      <c r="S280" s="9">
        <f t="shared" si="8"/>
        <v>41164.040960648148</v>
      </c>
      <c r="T280" s="9">
        <f t="shared" si="9"/>
        <v>41194.040960648148</v>
      </c>
    </row>
    <row r="281" spans="1:20" ht="43.5" x14ac:dyDescent="0.35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>
        <f>ROUND((E281/D281)*100,0)</f>
        <v>157</v>
      </c>
      <c r="P281" s="5">
        <f>E281/L281</f>
        <v>87.685606557377056</v>
      </c>
      <c r="Q281" t="str">
        <f>LEFT(N281,FIND("/",N281)-1)</f>
        <v>film &amp; video</v>
      </c>
      <c r="R281" t="str">
        <f>RIGHT(N281,LEN(N281)-FIND("/",N281))</f>
        <v>documentary</v>
      </c>
      <c r="S281" s="9">
        <f t="shared" si="8"/>
        <v>42759.244166666671</v>
      </c>
      <c r="T281" s="9">
        <f t="shared" si="9"/>
        <v>42793.084027777775</v>
      </c>
    </row>
    <row r="282" spans="1:20" ht="43.5" x14ac:dyDescent="0.35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>
        <f>ROUND((E282/D282)*100,0)</f>
        <v>156</v>
      </c>
      <c r="P282" s="5">
        <f>E282/L282</f>
        <v>54.748948106591868</v>
      </c>
      <c r="Q282" t="str">
        <f>LEFT(N282,FIND("/",N282)-1)</f>
        <v>film &amp; video</v>
      </c>
      <c r="R282" t="str">
        <f>RIGHT(N282,LEN(N282)-FIND("/",N282))</f>
        <v>documentary</v>
      </c>
      <c r="S282" s="9">
        <f t="shared" si="8"/>
        <v>41744.590682870366</v>
      </c>
      <c r="T282" s="9">
        <f t="shared" si="9"/>
        <v>41789.590682870366</v>
      </c>
    </row>
    <row r="283" spans="1:20" ht="43.5" x14ac:dyDescent="0.35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>
        <f>ROUND((E283/D283)*100,0)</f>
        <v>121</v>
      </c>
      <c r="P283" s="5">
        <f>E283/L283</f>
        <v>83.953417721518989</v>
      </c>
      <c r="Q283" t="str">
        <f>LEFT(N283,FIND("/",N283)-1)</f>
        <v>film &amp; video</v>
      </c>
      <c r="R283" t="str">
        <f>RIGHT(N283,LEN(N283)-FIND("/",N283))</f>
        <v>documentary</v>
      </c>
      <c r="S283" s="9">
        <f t="shared" si="8"/>
        <v>39950.163344907407</v>
      </c>
      <c r="T283" s="9">
        <f t="shared" si="9"/>
        <v>40035.80972222222</v>
      </c>
    </row>
    <row r="284" spans="1:20" ht="43.5" x14ac:dyDescent="0.35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>
        <f>ROUND((E284/D284)*100,0)</f>
        <v>101</v>
      </c>
      <c r="P284" s="5">
        <f>E284/L284</f>
        <v>254.38547486033519</v>
      </c>
      <c r="Q284" t="str">
        <f>LEFT(N284,FIND("/",N284)-1)</f>
        <v>film &amp; video</v>
      </c>
      <c r="R284" t="str">
        <f>RIGHT(N284,LEN(N284)-FIND("/",N284))</f>
        <v>documentary</v>
      </c>
      <c r="S284" s="9">
        <f t="shared" si="8"/>
        <v>40194.920046296298</v>
      </c>
      <c r="T284" s="9">
        <f t="shared" si="9"/>
        <v>40231.916666666664</v>
      </c>
    </row>
    <row r="285" spans="1:20" ht="29" x14ac:dyDescent="0.35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>
        <f>ROUND((E285/D285)*100,0)</f>
        <v>114</v>
      </c>
      <c r="P285" s="5">
        <f>E285/L285</f>
        <v>101.8269801980198</v>
      </c>
      <c r="Q285" t="str">
        <f>LEFT(N285,FIND("/",N285)-1)</f>
        <v>film &amp; video</v>
      </c>
      <c r="R285" t="str">
        <f>RIGHT(N285,LEN(N285)-FIND("/",N285))</f>
        <v>documentary</v>
      </c>
      <c r="S285" s="9">
        <f t="shared" si="8"/>
        <v>40675.71</v>
      </c>
      <c r="T285" s="9">
        <f t="shared" si="9"/>
        <v>40695.207638888889</v>
      </c>
    </row>
    <row r="286" spans="1:20" ht="43.5" x14ac:dyDescent="0.35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>
        <f>ROUND((E286/D286)*100,0)</f>
        <v>105</v>
      </c>
      <c r="P286" s="5">
        <f>E286/L286</f>
        <v>55.066394736842106</v>
      </c>
      <c r="Q286" t="str">
        <f>LEFT(N286,FIND("/",N286)-1)</f>
        <v>film &amp; video</v>
      </c>
      <c r="R286" t="str">
        <f>RIGHT(N286,LEN(N286)-FIND("/",N286))</f>
        <v>documentary</v>
      </c>
      <c r="S286" s="9">
        <f t="shared" si="8"/>
        <v>40904.738194444442</v>
      </c>
      <c r="T286" s="9">
        <f t="shared" si="9"/>
        <v>40929.738194444442</v>
      </c>
    </row>
    <row r="287" spans="1:20" ht="43.5" x14ac:dyDescent="0.35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>
        <f>ROUND((E287/D287)*100,0)</f>
        <v>229</v>
      </c>
      <c r="P287" s="5">
        <f>E287/L287</f>
        <v>56.901438721136763</v>
      </c>
      <c r="Q287" t="str">
        <f>LEFT(N287,FIND("/",N287)-1)</f>
        <v>film &amp; video</v>
      </c>
      <c r="R287" t="str">
        <f>RIGHT(N287,LEN(N287)-FIND("/",N287))</f>
        <v>documentary</v>
      </c>
      <c r="S287" s="9">
        <f t="shared" si="8"/>
        <v>41506.756111111114</v>
      </c>
      <c r="T287" s="9">
        <f t="shared" si="9"/>
        <v>41536.756111111114</v>
      </c>
    </row>
    <row r="288" spans="1:20" ht="43.5" x14ac:dyDescent="0.35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>
        <f>ROUND((E288/D288)*100,0)</f>
        <v>109</v>
      </c>
      <c r="P288" s="5">
        <f>E288/L288</f>
        <v>121.28148148148148</v>
      </c>
      <c r="Q288" t="str">
        <f>LEFT(N288,FIND("/",N288)-1)</f>
        <v>film &amp; video</v>
      </c>
      <c r="R288" t="str">
        <f>RIGHT(N288,LEN(N288)-FIND("/",N288))</f>
        <v>documentary</v>
      </c>
      <c r="S288" s="9">
        <f t="shared" si="8"/>
        <v>41313.816249999996</v>
      </c>
      <c r="T288" s="9">
        <f t="shared" si="9"/>
        <v>41358.774583333332</v>
      </c>
    </row>
    <row r="289" spans="1:20" ht="29" x14ac:dyDescent="0.35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>
        <f>ROUND((E289/D289)*100,0)</f>
        <v>176</v>
      </c>
      <c r="P289" s="5">
        <f>E289/L289</f>
        <v>91.189655172413794</v>
      </c>
      <c r="Q289" t="str">
        <f>LEFT(N289,FIND("/",N289)-1)</f>
        <v>film &amp; video</v>
      </c>
      <c r="R289" t="str">
        <f>RIGHT(N289,LEN(N289)-FIND("/",N289))</f>
        <v>documentary</v>
      </c>
      <c r="S289" s="9">
        <f t="shared" si="8"/>
        <v>41184.277986111112</v>
      </c>
      <c r="T289" s="9">
        <f t="shared" si="9"/>
        <v>41215.166666666664</v>
      </c>
    </row>
    <row r="290" spans="1:20" ht="58" x14ac:dyDescent="0.35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>
        <f>ROUND((E290/D290)*100,0)</f>
        <v>103</v>
      </c>
      <c r="P290" s="5">
        <f>E290/L290</f>
        <v>115.44812080536913</v>
      </c>
      <c r="Q290" t="str">
        <f>LEFT(N290,FIND("/",N290)-1)</f>
        <v>film &amp; video</v>
      </c>
      <c r="R290" t="str">
        <f>RIGHT(N290,LEN(N290)-FIND("/",N290))</f>
        <v>documentary</v>
      </c>
      <c r="S290" s="9">
        <f t="shared" si="8"/>
        <v>41051.168900462959</v>
      </c>
      <c r="T290" s="9">
        <f t="shared" si="9"/>
        <v>41086.168900462959</v>
      </c>
    </row>
    <row r="291" spans="1:20" ht="43.5" x14ac:dyDescent="0.35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>
        <f>ROUND((E291/D291)*100,0)</f>
        <v>105</v>
      </c>
      <c r="P291" s="5">
        <f>E291/L291</f>
        <v>67.771551724137936</v>
      </c>
      <c r="Q291" t="str">
        <f>LEFT(N291,FIND("/",N291)-1)</f>
        <v>film &amp; video</v>
      </c>
      <c r="R291" t="str">
        <f>RIGHT(N291,LEN(N291)-FIND("/",N291))</f>
        <v>documentary</v>
      </c>
      <c r="S291" s="9">
        <f t="shared" si="8"/>
        <v>41550.456412037034</v>
      </c>
      <c r="T291" s="9">
        <f t="shared" si="9"/>
        <v>41580.456412037034</v>
      </c>
    </row>
    <row r="292" spans="1:20" ht="29" x14ac:dyDescent="0.35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>
        <f>ROUND((E292/D292)*100,0)</f>
        <v>107</v>
      </c>
      <c r="P292" s="5">
        <f>E292/L292</f>
        <v>28.576190476190476</v>
      </c>
      <c r="Q292" t="str">
        <f>LEFT(N292,FIND("/",N292)-1)</f>
        <v>film &amp; video</v>
      </c>
      <c r="R292" t="str">
        <f>RIGHT(N292,LEN(N292)-FIND("/",N292))</f>
        <v>documentary</v>
      </c>
      <c r="S292" s="9">
        <f t="shared" si="8"/>
        <v>40526.36917824074</v>
      </c>
      <c r="T292" s="9">
        <f t="shared" si="9"/>
        <v>40576.332638888889</v>
      </c>
    </row>
    <row r="293" spans="1:20" ht="43.5" x14ac:dyDescent="0.35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>
        <f>ROUND((E293/D293)*100,0)</f>
        <v>120</v>
      </c>
      <c r="P293" s="5">
        <f>E293/L293</f>
        <v>46.8828125</v>
      </c>
      <c r="Q293" t="str">
        <f>LEFT(N293,FIND("/",N293)-1)</f>
        <v>film &amp; video</v>
      </c>
      <c r="R293" t="str">
        <f>RIGHT(N293,LEN(N293)-FIND("/",N293))</f>
        <v>documentary</v>
      </c>
      <c r="S293" s="9">
        <f t="shared" si="8"/>
        <v>41376.769050925926</v>
      </c>
      <c r="T293" s="9">
        <f t="shared" si="9"/>
        <v>41395.000694444447</v>
      </c>
    </row>
    <row r="294" spans="1:20" ht="58" x14ac:dyDescent="0.35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>
        <f>ROUND((E294/D294)*100,0)</f>
        <v>102</v>
      </c>
      <c r="P294" s="5">
        <f>E294/L294</f>
        <v>154.42231237322514</v>
      </c>
      <c r="Q294" t="str">
        <f>LEFT(N294,FIND("/",N294)-1)</f>
        <v>film &amp; video</v>
      </c>
      <c r="R294" t="str">
        <f>RIGHT(N294,LEN(N294)-FIND("/",N294))</f>
        <v>documentary</v>
      </c>
      <c r="S294" s="9">
        <f t="shared" si="8"/>
        <v>40812.803229166668</v>
      </c>
      <c r="T294" s="9">
        <f t="shared" si="9"/>
        <v>40845.165972222225</v>
      </c>
    </row>
    <row r="295" spans="1:20" ht="43.5" x14ac:dyDescent="0.35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>
        <f>ROUND((E295/D295)*100,0)</f>
        <v>101</v>
      </c>
      <c r="P295" s="5">
        <f>E295/L295</f>
        <v>201.22137404580153</v>
      </c>
      <c r="Q295" t="str">
        <f>LEFT(N295,FIND("/",N295)-1)</f>
        <v>film &amp; video</v>
      </c>
      <c r="R295" t="str">
        <f>RIGHT(N295,LEN(N295)-FIND("/",N295))</f>
        <v>documentary</v>
      </c>
      <c r="S295" s="9">
        <f t="shared" si="8"/>
        <v>41719.667986111112</v>
      </c>
      <c r="T295" s="9">
        <f t="shared" si="9"/>
        <v>41749.667986111112</v>
      </c>
    </row>
    <row r="296" spans="1:20" ht="72.5" x14ac:dyDescent="0.35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>
        <f>ROUND((E296/D296)*100,0)</f>
        <v>100</v>
      </c>
      <c r="P296" s="5">
        <f>E296/L296</f>
        <v>100</v>
      </c>
      <c r="Q296" t="str">
        <f>LEFT(N296,FIND("/",N296)-1)</f>
        <v>film &amp; video</v>
      </c>
      <c r="R296" t="str">
        <f>RIGHT(N296,LEN(N296)-FIND("/",N296))</f>
        <v>documentary</v>
      </c>
      <c r="S296" s="9">
        <f t="shared" si="8"/>
        <v>40343.084421296298</v>
      </c>
      <c r="T296" s="9">
        <f t="shared" si="9"/>
        <v>40378.666666666664</v>
      </c>
    </row>
    <row r="297" spans="1:20" ht="43.5" x14ac:dyDescent="0.35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>
        <f>ROUND((E297/D297)*100,0)</f>
        <v>133</v>
      </c>
      <c r="P297" s="5">
        <f>E297/L297</f>
        <v>100.08204511278196</v>
      </c>
      <c r="Q297" t="str">
        <f>LEFT(N297,FIND("/",N297)-1)</f>
        <v>film &amp; video</v>
      </c>
      <c r="R297" t="str">
        <f>RIGHT(N297,LEN(N297)-FIND("/",N297))</f>
        <v>documentary</v>
      </c>
      <c r="S297" s="9">
        <f t="shared" si="8"/>
        <v>41519.004733796297</v>
      </c>
      <c r="T297" s="9">
        <f t="shared" si="9"/>
        <v>41579</v>
      </c>
    </row>
    <row r="298" spans="1:20" ht="43.5" x14ac:dyDescent="0.35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>
        <f>ROUND((E298/D298)*100,0)</f>
        <v>119</v>
      </c>
      <c r="P298" s="5">
        <f>E298/L298</f>
        <v>230.08953488372092</v>
      </c>
      <c r="Q298" t="str">
        <f>LEFT(N298,FIND("/",N298)-1)</f>
        <v>film &amp; video</v>
      </c>
      <c r="R298" t="str">
        <f>RIGHT(N298,LEN(N298)-FIND("/",N298))</f>
        <v>documentary</v>
      </c>
      <c r="S298" s="9">
        <f t="shared" si="8"/>
        <v>41134.475497685184</v>
      </c>
      <c r="T298" s="9">
        <f t="shared" si="9"/>
        <v>41159.475497685184</v>
      </c>
    </row>
    <row r="299" spans="1:20" ht="43.5" x14ac:dyDescent="0.35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>
        <f>ROUND((E299/D299)*100,0)</f>
        <v>101</v>
      </c>
      <c r="P299" s="5">
        <f>E299/L299</f>
        <v>141.74647887323943</v>
      </c>
      <c r="Q299" t="str">
        <f>LEFT(N299,FIND("/",N299)-1)</f>
        <v>film &amp; video</v>
      </c>
      <c r="R299" t="str">
        <f>RIGHT(N299,LEN(N299)-FIND("/",N299))</f>
        <v>documentary</v>
      </c>
      <c r="S299" s="9">
        <f t="shared" si="8"/>
        <v>42089.72802083334</v>
      </c>
      <c r="T299" s="9">
        <f t="shared" si="9"/>
        <v>42125.165972222225</v>
      </c>
    </row>
    <row r="300" spans="1:20" ht="29" x14ac:dyDescent="0.35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>
        <f>ROUND((E300/D300)*100,0)</f>
        <v>109</v>
      </c>
      <c r="P300" s="5">
        <f>E300/L300</f>
        <v>56.344351395730705</v>
      </c>
      <c r="Q300" t="str">
        <f>LEFT(N300,FIND("/",N300)-1)</f>
        <v>film &amp; video</v>
      </c>
      <c r="R300" t="str">
        <f>RIGHT(N300,LEN(N300)-FIND("/",N300))</f>
        <v>documentary</v>
      </c>
      <c r="S300" s="9">
        <f t="shared" si="8"/>
        <v>41709.463518518518</v>
      </c>
      <c r="T300" s="9">
        <f t="shared" si="9"/>
        <v>41768.875</v>
      </c>
    </row>
    <row r="301" spans="1:20" ht="58" x14ac:dyDescent="0.35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>
        <f>ROUND((E301/D301)*100,0)</f>
        <v>179</v>
      </c>
      <c r="P301" s="5">
        <f>E301/L301</f>
        <v>73.341188524590166</v>
      </c>
      <c r="Q301" t="str">
        <f>LEFT(N301,FIND("/",N301)-1)</f>
        <v>film &amp; video</v>
      </c>
      <c r="R301" t="str">
        <f>RIGHT(N301,LEN(N301)-FIND("/",N301))</f>
        <v>documentary</v>
      </c>
      <c r="S301" s="9">
        <f t="shared" si="8"/>
        <v>40469.225231481483</v>
      </c>
      <c r="T301" s="9">
        <f t="shared" si="9"/>
        <v>40499.266898148147</v>
      </c>
    </row>
    <row r="302" spans="1:20" ht="43.5" x14ac:dyDescent="0.35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>
        <f>ROUND((E302/D302)*100,0)</f>
        <v>102</v>
      </c>
      <c r="P302" s="5">
        <f>E302/L302</f>
        <v>85.337785234899329</v>
      </c>
      <c r="Q302" t="str">
        <f>LEFT(N302,FIND("/",N302)-1)</f>
        <v>film &amp; video</v>
      </c>
      <c r="R302" t="str">
        <f>RIGHT(N302,LEN(N302)-FIND("/",N302))</f>
        <v>documentary</v>
      </c>
      <c r="S302" s="9">
        <f t="shared" si="8"/>
        <v>40626.959930555553</v>
      </c>
      <c r="T302" s="9">
        <f t="shared" si="9"/>
        <v>40657.959930555553</v>
      </c>
    </row>
    <row r="303" spans="1:20" ht="43.5" x14ac:dyDescent="0.35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>
        <f>ROUND((E303/D303)*100,0)</f>
        <v>119</v>
      </c>
      <c r="P303" s="5">
        <f>E303/L303</f>
        <v>61.496215139442228</v>
      </c>
      <c r="Q303" t="str">
        <f>LEFT(N303,FIND("/",N303)-1)</f>
        <v>film &amp; video</v>
      </c>
      <c r="R303" t="str">
        <f>RIGHT(N303,LEN(N303)-FIND("/",N303))</f>
        <v>documentary</v>
      </c>
      <c r="S303" s="9">
        <f t="shared" si="8"/>
        <v>41312.737673611111</v>
      </c>
      <c r="T303" s="9">
        <f t="shared" si="9"/>
        <v>41352.696006944447</v>
      </c>
    </row>
    <row r="304" spans="1:20" ht="58" x14ac:dyDescent="0.35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>
        <f>ROUND((E304/D304)*100,0)</f>
        <v>100</v>
      </c>
      <c r="P304" s="5">
        <f>E304/L304</f>
        <v>93.018518518518519</v>
      </c>
      <c r="Q304" t="str">
        <f>LEFT(N304,FIND("/",N304)-1)</f>
        <v>film &amp; video</v>
      </c>
      <c r="R304" t="str">
        <f>RIGHT(N304,LEN(N304)-FIND("/",N304))</f>
        <v>documentary</v>
      </c>
      <c r="S304" s="9">
        <f t="shared" si="8"/>
        <v>40933.856921296298</v>
      </c>
      <c r="T304" s="9">
        <f t="shared" si="9"/>
        <v>40963.856921296298</v>
      </c>
    </row>
    <row r="305" spans="1:20" ht="43.5" x14ac:dyDescent="0.35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>
        <f>ROUND((E305/D305)*100,0)</f>
        <v>137</v>
      </c>
      <c r="P305" s="5">
        <f>E305/L305</f>
        <v>50.292682926829265</v>
      </c>
      <c r="Q305" t="str">
        <f>LEFT(N305,FIND("/",N305)-1)</f>
        <v>film &amp; video</v>
      </c>
      <c r="R305" t="str">
        <f>RIGHT(N305,LEN(N305)-FIND("/",N305))</f>
        <v>documentary</v>
      </c>
      <c r="S305" s="9">
        <f t="shared" si="8"/>
        <v>41032.071134259262</v>
      </c>
      <c r="T305" s="9">
        <f t="shared" si="9"/>
        <v>41062.071134259262</v>
      </c>
    </row>
    <row r="306" spans="1:20" ht="29" x14ac:dyDescent="0.35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>
        <f>ROUND((E306/D306)*100,0)</f>
        <v>232</v>
      </c>
      <c r="P306" s="5">
        <f>E306/L306</f>
        <v>106.43243243243244</v>
      </c>
      <c r="Q306" t="str">
        <f>LEFT(N306,FIND("/",N306)-1)</f>
        <v>film &amp; video</v>
      </c>
      <c r="R306" t="str">
        <f>RIGHT(N306,LEN(N306)-FIND("/",N306))</f>
        <v>documentary</v>
      </c>
      <c r="S306" s="9">
        <f t="shared" si="8"/>
        <v>41114.094872685186</v>
      </c>
      <c r="T306" s="9">
        <f t="shared" si="9"/>
        <v>41153.083333333336</v>
      </c>
    </row>
    <row r="307" spans="1:20" ht="43.5" x14ac:dyDescent="0.35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>
        <f>ROUND((E307/D307)*100,0)</f>
        <v>130</v>
      </c>
      <c r="P307" s="5">
        <f>E307/L307</f>
        <v>51.719576719576722</v>
      </c>
      <c r="Q307" t="str">
        <f>LEFT(N307,FIND("/",N307)-1)</f>
        <v>film &amp; video</v>
      </c>
      <c r="R307" t="str">
        <f>RIGHT(N307,LEN(N307)-FIND("/",N307))</f>
        <v>documentary</v>
      </c>
      <c r="S307" s="9">
        <f t="shared" si="8"/>
        <v>40948.630196759259</v>
      </c>
      <c r="T307" s="9">
        <f t="shared" si="9"/>
        <v>40978.630196759259</v>
      </c>
    </row>
    <row r="308" spans="1:20" ht="29" x14ac:dyDescent="0.35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>
        <f>ROUND((E308/D308)*100,0)</f>
        <v>293</v>
      </c>
      <c r="P308" s="5">
        <f>E308/L308</f>
        <v>36.612499999999997</v>
      </c>
      <c r="Q308" t="str">
        <f>LEFT(N308,FIND("/",N308)-1)</f>
        <v>film &amp; video</v>
      </c>
      <c r="R308" t="str">
        <f>RIGHT(N308,LEN(N308)-FIND("/",N308))</f>
        <v>documentary</v>
      </c>
      <c r="S308" s="9">
        <f t="shared" si="8"/>
        <v>41333.837187500001</v>
      </c>
      <c r="T308" s="9">
        <f t="shared" si="9"/>
        <v>41353.795520833337</v>
      </c>
    </row>
    <row r="309" spans="1:20" x14ac:dyDescent="0.35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>
        <f>ROUND((E309/D309)*100,0)</f>
        <v>111</v>
      </c>
      <c r="P309" s="5">
        <f>E309/L309</f>
        <v>42.517361111111114</v>
      </c>
      <c r="Q309" t="str">
        <f>LEFT(N309,FIND("/",N309)-1)</f>
        <v>film &amp; video</v>
      </c>
      <c r="R309" t="str">
        <f>RIGHT(N309,LEN(N309)-FIND("/",N309))</f>
        <v>documentary</v>
      </c>
      <c r="S309" s="9">
        <f t="shared" si="8"/>
        <v>41282.944456018515</v>
      </c>
      <c r="T309" s="9">
        <f t="shared" si="9"/>
        <v>41312.944456018515</v>
      </c>
    </row>
    <row r="310" spans="1:20" ht="43.5" x14ac:dyDescent="0.35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>
        <f>ROUND((E310/D310)*100,0)</f>
        <v>106</v>
      </c>
      <c r="P310" s="5">
        <f>E310/L310</f>
        <v>62.712871287128714</v>
      </c>
      <c r="Q310" t="str">
        <f>LEFT(N310,FIND("/",N310)-1)</f>
        <v>film &amp; video</v>
      </c>
      <c r="R310" t="str">
        <f>RIGHT(N310,LEN(N310)-FIND("/",N310))</f>
        <v>documentary</v>
      </c>
      <c r="S310" s="9">
        <f t="shared" si="8"/>
        <v>40567.694560185184</v>
      </c>
      <c r="T310" s="9">
        <f t="shared" si="9"/>
        <v>40612.694560185184</v>
      </c>
    </row>
    <row r="311" spans="1:20" ht="43.5" x14ac:dyDescent="0.35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>
        <f>ROUND((E311/D311)*100,0)</f>
        <v>119</v>
      </c>
      <c r="P311" s="5">
        <f>E311/L311</f>
        <v>89.957983193277315</v>
      </c>
      <c r="Q311" t="str">
        <f>LEFT(N311,FIND("/",N311)-1)</f>
        <v>film &amp; video</v>
      </c>
      <c r="R311" t="str">
        <f>RIGHT(N311,LEN(N311)-FIND("/",N311))</f>
        <v>documentary</v>
      </c>
      <c r="S311" s="9">
        <f t="shared" si="8"/>
        <v>41134.751550925925</v>
      </c>
      <c r="T311" s="9">
        <f t="shared" si="9"/>
        <v>41155.751550925925</v>
      </c>
    </row>
    <row r="312" spans="1:20" ht="43.5" x14ac:dyDescent="0.35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>
        <f>ROUND((E312/D312)*100,0)</f>
        <v>104</v>
      </c>
      <c r="P312" s="5">
        <f>E312/L312</f>
        <v>28.924722222222222</v>
      </c>
      <c r="Q312" t="str">
        <f>LEFT(N312,FIND("/",N312)-1)</f>
        <v>film &amp; video</v>
      </c>
      <c r="R312" t="str">
        <f>RIGHT(N312,LEN(N312)-FIND("/",N312))</f>
        <v>documentary</v>
      </c>
      <c r="S312" s="9">
        <f t="shared" si="8"/>
        <v>40821.183136574073</v>
      </c>
      <c r="T312" s="9">
        <f t="shared" si="9"/>
        <v>40836.083333333336</v>
      </c>
    </row>
    <row r="313" spans="1:20" ht="43.5" x14ac:dyDescent="0.35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>
        <f>ROUND((E313/D313)*100,0)</f>
        <v>104</v>
      </c>
      <c r="P313" s="5">
        <f>E313/L313</f>
        <v>138.8022</v>
      </c>
      <c r="Q313" t="str">
        <f>LEFT(N313,FIND("/",N313)-1)</f>
        <v>film &amp; video</v>
      </c>
      <c r="R313" t="str">
        <f>RIGHT(N313,LEN(N313)-FIND("/",N313))</f>
        <v>documentary</v>
      </c>
      <c r="S313" s="9">
        <f t="shared" si="8"/>
        <v>40868.219814814816</v>
      </c>
      <c r="T313" s="9">
        <f t="shared" si="9"/>
        <v>40909.332638888889</v>
      </c>
    </row>
    <row r="314" spans="1:20" ht="58" x14ac:dyDescent="0.35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>
        <f>ROUND((E314/D314)*100,0)</f>
        <v>112</v>
      </c>
      <c r="P314" s="5">
        <f>E314/L314</f>
        <v>61.301369863013697</v>
      </c>
      <c r="Q314" t="str">
        <f>LEFT(N314,FIND("/",N314)-1)</f>
        <v>film &amp; video</v>
      </c>
      <c r="R314" t="str">
        <f>RIGHT(N314,LEN(N314)-FIND("/",N314))</f>
        <v>documentary</v>
      </c>
      <c r="S314" s="9">
        <f t="shared" si="8"/>
        <v>41348.877685185187</v>
      </c>
      <c r="T314" s="9">
        <f t="shared" si="9"/>
        <v>41378.877685185187</v>
      </c>
    </row>
    <row r="315" spans="1:20" ht="58" x14ac:dyDescent="0.35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>
        <f>ROUND((E315/D315)*100,0)</f>
        <v>105</v>
      </c>
      <c r="P315" s="5">
        <f>E315/L315</f>
        <v>80.202702702702709</v>
      </c>
      <c r="Q315" t="str">
        <f>LEFT(N315,FIND("/",N315)-1)</f>
        <v>film &amp; video</v>
      </c>
      <c r="R315" t="str">
        <f>RIGHT(N315,LEN(N315)-FIND("/",N315))</f>
        <v>documentary</v>
      </c>
      <c r="S315" s="9">
        <f t="shared" si="8"/>
        <v>40357.227939814817</v>
      </c>
      <c r="T315" s="9">
        <f t="shared" si="9"/>
        <v>40401.665972222225</v>
      </c>
    </row>
    <row r="316" spans="1:20" ht="43.5" x14ac:dyDescent="0.35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>
        <f>ROUND((E316/D316)*100,0)</f>
        <v>385</v>
      </c>
      <c r="P316" s="5">
        <f>E316/L316</f>
        <v>32.095833333333331</v>
      </c>
      <c r="Q316" t="str">
        <f>LEFT(N316,FIND("/",N316)-1)</f>
        <v>film &amp; video</v>
      </c>
      <c r="R316" t="str">
        <f>RIGHT(N316,LEN(N316)-FIND("/",N316))</f>
        <v>documentary</v>
      </c>
      <c r="S316" s="9">
        <f t="shared" si="8"/>
        <v>41304.833194444444</v>
      </c>
      <c r="T316" s="9">
        <f t="shared" si="9"/>
        <v>41334.833194444444</v>
      </c>
    </row>
    <row r="317" spans="1:20" ht="43.5" x14ac:dyDescent="0.35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>
        <f>ROUND((E317/D317)*100,0)</f>
        <v>101</v>
      </c>
      <c r="P317" s="5">
        <f>E317/L317</f>
        <v>200.88888888888889</v>
      </c>
      <c r="Q317" t="str">
        <f>LEFT(N317,FIND("/",N317)-1)</f>
        <v>film &amp; video</v>
      </c>
      <c r="R317" t="str">
        <f>RIGHT(N317,LEN(N317)-FIND("/",N317))</f>
        <v>documentary</v>
      </c>
      <c r="S317" s="9">
        <f t="shared" si="8"/>
        <v>41113.77238425926</v>
      </c>
      <c r="T317" s="9">
        <f t="shared" si="9"/>
        <v>41143.77238425926</v>
      </c>
    </row>
    <row r="318" spans="1:20" ht="29" x14ac:dyDescent="0.35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>
        <f>ROUND((E318/D318)*100,0)</f>
        <v>114</v>
      </c>
      <c r="P318" s="5">
        <f>E318/L318</f>
        <v>108.01265822784811</v>
      </c>
      <c r="Q318" t="str">
        <f>LEFT(N318,FIND("/",N318)-1)</f>
        <v>film &amp; video</v>
      </c>
      <c r="R318" t="str">
        <f>RIGHT(N318,LEN(N318)-FIND("/",N318))</f>
        <v>documentary</v>
      </c>
      <c r="S318" s="9">
        <f t="shared" si="8"/>
        <v>41950.923576388886</v>
      </c>
      <c r="T318" s="9">
        <f t="shared" si="9"/>
        <v>41984.207638888889</v>
      </c>
    </row>
    <row r="319" spans="1:20" ht="43.5" x14ac:dyDescent="0.35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>
        <f>ROUND((E319/D319)*100,0)</f>
        <v>101</v>
      </c>
      <c r="P319" s="5">
        <f>E319/L319</f>
        <v>95.699367088607602</v>
      </c>
      <c r="Q319" t="str">
        <f>LEFT(N319,FIND("/",N319)-1)</f>
        <v>film &amp; video</v>
      </c>
      <c r="R319" t="str">
        <f>RIGHT(N319,LEN(N319)-FIND("/",N319))</f>
        <v>documentary</v>
      </c>
      <c r="S319" s="9">
        <f t="shared" si="8"/>
        <v>41589.676886574074</v>
      </c>
      <c r="T319" s="9">
        <f t="shared" si="9"/>
        <v>41619.676886574074</v>
      </c>
    </row>
    <row r="320" spans="1:20" ht="43.5" x14ac:dyDescent="0.35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>
        <f>ROUND((E320/D320)*100,0)</f>
        <v>283</v>
      </c>
      <c r="P320" s="5">
        <f>E320/L320</f>
        <v>49.880281690140848</v>
      </c>
      <c r="Q320" t="str">
        <f>LEFT(N320,FIND("/",N320)-1)</f>
        <v>film &amp; video</v>
      </c>
      <c r="R320" t="str">
        <f>RIGHT(N320,LEN(N320)-FIND("/",N320))</f>
        <v>documentary</v>
      </c>
      <c r="S320" s="9">
        <f t="shared" si="8"/>
        <v>41330.038784722223</v>
      </c>
      <c r="T320" s="9">
        <f t="shared" si="9"/>
        <v>41359.997118055559</v>
      </c>
    </row>
    <row r="321" spans="1:20" ht="58" x14ac:dyDescent="0.35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>
        <f>ROUND((E321/D321)*100,0)</f>
        <v>113</v>
      </c>
      <c r="P321" s="5">
        <f>E321/L321</f>
        <v>110.47058823529412</v>
      </c>
      <c r="Q321" t="str">
        <f>LEFT(N321,FIND("/",N321)-1)</f>
        <v>film &amp; video</v>
      </c>
      <c r="R321" t="str">
        <f>RIGHT(N321,LEN(N321)-FIND("/",N321))</f>
        <v>documentary</v>
      </c>
      <c r="S321" s="9">
        <f t="shared" si="8"/>
        <v>40123.83829861111</v>
      </c>
      <c r="T321" s="9">
        <f t="shared" si="9"/>
        <v>40211.332638888889</v>
      </c>
    </row>
    <row r="322" spans="1:20" ht="43.5" x14ac:dyDescent="0.35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>
        <f>ROUND((E322/D322)*100,0)</f>
        <v>107</v>
      </c>
      <c r="P322" s="5">
        <f>E322/L322</f>
        <v>134.91139240506328</v>
      </c>
      <c r="Q322" t="str">
        <f>LEFT(N322,FIND("/",N322)-1)</f>
        <v>film &amp; video</v>
      </c>
      <c r="R322" t="str">
        <f>RIGHT(N322,LEN(N322)-FIND("/",N322))</f>
        <v>documentary</v>
      </c>
      <c r="S322" s="9">
        <f t="shared" si="8"/>
        <v>42331.551307870366</v>
      </c>
      <c r="T322" s="9">
        <f t="shared" si="9"/>
        <v>42360.958333333328</v>
      </c>
    </row>
    <row r="323" spans="1:20" ht="43.5" x14ac:dyDescent="0.35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>
        <f>ROUND((E323/D323)*100,0)</f>
        <v>103</v>
      </c>
      <c r="P323" s="5">
        <f>E323/L323</f>
        <v>106.62314540059347</v>
      </c>
      <c r="Q323" t="str">
        <f>LEFT(N323,FIND("/",N323)-1)</f>
        <v>film &amp; video</v>
      </c>
      <c r="R323" t="str">
        <f>RIGHT(N323,LEN(N323)-FIND("/",N323))</f>
        <v>documentary</v>
      </c>
      <c r="S323" s="9">
        <f t="shared" ref="S323:S386" si="10">(((J323/60)/60)/24)+DATE(1970,1,1)</f>
        <v>42647.446597222224</v>
      </c>
      <c r="T323" s="9">
        <f t="shared" ref="T323:T386" si="11">(((I323/60)/60)/24)+DATE(1970,1,1)</f>
        <v>42682.488263888896</v>
      </c>
    </row>
    <row r="324" spans="1:20" ht="43.5" x14ac:dyDescent="0.35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>
        <f>ROUND((E324/D324)*100,0)</f>
        <v>108</v>
      </c>
      <c r="P324" s="5">
        <f>E324/L324</f>
        <v>145.04301075268816</v>
      </c>
      <c r="Q324" t="str">
        <f>LEFT(N324,FIND("/",N324)-1)</f>
        <v>film &amp; video</v>
      </c>
      <c r="R324" t="str">
        <f>RIGHT(N324,LEN(N324)-FIND("/",N324))</f>
        <v>documentary</v>
      </c>
      <c r="S324" s="9">
        <f t="shared" si="10"/>
        <v>42473.57</v>
      </c>
      <c r="T324" s="9">
        <f t="shared" si="11"/>
        <v>42503.57</v>
      </c>
    </row>
    <row r="325" spans="1:20" ht="43.5" x14ac:dyDescent="0.35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>
        <f>ROUND((E325/D325)*100,0)</f>
        <v>123</v>
      </c>
      <c r="P325" s="5">
        <f>E325/L325</f>
        <v>114.58620689655173</v>
      </c>
      <c r="Q325" t="str">
        <f>LEFT(N325,FIND("/",N325)-1)</f>
        <v>film &amp; video</v>
      </c>
      <c r="R325" t="str">
        <f>RIGHT(N325,LEN(N325)-FIND("/",N325))</f>
        <v>documentary</v>
      </c>
      <c r="S325" s="9">
        <f t="shared" si="10"/>
        <v>42697.32136574074</v>
      </c>
      <c r="T325" s="9">
        <f t="shared" si="11"/>
        <v>42725.332638888889</v>
      </c>
    </row>
    <row r="326" spans="1:20" ht="43.5" x14ac:dyDescent="0.35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>
        <f>ROUND((E326/D326)*100,0)</f>
        <v>102</v>
      </c>
      <c r="P326" s="5">
        <f>E326/L326</f>
        <v>105.3170731707317</v>
      </c>
      <c r="Q326" t="str">
        <f>LEFT(N326,FIND("/",N326)-1)</f>
        <v>film &amp; video</v>
      </c>
      <c r="R326" t="str">
        <f>RIGHT(N326,LEN(N326)-FIND("/",N326))</f>
        <v>documentary</v>
      </c>
      <c r="S326" s="9">
        <f t="shared" si="10"/>
        <v>42184.626250000001</v>
      </c>
      <c r="T326" s="9">
        <f t="shared" si="11"/>
        <v>42217.626250000001</v>
      </c>
    </row>
    <row r="327" spans="1:20" ht="43.5" x14ac:dyDescent="0.35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>
        <f>ROUND((E327/D327)*100,0)</f>
        <v>104</v>
      </c>
      <c r="P327" s="5">
        <f>E327/L327</f>
        <v>70.921195652173907</v>
      </c>
      <c r="Q327" t="str">
        <f>LEFT(N327,FIND("/",N327)-1)</f>
        <v>film &amp; video</v>
      </c>
      <c r="R327" t="str">
        <f>RIGHT(N327,LEN(N327)-FIND("/",N327))</f>
        <v>documentary</v>
      </c>
      <c r="S327" s="9">
        <f t="shared" si="10"/>
        <v>42689.187881944439</v>
      </c>
      <c r="T327" s="9">
        <f t="shared" si="11"/>
        <v>42724.187881944439</v>
      </c>
    </row>
    <row r="328" spans="1:20" ht="43.5" x14ac:dyDescent="0.35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>
        <f>ROUND((E328/D328)*100,0)</f>
        <v>113</v>
      </c>
      <c r="P328" s="5">
        <f>E328/L328</f>
        <v>147.17167680278018</v>
      </c>
      <c r="Q328" t="str">
        <f>LEFT(N328,FIND("/",N328)-1)</f>
        <v>film &amp; video</v>
      </c>
      <c r="R328" t="str">
        <f>RIGHT(N328,LEN(N328)-FIND("/",N328))</f>
        <v>documentary</v>
      </c>
      <c r="S328" s="9">
        <f t="shared" si="10"/>
        <v>42775.314884259264</v>
      </c>
      <c r="T328" s="9">
        <f t="shared" si="11"/>
        <v>42808.956250000003</v>
      </c>
    </row>
    <row r="329" spans="1:20" ht="43.5" x14ac:dyDescent="0.35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>
        <f>ROUND((E329/D329)*100,0)</f>
        <v>136</v>
      </c>
      <c r="P329" s="5">
        <f>E329/L329</f>
        <v>160.47058823529412</v>
      </c>
      <c r="Q329" t="str">
        <f>LEFT(N329,FIND("/",N329)-1)</f>
        <v>film &amp; video</v>
      </c>
      <c r="R329" t="str">
        <f>RIGHT(N329,LEN(N329)-FIND("/",N329))</f>
        <v>documentary</v>
      </c>
      <c r="S329" s="9">
        <f t="shared" si="10"/>
        <v>42058.235289351855</v>
      </c>
      <c r="T329" s="9">
        <f t="shared" si="11"/>
        <v>42085.333333333328</v>
      </c>
    </row>
    <row r="330" spans="1:20" ht="43.5" x14ac:dyDescent="0.35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>
        <f>ROUND((E330/D330)*100,0)</f>
        <v>104</v>
      </c>
      <c r="P330" s="5">
        <f>E330/L330</f>
        <v>156.04578313253012</v>
      </c>
      <c r="Q330" t="str">
        <f>LEFT(N330,FIND("/",N330)-1)</f>
        <v>film &amp; video</v>
      </c>
      <c r="R330" t="str">
        <f>RIGHT(N330,LEN(N330)-FIND("/",N330))</f>
        <v>documentary</v>
      </c>
      <c r="S330" s="9">
        <f t="shared" si="10"/>
        <v>42278.946620370371</v>
      </c>
      <c r="T330" s="9">
        <f t="shared" si="11"/>
        <v>42309.166666666672</v>
      </c>
    </row>
    <row r="331" spans="1:20" ht="43.5" x14ac:dyDescent="0.35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>
        <f>ROUND((E331/D331)*100,0)</f>
        <v>106</v>
      </c>
      <c r="P331" s="5">
        <f>E331/L331</f>
        <v>63.17365269461078</v>
      </c>
      <c r="Q331" t="str">
        <f>LEFT(N331,FIND("/",N331)-1)</f>
        <v>film &amp; video</v>
      </c>
      <c r="R331" t="str">
        <f>RIGHT(N331,LEN(N331)-FIND("/",N331))</f>
        <v>documentary</v>
      </c>
      <c r="S331" s="9">
        <f t="shared" si="10"/>
        <v>42291.46674768519</v>
      </c>
      <c r="T331" s="9">
        <f t="shared" si="11"/>
        <v>42315.166666666672</v>
      </c>
    </row>
    <row r="332" spans="1:20" ht="43.5" x14ac:dyDescent="0.35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>
        <f>ROUND((E332/D332)*100,0)</f>
        <v>102</v>
      </c>
      <c r="P332" s="5">
        <f>E332/L332</f>
        <v>104.82352941176471</v>
      </c>
      <c r="Q332" t="str">
        <f>LEFT(N332,FIND("/",N332)-1)</f>
        <v>film &amp; video</v>
      </c>
      <c r="R332" t="str">
        <f>RIGHT(N332,LEN(N332)-FIND("/",N332))</f>
        <v>documentary</v>
      </c>
      <c r="S332" s="9">
        <f t="shared" si="10"/>
        <v>41379.515775462962</v>
      </c>
      <c r="T332" s="9">
        <f t="shared" si="11"/>
        <v>41411.165972222225</v>
      </c>
    </row>
    <row r="333" spans="1:20" ht="43.5" x14ac:dyDescent="0.35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>
        <f>ROUND((E333/D333)*100,0)</f>
        <v>107</v>
      </c>
      <c r="P333" s="5">
        <f>E333/L333</f>
        <v>97.356164383561648</v>
      </c>
      <c r="Q333" t="str">
        <f>LEFT(N333,FIND("/",N333)-1)</f>
        <v>film &amp; video</v>
      </c>
      <c r="R333" t="str">
        <f>RIGHT(N333,LEN(N333)-FIND("/",N333))</f>
        <v>documentary</v>
      </c>
      <c r="S333" s="9">
        <f t="shared" si="10"/>
        <v>42507.581412037034</v>
      </c>
      <c r="T333" s="9">
        <f t="shared" si="11"/>
        <v>42538.581412037034</v>
      </c>
    </row>
    <row r="334" spans="1:20" ht="43.5" x14ac:dyDescent="0.35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>
        <f>ROUND((E334/D334)*100,0)</f>
        <v>113</v>
      </c>
      <c r="P334" s="5">
        <f>E334/L334</f>
        <v>203.63063063063063</v>
      </c>
      <c r="Q334" t="str">
        <f>LEFT(N334,FIND("/",N334)-1)</f>
        <v>film &amp; video</v>
      </c>
      <c r="R334" t="str">
        <f>RIGHT(N334,LEN(N334)-FIND("/",N334))</f>
        <v>documentary</v>
      </c>
      <c r="S334" s="9">
        <f t="shared" si="10"/>
        <v>42263.680289351847</v>
      </c>
      <c r="T334" s="9">
        <f t="shared" si="11"/>
        <v>42305.333333333328</v>
      </c>
    </row>
    <row r="335" spans="1:20" ht="43.5" x14ac:dyDescent="0.35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>
        <f>ROUND((E335/D335)*100,0)</f>
        <v>125</v>
      </c>
      <c r="P335" s="5">
        <f>E335/L335</f>
        <v>188.31203007518798</v>
      </c>
      <c r="Q335" t="str">
        <f>LEFT(N335,FIND("/",N335)-1)</f>
        <v>film &amp; video</v>
      </c>
      <c r="R335" t="str">
        <f>RIGHT(N335,LEN(N335)-FIND("/",N335))</f>
        <v>documentary</v>
      </c>
      <c r="S335" s="9">
        <f t="shared" si="10"/>
        <v>42437.636469907404</v>
      </c>
      <c r="T335" s="9">
        <f t="shared" si="11"/>
        <v>42467.59480324074</v>
      </c>
    </row>
    <row r="336" spans="1:20" ht="58" x14ac:dyDescent="0.35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>
        <f>ROUND((E336/D336)*100,0)</f>
        <v>101</v>
      </c>
      <c r="P336" s="5">
        <f>E336/L336</f>
        <v>146.65217391304347</v>
      </c>
      <c r="Q336" t="str">
        <f>LEFT(N336,FIND("/",N336)-1)</f>
        <v>film &amp; video</v>
      </c>
      <c r="R336" t="str">
        <f>RIGHT(N336,LEN(N336)-FIND("/",N336))</f>
        <v>documentary</v>
      </c>
      <c r="S336" s="9">
        <f t="shared" si="10"/>
        <v>42101.682372685187</v>
      </c>
      <c r="T336" s="9">
        <f t="shared" si="11"/>
        <v>42139.791666666672</v>
      </c>
    </row>
    <row r="337" spans="1:20" ht="43.5" x14ac:dyDescent="0.35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>
        <f>ROUND((E337/D337)*100,0)</f>
        <v>103</v>
      </c>
      <c r="P337" s="5">
        <f>E337/L337</f>
        <v>109.1875</v>
      </c>
      <c r="Q337" t="str">
        <f>LEFT(N337,FIND("/",N337)-1)</f>
        <v>film &amp; video</v>
      </c>
      <c r="R337" t="str">
        <f>RIGHT(N337,LEN(N337)-FIND("/",N337))</f>
        <v>documentary</v>
      </c>
      <c r="S337" s="9">
        <f t="shared" si="10"/>
        <v>42101.737442129626</v>
      </c>
      <c r="T337" s="9">
        <f t="shared" si="11"/>
        <v>42132.916666666672</v>
      </c>
    </row>
    <row r="338" spans="1:20" ht="43.5" x14ac:dyDescent="0.35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>
        <f>ROUND((E338/D338)*100,0)</f>
        <v>117</v>
      </c>
      <c r="P338" s="5">
        <f>E338/L338</f>
        <v>59.249046653144013</v>
      </c>
      <c r="Q338" t="str">
        <f>LEFT(N338,FIND("/",N338)-1)</f>
        <v>film &amp; video</v>
      </c>
      <c r="R338" t="str">
        <f>RIGHT(N338,LEN(N338)-FIND("/",N338))</f>
        <v>documentary</v>
      </c>
      <c r="S338" s="9">
        <f t="shared" si="10"/>
        <v>42291.596273148149</v>
      </c>
      <c r="T338" s="9">
        <f t="shared" si="11"/>
        <v>42321.637939814813</v>
      </c>
    </row>
    <row r="339" spans="1:20" ht="43.5" x14ac:dyDescent="0.35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>
        <f>ROUND((E339/D339)*100,0)</f>
        <v>101</v>
      </c>
      <c r="P339" s="5">
        <f>E339/L339</f>
        <v>97.904838709677421</v>
      </c>
      <c r="Q339" t="str">
        <f>LEFT(N339,FIND("/",N339)-1)</f>
        <v>film &amp; video</v>
      </c>
      <c r="R339" t="str">
        <f>RIGHT(N339,LEN(N339)-FIND("/",N339))</f>
        <v>documentary</v>
      </c>
      <c r="S339" s="9">
        <f t="shared" si="10"/>
        <v>42047.128564814819</v>
      </c>
      <c r="T339" s="9">
        <f t="shared" si="11"/>
        <v>42077.086898148147</v>
      </c>
    </row>
    <row r="340" spans="1:20" ht="43.5" x14ac:dyDescent="0.35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>
        <f>ROUND((E340/D340)*100,0)</f>
        <v>110</v>
      </c>
      <c r="P340" s="5">
        <f>E340/L340</f>
        <v>70.000169491525426</v>
      </c>
      <c r="Q340" t="str">
        <f>LEFT(N340,FIND("/",N340)-1)</f>
        <v>film &amp; video</v>
      </c>
      <c r="R340" t="str">
        <f>RIGHT(N340,LEN(N340)-FIND("/",N340))</f>
        <v>documentary</v>
      </c>
      <c r="S340" s="9">
        <f t="shared" si="10"/>
        <v>42559.755671296298</v>
      </c>
      <c r="T340" s="9">
        <f t="shared" si="11"/>
        <v>42616.041666666672</v>
      </c>
    </row>
    <row r="341" spans="1:20" ht="43.5" x14ac:dyDescent="0.35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>
        <f>ROUND((E341/D341)*100,0)</f>
        <v>108</v>
      </c>
      <c r="P341" s="5">
        <f>E341/L341</f>
        <v>72.865168539325836</v>
      </c>
      <c r="Q341" t="str">
        <f>LEFT(N341,FIND("/",N341)-1)</f>
        <v>film &amp; video</v>
      </c>
      <c r="R341" t="str">
        <f>RIGHT(N341,LEN(N341)-FIND("/",N341))</f>
        <v>documentary</v>
      </c>
      <c r="S341" s="9">
        <f t="shared" si="10"/>
        <v>42093.760046296295</v>
      </c>
      <c r="T341" s="9">
        <f t="shared" si="11"/>
        <v>42123.760046296295</v>
      </c>
    </row>
    <row r="342" spans="1:20" ht="43.5" x14ac:dyDescent="0.35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>
        <f>ROUND((E342/D342)*100,0)</f>
        <v>125</v>
      </c>
      <c r="P342" s="5">
        <f>E342/L342</f>
        <v>146.34782608695653</v>
      </c>
      <c r="Q342" t="str">
        <f>LEFT(N342,FIND("/",N342)-1)</f>
        <v>film &amp; video</v>
      </c>
      <c r="R342" t="str">
        <f>RIGHT(N342,LEN(N342)-FIND("/",N342))</f>
        <v>documentary</v>
      </c>
      <c r="S342" s="9">
        <f t="shared" si="10"/>
        <v>42772.669062500005</v>
      </c>
      <c r="T342" s="9">
        <f t="shared" si="11"/>
        <v>42802.875</v>
      </c>
    </row>
    <row r="343" spans="1:20" ht="43.5" x14ac:dyDescent="0.35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>
        <f>ROUND((E343/D343)*100,0)</f>
        <v>107</v>
      </c>
      <c r="P343" s="5">
        <f>E343/L343</f>
        <v>67.909090909090907</v>
      </c>
      <c r="Q343" t="str">
        <f>LEFT(N343,FIND("/",N343)-1)</f>
        <v>film &amp; video</v>
      </c>
      <c r="R343" t="str">
        <f>RIGHT(N343,LEN(N343)-FIND("/",N343))</f>
        <v>documentary</v>
      </c>
      <c r="S343" s="9">
        <f t="shared" si="10"/>
        <v>41894.879606481481</v>
      </c>
      <c r="T343" s="9">
        <f t="shared" si="11"/>
        <v>41913.165972222225</v>
      </c>
    </row>
    <row r="344" spans="1:20" ht="29" x14ac:dyDescent="0.35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>
        <f>ROUND((E344/D344)*100,0)</f>
        <v>100</v>
      </c>
      <c r="P344" s="5">
        <f>E344/L344</f>
        <v>169.85083076923075</v>
      </c>
      <c r="Q344" t="str">
        <f>LEFT(N344,FIND("/",N344)-1)</f>
        <v>film &amp; video</v>
      </c>
      <c r="R344" t="str">
        <f>RIGHT(N344,LEN(N344)-FIND("/",N344))</f>
        <v>documentary</v>
      </c>
      <c r="S344" s="9">
        <f t="shared" si="10"/>
        <v>42459.780844907407</v>
      </c>
      <c r="T344" s="9">
        <f t="shared" si="11"/>
        <v>42489.780844907407</v>
      </c>
    </row>
    <row r="345" spans="1:20" ht="58" x14ac:dyDescent="0.35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>
        <f>ROUND((E345/D345)*100,0)</f>
        <v>102</v>
      </c>
      <c r="P345" s="5">
        <f>E345/L345</f>
        <v>58.413339694656486</v>
      </c>
      <c r="Q345" t="str">
        <f>LEFT(N345,FIND("/",N345)-1)</f>
        <v>film &amp; video</v>
      </c>
      <c r="R345" t="str">
        <f>RIGHT(N345,LEN(N345)-FIND("/",N345))</f>
        <v>documentary</v>
      </c>
      <c r="S345" s="9">
        <f t="shared" si="10"/>
        <v>41926.73778935185</v>
      </c>
      <c r="T345" s="9">
        <f t="shared" si="11"/>
        <v>41957.125</v>
      </c>
    </row>
    <row r="346" spans="1:20" ht="58" x14ac:dyDescent="0.35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>
        <f>ROUND((E346/D346)*100,0)</f>
        <v>102</v>
      </c>
      <c r="P346" s="5">
        <f>E346/L346</f>
        <v>119.99298245614035</v>
      </c>
      <c r="Q346" t="str">
        <f>LEFT(N346,FIND("/",N346)-1)</f>
        <v>film &amp; video</v>
      </c>
      <c r="R346" t="str">
        <f>RIGHT(N346,LEN(N346)-FIND("/",N346))</f>
        <v>documentary</v>
      </c>
      <c r="S346" s="9">
        <f t="shared" si="10"/>
        <v>42111.970995370371</v>
      </c>
      <c r="T346" s="9">
        <f t="shared" si="11"/>
        <v>42156.097222222219</v>
      </c>
    </row>
    <row r="347" spans="1:20" ht="43.5" x14ac:dyDescent="0.35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>
        <f>ROUND((E347/D347)*100,0)</f>
        <v>123</v>
      </c>
      <c r="P347" s="5">
        <f>E347/L347</f>
        <v>99.860335195530723</v>
      </c>
      <c r="Q347" t="str">
        <f>LEFT(N347,FIND("/",N347)-1)</f>
        <v>film &amp; video</v>
      </c>
      <c r="R347" t="str">
        <f>RIGHT(N347,LEN(N347)-FIND("/",N347))</f>
        <v>documentary</v>
      </c>
      <c r="S347" s="9">
        <f t="shared" si="10"/>
        <v>42114.944328703699</v>
      </c>
      <c r="T347" s="9">
        <f t="shared" si="11"/>
        <v>42144.944328703699</v>
      </c>
    </row>
    <row r="348" spans="1:20" ht="43.5" x14ac:dyDescent="0.35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>
        <f>ROUND((E348/D348)*100,0)</f>
        <v>170</v>
      </c>
      <c r="P348" s="5">
        <f>E348/L348</f>
        <v>90.579148936170213</v>
      </c>
      <c r="Q348" t="str">
        <f>LEFT(N348,FIND("/",N348)-1)</f>
        <v>film &amp; video</v>
      </c>
      <c r="R348" t="str">
        <f>RIGHT(N348,LEN(N348)-FIND("/",N348))</f>
        <v>documentary</v>
      </c>
      <c r="S348" s="9">
        <f t="shared" si="10"/>
        <v>42261.500243055561</v>
      </c>
      <c r="T348" s="9">
        <f t="shared" si="11"/>
        <v>42291.500243055561</v>
      </c>
    </row>
    <row r="349" spans="1:20" ht="43.5" x14ac:dyDescent="0.35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>
        <f>ROUND((E349/D349)*100,0)</f>
        <v>112</v>
      </c>
      <c r="P349" s="5">
        <f>E349/L349</f>
        <v>117.77361477572559</v>
      </c>
      <c r="Q349" t="str">
        <f>LEFT(N349,FIND("/",N349)-1)</f>
        <v>film &amp; video</v>
      </c>
      <c r="R349" t="str">
        <f>RIGHT(N349,LEN(N349)-FIND("/",N349))</f>
        <v>documentary</v>
      </c>
      <c r="S349" s="9">
        <f t="shared" si="10"/>
        <v>42292.495474537034</v>
      </c>
      <c r="T349" s="9">
        <f t="shared" si="11"/>
        <v>42322.537141203706</v>
      </c>
    </row>
    <row r="350" spans="1:20" ht="43.5" x14ac:dyDescent="0.35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>
        <f>ROUND((E350/D350)*100,0)</f>
        <v>103</v>
      </c>
      <c r="P350" s="5">
        <f>E350/L350</f>
        <v>86.554621848739501</v>
      </c>
      <c r="Q350" t="str">
        <f>LEFT(N350,FIND("/",N350)-1)</f>
        <v>film &amp; video</v>
      </c>
      <c r="R350" t="str">
        <f>RIGHT(N350,LEN(N350)-FIND("/",N350))</f>
        <v>documentary</v>
      </c>
      <c r="S350" s="9">
        <f t="shared" si="10"/>
        <v>42207.58699074074</v>
      </c>
      <c r="T350" s="9">
        <f t="shared" si="11"/>
        <v>42237.58699074074</v>
      </c>
    </row>
    <row r="351" spans="1:20" ht="43.5" x14ac:dyDescent="0.35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>
        <f>ROUND((E351/D351)*100,0)</f>
        <v>107</v>
      </c>
      <c r="P351" s="5">
        <f>E351/L351</f>
        <v>71.899281437125751</v>
      </c>
      <c r="Q351" t="str">
        <f>LEFT(N351,FIND("/",N351)-1)</f>
        <v>film &amp; video</v>
      </c>
      <c r="R351" t="str">
        <f>RIGHT(N351,LEN(N351)-FIND("/",N351))</f>
        <v>documentary</v>
      </c>
      <c r="S351" s="9">
        <f t="shared" si="10"/>
        <v>42760.498935185184</v>
      </c>
      <c r="T351" s="9">
        <f t="shared" si="11"/>
        <v>42790.498935185184</v>
      </c>
    </row>
    <row r="352" spans="1:20" ht="43.5" x14ac:dyDescent="0.35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>
        <f>ROUND((E352/D352)*100,0)</f>
        <v>115</v>
      </c>
      <c r="P352" s="5">
        <f>E352/L352</f>
        <v>129.81900452488688</v>
      </c>
      <c r="Q352" t="str">
        <f>LEFT(N352,FIND("/",N352)-1)</f>
        <v>film &amp; video</v>
      </c>
      <c r="R352" t="str">
        <f>RIGHT(N352,LEN(N352)-FIND("/",N352))</f>
        <v>documentary</v>
      </c>
      <c r="S352" s="9">
        <f t="shared" si="10"/>
        <v>42586.066076388888</v>
      </c>
      <c r="T352" s="9">
        <f t="shared" si="11"/>
        <v>42624.165972222225</v>
      </c>
    </row>
    <row r="353" spans="1:20" ht="58" x14ac:dyDescent="0.35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>
        <f>ROUND((E353/D353)*100,0)</f>
        <v>127</v>
      </c>
      <c r="P353" s="5">
        <f>E353/L353</f>
        <v>44.912863070539416</v>
      </c>
      <c r="Q353" t="str">
        <f>LEFT(N353,FIND("/",N353)-1)</f>
        <v>film &amp; video</v>
      </c>
      <c r="R353" t="str">
        <f>RIGHT(N353,LEN(N353)-FIND("/",N353))</f>
        <v>documentary</v>
      </c>
      <c r="S353" s="9">
        <f t="shared" si="10"/>
        <v>42427.964745370366</v>
      </c>
      <c r="T353" s="9">
        <f t="shared" si="11"/>
        <v>42467.923078703709</v>
      </c>
    </row>
    <row r="354" spans="1:20" ht="43.5" x14ac:dyDescent="0.35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>
        <f>ROUND((E354/D354)*100,0)</f>
        <v>117</v>
      </c>
      <c r="P354" s="5">
        <f>E354/L354</f>
        <v>40.755244755244753</v>
      </c>
      <c r="Q354" t="str">
        <f>LEFT(N354,FIND("/",N354)-1)</f>
        <v>film &amp; video</v>
      </c>
      <c r="R354" t="str">
        <f>RIGHT(N354,LEN(N354)-FIND("/",N354))</f>
        <v>documentary</v>
      </c>
      <c r="S354" s="9">
        <f t="shared" si="10"/>
        <v>41890.167453703703</v>
      </c>
      <c r="T354" s="9">
        <f t="shared" si="11"/>
        <v>41920.167453703703</v>
      </c>
    </row>
    <row r="355" spans="1:20" ht="58" x14ac:dyDescent="0.35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>
        <f>ROUND((E355/D355)*100,0)</f>
        <v>109</v>
      </c>
      <c r="P355" s="5">
        <f>E355/L355</f>
        <v>103.52394779771615</v>
      </c>
      <c r="Q355" t="str">
        <f>LEFT(N355,FIND("/",N355)-1)</f>
        <v>film &amp; video</v>
      </c>
      <c r="R355" t="str">
        <f>RIGHT(N355,LEN(N355)-FIND("/",N355))</f>
        <v>documentary</v>
      </c>
      <c r="S355" s="9">
        <f t="shared" si="10"/>
        <v>42297.791886574079</v>
      </c>
      <c r="T355" s="9">
        <f t="shared" si="11"/>
        <v>42327.833553240736</v>
      </c>
    </row>
    <row r="356" spans="1:20" ht="43.5" x14ac:dyDescent="0.35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>
        <f>ROUND((E356/D356)*100,0)</f>
        <v>104</v>
      </c>
      <c r="P356" s="5">
        <f>E356/L356</f>
        <v>125.44827586206897</v>
      </c>
      <c r="Q356" t="str">
        <f>LEFT(N356,FIND("/",N356)-1)</f>
        <v>film &amp; video</v>
      </c>
      <c r="R356" t="str">
        <f>RIGHT(N356,LEN(N356)-FIND("/",N356))</f>
        <v>documentary</v>
      </c>
      <c r="S356" s="9">
        <f t="shared" si="10"/>
        <v>42438.827789351853</v>
      </c>
      <c r="T356" s="9">
        <f t="shared" si="11"/>
        <v>42468.786122685182</v>
      </c>
    </row>
    <row r="357" spans="1:20" ht="43.5" x14ac:dyDescent="0.35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>
        <f>ROUND((E357/D357)*100,0)</f>
        <v>116</v>
      </c>
      <c r="P357" s="5">
        <f>E357/L357</f>
        <v>246.60606060606059</v>
      </c>
      <c r="Q357" t="str">
        <f>LEFT(N357,FIND("/",N357)-1)</f>
        <v>film &amp; video</v>
      </c>
      <c r="R357" t="str">
        <f>RIGHT(N357,LEN(N357)-FIND("/",N357))</f>
        <v>documentary</v>
      </c>
      <c r="S357" s="9">
        <f t="shared" si="10"/>
        <v>41943.293912037036</v>
      </c>
      <c r="T357" s="9">
        <f t="shared" si="11"/>
        <v>41974.3355787037</v>
      </c>
    </row>
    <row r="358" spans="1:20" ht="43.5" x14ac:dyDescent="0.35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>
        <f>ROUND((E358/D358)*100,0)</f>
        <v>103</v>
      </c>
      <c r="P358" s="5">
        <f>E358/L358</f>
        <v>79.401340206185566</v>
      </c>
      <c r="Q358" t="str">
        <f>LEFT(N358,FIND("/",N358)-1)</f>
        <v>film &amp; video</v>
      </c>
      <c r="R358" t="str">
        <f>RIGHT(N358,LEN(N358)-FIND("/",N358))</f>
        <v>documentary</v>
      </c>
      <c r="S358" s="9">
        <f t="shared" si="10"/>
        <v>42415.803159722222</v>
      </c>
      <c r="T358" s="9">
        <f t="shared" si="11"/>
        <v>42445.761493055557</v>
      </c>
    </row>
    <row r="359" spans="1:20" ht="58" x14ac:dyDescent="0.35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>
        <f>ROUND((E359/D359)*100,0)</f>
        <v>174</v>
      </c>
      <c r="P359" s="5">
        <f>E359/L359</f>
        <v>86.138613861386133</v>
      </c>
      <c r="Q359" t="str">
        <f>LEFT(N359,FIND("/",N359)-1)</f>
        <v>film &amp; video</v>
      </c>
      <c r="R359" t="str">
        <f>RIGHT(N359,LEN(N359)-FIND("/",N359))</f>
        <v>documentary</v>
      </c>
      <c r="S359" s="9">
        <f t="shared" si="10"/>
        <v>42078.222187499996</v>
      </c>
      <c r="T359" s="9">
        <f t="shared" si="11"/>
        <v>42118.222187499996</v>
      </c>
    </row>
    <row r="360" spans="1:20" ht="43.5" x14ac:dyDescent="0.35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>
        <f>ROUND((E360/D360)*100,0)</f>
        <v>103</v>
      </c>
      <c r="P360" s="5">
        <f>E360/L360</f>
        <v>193.04868913857678</v>
      </c>
      <c r="Q360" t="str">
        <f>LEFT(N360,FIND("/",N360)-1)</f>
        <v>film &amp; video</v>
      </c>
      <c r="R360" t="str">
        <f>RIGHT(N360,LEN(N360)-FIND("/",N360))</f>
        <v>documentary</v>
      </c>
      <c r="S360" s="9">
        <f t="shared" si="10"/>
        <v>42507.860196759255</v>
      </c>
      <c r="T360" s="9">
        <f t="shared" si="11"/>
        <v>42536.625</v>
      </c>
    </row>
    <row r="361" spans="1:20" ht="43.5" x14ac:dyDescent="0.35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>
        <f>ROUND((E361/D361)*100,0)</f>
        <v>105</v>
      </c>
      <c r="P361" s="5">
        <f>E361/L361</f>
        <v>84.023178807947019</v>
      </c>
      <c r="Q361" t="str">
        <f>LEFT(N361,FIND("/",N361)-1)</f>
        <v>film &amp; video</v>
      </c>
      <c r="R361" t="str">
        <f>RIGHT(N361,LEN(N361)-FIND("/",N361))</f>
        <v>documentary</v>
      </c>
      <c r="S361" s="9">
        <f t="shared" si="10"/>
        <v>41935.070486111108</v>
      </c>
      <c r="T361" s="9">
        <f t="shared" si="11"/>
        <v>41957.216666666667</v>
      </c>
    </row>
    <row r="362" spans="1:20" ht="43.5" x14ac:dyDescent="0.35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>
        <f>ROUND((E362/D362)*100,0)</f>
        <v>101</v>
      </c>
      <c r="P362" s="5">
        <f>E362/L362</f>
        <v>139.82758620689654</v>
      </c>
      <c r="Q362" t="str">
        <f>LEFT(N362,FIND("/",N362)-1)</f>
        <v>film &amp; video</v>
      </c>
      <c r="R362" t="str">
        <f>RIGHT(N362,LEN(N362)-FIND("/",N362))</f>
        <v>documentary</v>
      </c>
      <c r="S362" s="9">
        <f t="shared" si="10"/>
        <v>42163.897916666669</v>
      </c>
      <c r="T362" s="9">
        <f t="shared" si="11"/>
        <v>42208.132638888885</v>
      </c>
    </row>
    <row r="363" spans="1:20" ht="43.5" x14ac:dyDescent="0.35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>
        <f>ROUND((E363/D363)*100,0)</f>
        <v>111</v>
      </c>
      <c r="P363" s="5">
        <f>E363/L363</f>
        <v>109.82189265536722</v>
      </c>
      <c r="Q363" t="str">
        <f>LEFT(N363,FIND("/",N363)-1)</f>
        <v>film &amp; video</v>
      </c>
      <c r="R363" t="str">
        <f>RIGHT(N363,LEN(N363)-FIND("/",N363))</f>
        <v>documentary</v>
      </c>
      <c r="S363" s="9">
        <f t="shared" si="10"/>
        <v>41936.001226851848</v>
      </c>
      <c r="T363" s="9">
        <f t="shared" si="11"/>
        <v>41966.042893518519</v>
      </c>
    </row>
    <row r="364" spans="1:20" ht="58" x14ac:dyDescent="0.35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>
        <f>ROUND((E364/D364)*100,0)</f>
        <v>124</v>
      </c>
      <c r="P364" s="5">
        <f>E364/L364</f>
        <v>139.53488372093022</v>
      </c>
      <c r="Q364" t="str">
        <f>LEFT(N364,FIND("/",N364)-1)</f>
        <v>film &amp; video</v>
      </c>
      <c r="R364" t="str">
        <f>RIGHT(N364,LEN(N364)-FIND("/",N364))</f>
        <v>documentary</v>
      </c>
      <c r="S364" s="9">
        <f t="shared" si="10"/>
        <v>41837.210543981484</v>
      </c>
      <c r="T364" s="9">
        <f t="shared" si="11"/>
        <v>41859</v>
      </c>
    </row>
    <row r="365" spans="1:20" ht="58" x14ac:dyDescent="0.35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>
        <f>ROUND((E365/D365)*100,0)</f>
        <v>101</v>
      </c>
      <c r="P365" s="5">
        <f>E365/L365</f>
        <v>347.84615384615387</v>
      </c>
      <c r="Q365" t="str">
        <f>LEFT(N365,FIND("/",N365)-1)</f>
        <v>film &amp; video</v>
      </c>
      <c r="R365" t="str">
        <f>RIGHT(N365,LEN(N365)-FIND("/",N365))</f>
        <v>documentary</v>
      </c>
      <c r="S365" s="9">
        <f t="shared" si="10"/>
        <v>40255.744629629626</v>
      </c>
      <c r="T365" s="9">
        <f t="shared" si="11"/>
        <v>40300.806944444441</v>
      </c>
    </row>
    <row r="366" spans="1:20" ht="43.5" x14ac:dyDescent="0.35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>
        <f>ROUND((E366/D366)*100,0)</f>
        <v>110</v>
      </c>
      <c r="P366" s="5">
        <f>E366/L366</f>
        <v>68.24159292035398</v>
      </c>
      <c r="Q366" t="str">
        <f>LEFT(N366,FIND("/",N366)-1)</f>
        <v>film &amp; video</v>
      </c>
      <c r="R366" t="str">
        <f>RIGHT(N366,LEN(N366)-FIND("/",N366))</f>
        <v>documentary</v>
      </c>
      <c r="S366" s="9">
        <f t="shared" si="10"/>
        <v>41780.859629629631</v>
      </c>
      <c r="T366" s="9">
        <f t="shared" si="11"/>
        <v>41811.165972222225</v>
      </c>
    </row>
    <row r="367" spans="1:20" ht="43.5" x14ac:dyDescent="0.35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>
        <f>ROUND((E367/D367)*100,0)</f>
        <v>104</v>
      </c>
      <c r="P367" s="5">
        <f>E367/L367</f>
        <v>239.93846153846152</v>
      </c>
      <c r="Q367" t="str">
        <f>LEFT(N367,FIND("/",N367)-1)</f>
        <v>film &amp; video</v>
      </c>
      <c r="R367" t="str">
        <f>RIGHT(N367,LEN(N367)-FIND("/",N367))</f>
        <v>documentary</v>
      </c>
      <c r="S367" s="9">
        <f t="shared" si="10"/>
        <v>41668.606469907405</v>
      </c>
      <c r="T367" s="9">
        <f t="shared" si="11"/>
        <v>41698.606469907405</v>
      </c>
    </row>
    <row r="368" spans="1:20" ht="43.5" x14ac:dyDescent="0.35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>
        <f>ROUND((E368/D368)*100,0)</f>
        <v>101</v>
      </c>
      <c r="P368" s="5">
        <f>E368/L368</f>
        <v>287.31343283582089</v>
      </c>
      <c r="Q368" t="str">
        <f>LEFT(N368,FIND("/",N368)-1)</f>
        <v>film &amp; video</v>
      </c>
      <c r="R368" t="str">
        <f>RIGHT(N368,LEN(N368)-FIND("/",N368))</f>
        <v>documentary</v>
      </c>
      <c r="S368" s="9">
        <f t="shared" si="10"/>
        <v>41019.793032407404</v>
      </c>
      <c r="T368" s="9">
        <f t="shared" si="11"/>
        <v>41049.793032407404</v>
      </c>
    </row>
    <row r="369" spans="1:20" ht="43.5" x14ac:dyDescent="0.35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>
        <f>ROUND((E369/D369)*100,0)</f>
        <v>103</v>
      </c>
      <c r="P369" s="5">
        <f>E369/L369</f>
        <v>86.84882352941176</v>
      </c>
      <c r="Q369" t="str">
        <f>LEFT(N369,FIND("/",N369)-1)</f>
        <v>film &amp; video</v>
      </c>
      <c r="R369" t="str">
        <f>RIGHT(N369,LEN(N369)-FIND("/",N369))</f>
        <v>documentary</v>
      </c>
      <c r="S369" s="9">
        <f t="shared" si="10"/>
        <v>41355.577291666668</v>
      </c>
      <c r="T369" s="9">
        <f t="shared" si="11"/>
        <v>41395.207638888889</v>
      </c>
    </row>
    <row r="370" spans="1:20" ht="43.5" x14ac:dyDescent="0.35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>
        <f>ROUND((E370/D370)*100,0)</f>
        <v>104</v>
      </c>
      <c r="P370" s="5">
        <f>E370/L370</f>
        <v>81.84905660377359</v>
      </c>
      <c r="Q370" t="str">
        <f>LEFT(N370,FIND("/",N370)-1)</f>
        <v>film &amp; video</v>
      </c>
      <c r="R370" t="str">
        <f>RIGHT(N370,LEN(N370)-FIND("/",N370))</f>
        <v>documentary</v>
      </c>
      <c r="S370" s="9">
        <f t="shared" si="10"/>
        <v>42043.605578703704</v>
      </c>
      <c r="T370" s="9">
        <f t="shared" si="11"/>
        <v>42078.563912037032</v>
      </c>
    </row>
    <row r="371" spans="1:20" ht="43.5" x14ac:dyDescent="0.35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>
        <f>ROUND((E371/D371)*100,0)</f>
        <v>110</v>
      </c>
      <c r="P371" s="5">
        <f>E371/L371</f>
        <v>42.874970059880241</v>
      </c>
      <c r="Q371" t="str">
        <f>LEFT(N371,FIND("/",N371)-1)</f>
        <v>film &amp; video</v>
      </c>
      <c r="R371" t="str">
        <f>RIGHT(N371,LEN(N371)-FIND("/",N371))</f>
        <v>documentary</v>
      </c>
      <c r="S371" s="9">
        <f t="shared" si="10"/>
        <v>40893.551724537036</v>
      </c>
      <c r="T371" s="9">
        <f t="shared" si="11"/>
        <v>40923.551724537036</v>
      </c>
    </row>
    <row r="372" spans="1:20" ht="43.5" x14ac:dyDescent="0.35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>
        <f>ROUND((E372/D372)*100,0)</f>
        <v>122</v>
      </c>
      <c r="P372" s="5">
        <f>E372/L372</f>
        <v>709.41860465116281</v>
      </c>
      <c r="Q372" t="str">
        <f>LEFT(N372,FIND("/",N372)-1)</f>
        <v>film &amp; video</v>
      </c>
      <c r="R372" t="str">
        <f>RIGHT(N372,LEN(N372)-FIND("/",N372))</f>
        <v>documentary</v>
      </c>
      <c r="S372" s="9">
        <f t="shared" si="10"/>
        <v>42711.795138888891</v>
      </c>
      <c r="T372" s="9">
        <f t="shared" si="11"/>
        <v>42741.795138888891</v>
      </c>
    </row>
    <row r="373" spans="1:20" ht="58" x14ac:dyDescent="0.35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>
        <f>ROUND((E373/D373)*100,0)</f>
        <v>114</v>
      </c>
      <c r="P373" s="5">
        <f>E373/L373</f>
        <v>161.25517890772127</v>
      </c>
      <c r="Q373" t="str">
        <f>LEFT(N373,FIND("/",N373)-1)</f>
        <v>film &amp; video</v>
      </c>
      <c r="R373" t="str">
        <f>RIGHT(N373,LEN(N373)-FIND("/",N373))</f>
        <v>documentary</v>
      </c>
      <c r="S373" s="9">
        <f t="shared" si="10"/>
        <v>41261.767812500002</v>
      </c>
      <c r="T373" s="9">
        <f t="shared" si="11"/>
        <v>41306.767812500002</v>
      </c>
    </row>
    <row r="374" spans="1:20" ht="29" x14ac:dyDescent="0.35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>
        <f>ROUND((E374/D374)*100,0)</f>
        <v>125</v>
      </c>
      <c r="P374" s="5">
        <f>E374/L374</f>
        <v>41.777777777777779</v>
      </c>
      <c r="Q374" t="str">
        <f>LEFT(N374,FIND("/",N374)-1)</f>
        <v>film &amp; video</v>
      </c>
      <c r="R374" t="str">
        <f>RIGHT(N374,LEN(N374)-FIND("/",N374))</f>
        <v>documentary</v>
      </c>
      <c r="S374" s="9">
        <f t="shared" si="10"/>
        <v>42425.576898148152</v>
      </c>
      <c r="T374" s="9">
        <f t="shared" si="11"/>
        <v>42465.666666666672</v>
      </c>
    </row>
    <row r="375" spans="1:20" ht="43.5" x14ac:dyDescent="0.35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>
        <f>ROUND((E375/D375)*100,0)</f>
        <v>107</v>
      </c>
      <c r="P375" s="5">
        <f>E375/L375</f>
        <v>89.887640449438209</v>
      </c>
      <c r="Q375" t="str">
        <f>LEFT(N375,FIND("/",N375)-1)</f>
        <v>film &amp; video</v>
      </c>
      <c r="R375" t="str">
        <f>RIGHT(N375,LEN(N375)-FIND("/",N375))</f>
        <v>documentary</v>
      </c>
      <c r="S375" s="9">
        <f t="shared" si="10"/>
        <v>41078.91201388889</v>
      </c>
      <c r="T375" s="9">
        <f t="shared" si="11"/>
        <v>41108.91201388889</v>
      </c>
    </row>
    <row r="376" spans="1:20" ht="43.5" x14ac:dyDescent="0.35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>
        <f>ROUND((E376/D376)*100,0)</f>
        <v>131</v>
      </c>
      <c r="P376" s="5">
        <f>E376/L376</f>
        <v>45.051724137931032</v>
      </c>
      <c r="Q376" t="str">
        <f>LEFT(N376,FIND("/",N376)-1)</f>
        <v>film &amp; video</v>
      </c>
      <c r="R376" t="str">
        <f>RIGHT(N376,LEN(N376)-FIND("/",N376))</f>
        <v>documentary</v>
      </c>
      <c r="S376" s="9">
        <f t="shared" si="10"/>
        <v>40757.889247685183</v>
      </c>
      <c r="T376" s="9">
        <f t="shared" si="11"/>
        <v>40802.889247685183</v>
      </c>
    </row>
    <row r="377" spans="1:20" ht="43.5" x14ac:dyDescent="0.35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>
        <f>ROUND((E377/D377)*100,0)</f>
        <v>120</v>
      </c>
      <c r="P377" s="5">
        <f>E377/L377</f>
        <v>42.857142857142854</v>
      </c>
      <c r="Q377" t="str">
        <f>LEFT(N377,FIND("/",N377)-1)</f>
        <v>film &amp; video</v>
      </c>
      <c r="R377" t="str">
        <f>RIGHT(N377,LEN(N377)-FIND("/",N377))</f>
        <v>documentary</v>
      </c>
      <c r="S377" s="9">
        <f t="shared" si="10"/>
        <v>41657.985081018516</v>
      </c>
      <c r="T377" s="9">
        <f t="shared" si="11"/>
        <v>41699.720833333333</v>
      </c>
    </row>
    <row r="378" spans="1:20" ht="58" x14ac:dyDescent="0.35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>
        <f>ROUND((E378/D378)*100,0)</f>
        <v>106</v>
      </c>
      <c r="P378" s="5">
        <f>E378/L378</f>
        <v>54.083333333333336</v>
      </c>
      <c r="Q378" t="str">
        <f>LEFT(N378,FIND("/",N378)-1)</f>
        <v>film &amp; video</v>
      </c>
      <c r="R378" t="str">
        <f>RIGHT(N378,LEN(N378)-FIND("/",N378))</f>
        <v>documentary</v>
      </c>
      <c r="S378" s="9">
        <f t="shared" si="10"/>
        <v>42576.452731481477</v>
      </c>
      <c r="T378" s="9">
        <f t="shared" si="11"/>
        <v>42607.452731481477</v>
      </c>
    </row>
    <row r="379" spans="1:20" ht="43.5" x14ac:dyDescent="0.35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>
        <f>ROUND((E379/D379)*100,0)</f>
        <v>114</v>
      </c>
      <c r="P379" s="5">
        <f>E379/L379</f>
        <v>103.21804511278195</v>
      </c>
      <c r="Q379" t="str">
        <f>LEFT(N379,FIND("/",N379)-1)</f>
        <v>film &amp; video</v>
      </c>
      <c r="R379" t="str">
        <f>RIGHT(N379,LEN(N379)-FIND("/",N379))</f>
        <v>documentary</v>
      </c>
      <c r="S379" s="9">
        <f t="shared" si="10"/>
        <v>42292.250787037032</v>
      </c>
      <c r="T379" s="9">
        <f t="shared" si="11"/>
        <v>42322.292361111111</v>
      </c>
    </row>
    <row r="380" spans="1:20" ht="58" x14ac:dyDescent="0.35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>
        <f>ROUND((E380/D380)*100,0)</f>
        <v>112</v>
      </c>
      <c r="P380" s="5">
        <f>E380/L380</f>
        <v>40.397590361445786</v>
      </c>
      <c r="Q380" t="str">
        <f>LEFT(N380,FIND("/",N380)-1)</f>
        <v>film &amp; video</v>
      </c>
      <c r="R380" t="str">
        <f>RIGHT(N380,LEN(N380)-FIND("/",N380))</f>
        <v>documentary</v>
      </c>
      <c r="S380" s="9">
        <f t="shared" si="10"/>
        <v>42370.571851851855</v>
      </c>
      <c r="T380" s="9">
        <f t="shared" si="11"/>
        <v>42394.994444444441</v>
      </c>
    </row>
    <row r="381" spans="1:20" ht="43.5" x14ac:dyDescent="0.35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>
        <f>ROUND((E381/D381)*100,0)</f>
        <v>116</v>
      </c>
      <c r="P381" s="5">
        <f>E381/L381</f>
        <v>116.85906040268456</v>
      </c>
      <c r="Q381" t="str">
        <f>LEFT(N381,FIND("/",N381)-1)</f>
        <v>film &amp; video</v>
      </c>
      <c r="R381" t="str">
        <f>RIGHT(N381,LEN(N381)-FIND("/",N381))</f>
        <v>documentary</v>
      </c>
      <c r="S381" s="9">
        <f t="shared" si="10"/>
        <v>40987.688333333332</v>
      </c>
      <c r="T381" s="9">
        <f t="shared" si="11"/>
        <v>41032.688333333332</v>
      </c>
    </row>
    <row r="382" spans="1:20" ht="58" x14ac:dyDescent="0.35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>
        <f>ROUND((E382/D382)*100,0)</f>
        <v>142</v>
      </c>
      <c r="P382" s="5">
        <f>E382/L382</f>
        <v>115.51020408163265</v>
      </c>
      <c r="Q382" t="str">
        <f>LEFT(N382,FIND("/",N382)-1)</f>
        <v>film &amp; video</v>
      </c>
      <c r="R382" t="str">
        <f>RIGHT(N382,LEN(N382)-FIND("/",N382))</f>
        <v>documentary</v>
      </c>
      <c r="S382" s="9">
        <f t="shared" si="10"/>
        <v>42367.719814814816</v>
      </c>
      <c r="T382" s="9">
        <f t="shared" si="11"/>
        <v>42392.719814814816</v>
      </c>
    </row>
    <row r="383" spans="1:20" ht="43.5" x14ac:dyDescent="0.35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>
        <f>ROUND((E383/D383)*100,0)</f>
        <v>105</v>
      </c>
      <c r="P383" s="5">
        <f>E383/L383</f>
        <v>104.31274900398407</v>
      </c>
      <c r="Q383" t="str">
        <f>LEFT(N383,FIND("/",N383)-1)</f>
        <v>film &amp; video</v>
      </c>
      <c r="R383" t="str">
        <f>RIGHT(N383,LEN(N383)-FIND("/",N383))</f>
        <v>documentary</v>
      </c>
      <c r="S383" s="9">
        <f t="shared" si="10"/>
        <v>41085.698113425926</v>
      </c>
      <c r="T383" s="9">
        <f t="shared" si="11"/>
        <v>41120.208333333336</v>
      </c>
    </row>
    <row r="384" spans="1:20" ht="58" x14ac:dyDescent="0.35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>
        <f>ROUND((E384/D384)*100,0)</f>
        <v>256</v>
      </c>
      <c r="P384" s="5">
        <f>E384/L384</f>
        <v>69.772727272727266</v>
      </c>
      <c r="Q384" t="str">
        <f>LEFT(N384,FIND("/",N384)-1)</f>
        <v>film &amp; video</v>
      </c>
      <c r="R384" t="str">
        <f>RIGHT(N384,LEN(N384)-FIND("/",N384))</f>
        <v>documentary</v>
      </c>
      <c r="S384" s="9">
        <f t="shared" si="10"/>
        <v>41144.709490740745</v>
      </c>
      <c r="T384" s="9">
        <f t="shared" si="11"/>
        <v>41158.709490740745</v>
      </c>
    </row>
    <row r="385" spans="1:20" ht="43.5" x14ac:dyDescent="0.35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>
        <f>ROUND((E385/D385)*100,0)</f>
        <v>207</v>
      </c>
      <c r="P385" s="5">
        <f>E385/L385</f>
        <v>43.020833333333336</v>
      </c>
      <c r="Q385" t="str">
        <f>LEFT(N385,FIND("/",N385)-1)</f>
        <v>film &amp; video</v>
      </c>
      <c r="R385" t="str">
        <f>RIGHT(N385,LEN(N385)-FIND("/",N385))</f>
        <v>documentary</v>
      </c>
      <c r="S385" s="9">
        <f t="shared" si="10"/>
        <v>41755.117581018516</v>
      </c>
      <c r="T385" s="9">
        <f t="shared" si="11"/>
        <v>41778.117581018516</v>
      </c>
    </row>
    <row r="386" spans="1:20" ht="43.5" x14ac:dyDescent="0.35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>
        <f>ROUND((E386/D386)*100,0)</f>
        <v>112</v>
      </c>
      <c r="P386" s="5">
        <f>E386/L386</f>
        <v>58.540469973890339</v>
      </c>
      <c r="Q386" t="str">
        <f>LEFT(N386,FIND("/",N386)-1)</f>
        <v>film &amp; video</v>
      </c>
      <c r="R386" t="str">
        <f>RIGHT(N386,LEN(N386)-FIND("/",N386))</f>
        <v>documentary</v>
      </c>
      <c r="S386" s="9">
        <f t="shared" si="10"/>
        <v>41980.781793981485</v>
      </c>
      <c r="T386" s="9">
        <f t="shared" si="11"/>
        <v>42010.781793981485</v>
      </c>
    </row>
    <row r="387" spans="1:20" ht="43.5" x14ac:dyDescent="0.35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>
        <f>ROUND((E387/D387)*100,0)</f>
        <v>106</v>
      </c>
      <c r="P387" s="5">
        <f>E387/L387</f>
        <v>111.79535864978902</v>
      </c>
      <c r="Q387" t="str">
        <f>LEFT(N387,FIND("/",N387)-1)</f>
        <v>film &amp; video</v>
      </c>
      <c r="R387" t="str">
        <f>RIGHT(N387,LEN(N387)-FIND("/",N387))</f>
        <v>documentary</v>
      </c>
      <c r="S387" s="9">
        <f t="shared" ref="S387:S450" si="12">(((J387/60)/60)/24)+DATE(1970,1,1)</f>
        <v>41934.584502314814</v>
      </c>
      <c r="T387" s="9">
        <f t="shared" ref="T387:T450" si="13">(((I387/60)/60)/24)+DATE(1970,1,1)</f>
        <v>41964.626168981486</v>
      </c>
    </row>
    <row r="388" spans="1:20" ht="43.5" x14ac:dyDescent="0.35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>
        <f>ROUND((E388/D388)*100,0)</f>
        <v>100</v>
      </c>
      <c r="P388" s="5">
        <f>E388/L388</f>
        <v>46.230769230769234</v>
      </c>
      <c r="Q388" t="str">
        <f>LEFT(N388,FIND("/",N388)-1)</f>
        <v>film &amp; video</v>
      </c>
      <c r="R388" t="str">
        <f>RIGHT(N388,LEN(N388)-FIND("/",N388))</f>
        <v>documentary</v>
      </c>
      <c r="S388" s="9">
        <f t="shared" si="12"/>
        <v>42211.951284722221</v>
      </c>
      <c r="T388" s="9">
        <f t="shared" si="13"/>
        <v>42226.951284722221</v>
      </c>
    </row>
    <row r="389" spans="1:20" ht="58" x14ac:dyDescent="0.35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>
        <f>ROUND((E389/D389)*100,0)</f>
        <v>214</v>
      </c>
      <c r="P389" s="5">
        <f>E389/L389</f>
        <v>144.69039145907473</v>
      </c>
      <c r="Q389" t="str">
        <f>LEFT(N389,FIND("/",N389)-1)</f>
        <v>film &amp; video</v>
      </c>
      <c r="R389" t="str">
        <f>RIGHT(N389,LEN(N389)-FIND("/",N389))</f>
        <v>documentary</v>
      </c>
      <c r="S389" s="9">
        <f t="shared" si="12"/>
        <v>42200.67659722222</v>
      </c>
      <c r="T389" s="9">
        <f t="shared" si="13"/>
        <v>42231.25</v>
      </c>
    </row>
    <row r="390" spans="1:20" ht="43.5" x14ac:dyDescent="0.35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>
        <f>ROUND((E390/D390)*100,0)</f>
        <v>126</v>
      </c>
      <c r="P390" s="5">
        <f>E390/L390</f>
        <v>88.845070422535215</v>
      </c>
      <c r="Q390" t="str">
        <f>LEFT(N390,FIND("/",N390)-1)</f>
        <v>film &amp; video</v>
      </c>
      <c r="R390" t="str">
        <f>RIGHT(N390,LEN(N390)-FIND("/",N390))</f>
        <v>documentary</v>
      </c>
      <c r="S390" s="9">
        <f t="shared" si="12"/>
        <v>42549.076157407413</v>
      </c>
      <c r="T390" s="9">
        <f t="shared" si="13"/>
        <v>42579.076157407413</v>
      </c>
    </row>
    <row r="391" spans="1:20" ht="58" x14ac:dyDescent="0.35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>
        <f>ROUND((E391/D391)*100,0)</f>
        <v>182</v>
      </c>
      <c r="P391" s="5">
        <f>E391/L391</f>
        <v>81.75107284768211</v>
      </c>
      <c r="Q391" t="str">
        <f>LEFT(N391,FIND("/",N391)-1)</f>
        <v>film &amp; video</v>
      </c>
      <c r="R391" t="str">
        <f>RIGHT(N391,LEN(N391)-FIND("/",N391))</f>
        <v>documentary</v>
      </c>
      <c r="S391" s="9">
        <f t="shared" si="12"/>
        <v>41674.063078703701</v>
      </c>
      <c r="T391" s="9">
        <f t="shared" si="13"/>
        <v>41705.957638888889</v>
      </c>
    </row>
    <row r="392" spans="1:20" ht="43.5" x14ac:dyDescent="0.35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>
        <f>ROUND((E392/D392)*100,0)</f>
        <v>100</v>
      </c>
      <c r="P392" s="5">
        <f>E392/L392</f>
        <v>71.428571428571431</v>
      </c>
      <c r="Q392" t="str">
        <f>LEFT(N392,FIND("/",N392)-1)</f>
        <v>film &amp; video</v>
      </c>
      <c r="R392" t="str">
        <f>RIGHT(N392,LEN(N392)-FIND("/",N392))</f>
        <v>documentary</v>
      </c>
      <c r="S392" s="9">
        <f t="shared" si="12"/>
        <v>42112.036712962959</v>
      </c>
      <c r="T392" s="9">
        <f t="shared" si="13"/>
        <v>42132.036712962959</v>
      </c>
    </row>
    <row r="393" spans="1:20" ht="43.5" x14ac:dyDescent="0.35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>
        <f>ROUND((E393/D393)*100,0)</f>
        <v>101</v>
      </c>
      <c r="P393" s="5">
        <f>E393/L393</f>
        <v>104.25906735751295</v>
      </c>
      <c r="Q393" t="str">
        <f>LEFT(N393,FIND("/",N393)-1)</f>
        <v>film &amp; video</v>
      </c>
      <c r="R393" t="str">
        <f>RIGHT(N393,LEN(N393)-FIND("/",N393))</f>
        <v>documentary</v>
      </c>
      <c r="S393" s="9">
        <f t="shared" si="12"/>
        <v>40865.042256944449</v>
      </c>
      <c r="T393" s="9">
        <f t="shared" si="13"/>
        <v>40895.040972222225</v>
      </c>
    </row>
    <row r="394" spans="1:20" ht="43.5" x14ac:dyDescent="0.35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>
        <f>ROUND((E394/D394)*100,0)</f>
        <v>101</v>
      </c>
      <c r="P394" s="5">
        <f>E394/L394</f>
        <v>90.616504854368927</v>
      </c>
      <c r="Q394" t="str">
        <f>LEFT(N394,FIND("/",N394)-1)</f>
        <v>film &amp; video</v>
      </c>
      <c r="R394" t="str">
        <f>RIGHT(N394,LEN(N394)-FIND("/",N394))</f>
        <v>documentary</v>
      </c>
      <c r="S394" s="9">
        <f t="shared" si="12"/>
        <v>40763.717256944445</v>
      </c>
      <c r="T394" s="9">
        <f t="shared" si="13"/>
        <v>40794.125</v>
      </c>
    </row>
    <row r="395" spans="1:20" ht="43.5" x14ac:dyDescent="0.35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>
        <f>ROUND((E395/D395)*100,0)</f>
        <v>110</v>
      </c>
      <c r="P395" s="5">
        <f>E395/L395</f>
        <v>157.33048433048432</v>
      </c>
      <c r="Q395" t="str">
        <f>LEFT(N395,FIND("/",N395)-1)</f>
        <v>film &amp; video</v>
      </c>
      <c r="R395" t="str">
        <f>RIGHT(N395,LEN(N395)-FIND("/",N395))</f>
        <v>documentary</v>
      </c>
      <c r="S395" s="9">
        <f t="shared" si="12"/>
        <v>41526.708935185183</v>
      </c>
      <c r="T395" s="9">
        <f t="shared" si="13"/>
        <v>41557.708935185183</v>
      </c>
    </row>
    <row r="396" spans="1:20" ht="43.5" x14ac:dyDescent="0.35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>
        <f>ROUND((E396/D396)*100,0)</f>
        <v>112</v>
      </c>
      <c r="P396" s="5">
        <f>E396/L396</f>
        <v>105.18</v>
      </c>
      <c r="Q396" t="str">
        <f>LEFT(N396,FIND("/",N396)-1)</f>
        <v>film &amp; video</v>
      </c>
      <c r="R396" t="str">
        <f>RIGHT(N396,LEN(N396)-FIND("/",N396))</f>
        <v>documentary</v>
      </c>
      <c r="S396" s="9">
        <f t="shared" si="12"/>
        <v>42417.818078703705</v>
      </c>
      <c r="T396" s="9">
        <f t="shared" si="13"/>
        <v>42477.776412037041</v>
      </c>
    </row>
    <row r="397" spans="1:20" ht="43.5" x14ac:dyDescent="0.35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>
        <f>ROUND((E397/D397)*100,0)</f>
        <v>108</v>
      </c>
      <c r="P397" s="5">
        <f>E397/L397</f>
        <v>58.719836956521746</v>
      </c>
      <c r="Q397" t="str">
        <f>LEFT(N397,FIND("/",N397)-1)</f>
        <v>film &amp; video</v>
      </c>
      <c r="R397" t="str">
        <f>RIGHT(N397,LEN(N397)-FIND("/",N397))</f>
        <v>documentary</v>
      </c>
      <c r="S397" s="9">
        <f t="shared" si="12"/>
        <v>40990.909259259257</v>
      </c>
      <c r="T397" s="9">
        <f t="shared" si="13"/>
        <v>41026.897222222222</v>
      </c>
    </row>
    <row r="398" spans="1:20" ht="43.5" x14ac:dyDescent="0.35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>
        <f>ROUND((E398/D398)*100,0)</f>
        <v>107</v>
      </c>
      <c r="P398" s="5">
        <f>E398/L398</f>
        <v>81.632653061224488</v>
      </c>
      <c r="Q398" t="str">
        <f>LEFT(N398,FIND("/",N398)-1)</f>
        <v>film &amp; video</v>
      </c>
      <c r="R398" t="str">
        <f>RIGHT(N398,LEN(N398)-FIND("/",N398))</f>
        <v>documentary</v>
      </c>
      <c r="S398" s="9">
        <f t="shared" si="12"/>
        <v>41082.564884259256</v>
      </c>
      <c r="T398" s="9">
        <f t="shared" si="13"/>
        <v>41097.564884259256</v>
      </c>
    </row>
    <row r="399" spans="1:20" ht="58" x14ac:dyDescent="0.35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>
        <f>ROUND((E399/D399)*100,0)</f>
        <v>104</v>
      </c>
      <c r="P399" s="5">
        <f>E399/L399</f>
        <v>56.460043668122275</v>
      </c>
      <c r="Q399" t="str">
        <f>LEFT(N399,FIND("/",N399)-1)</f>
        <v>film &amp; video</v>
      </c>
      <c r="R399" t="str">
        <f>RIGHT(N399,LEN(N399)-FIND("/",N399))</f>
        <v>documentary</v>
      </c>
      <c r="S399" s="9">
        <f t="shared" si="12"/>
        <v>40379.776435185187</v>
      </c>
      <c r="T399" s="9">
        <f t="shared" si="13"/>
        <v>40422.155555555553</v>
      </c>
    </row>
    <row r="400" spans="1:20" ht="43.5" x14ac:dyDescent="0.35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>
        <f>ROUND((E400/D400)*100,0)</f>
        <v>125</v>
      </c>
      <c r="P400" s="5">
        <f>E400/L400</f>
        <v>140.1044776119403</v>
      </c>
      <c r="Q400" t="str">
        <f>LEFT(N400,FIND("/",N400)-1)</f>
        <v>film &amp; video</v>
      </c>
      <c r="R400" t="str">
        <f>RIGHT(N400,LEN(N400)-FIND("/",N400))</f>
        <v>documentary</v>
      </c>
      <c r="S400" s="9">
        <f t="shared" si="12"/>
        <v>42078.793124999997</v>
      </c>
      <c r="T400" s="9">
        <f t="shared" si="13"/>
        <v>42123.793124999997</v>
      </c>
    </row>
    <row r="401" spans="1:20" ht="58" x14ac:dyDescent="0.35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>
        <f>ROUND((E401/D401)*100,0)</f>
        <v>107</v>
      </c>
      <c r="P401" s="5">
        <f>E401/L401</f>
        <v>224.85263157894738</v>
      </c>
      <c r="Q401" t="str">
        <f>LEFT(N401,FIND("/",N401)-1)</f>
        <v>film &amp; video</v>
      </c>
      <c r="R401" t="str">
        <f>RIGHT(N401,LEN(N401)-FIND("/",N401))</f>
        <v>documentary</v>
      </c>
      <c r="S401" s="9">
        <f t="shared" si="12"/>
        <v>42687.875775462962</v>
      </c>
      <c r="T401" s="9">
        <f t="shared" si="13"/>
        <v>42718.5</v>
      </c>
    </row>
    <row r="402" spans="1:20" ht="43.5" x14ac:dyDescent="0.35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>
        <f>ROUND((E402/D402)*100,0)</f>
        <v>112</v>
      </c>
      <c r="P402" s="5">
        <f>E402/L402</f>
        <v>181.13306451612902</v>
      </c>
      <c r="Q402" t="str">
        <f>LEFT(N402,FIND("/",N402)-1)</f>
        <v>film &amp; video</v>
      </c>
      <c r="R402" t="str">
        <f>RIGHT(N402,LEN(N402)-FIND("/",N402))</f>
        <v>documentary</v>
      </c>
      <c r="S402" s="9">
        <f t="shared" si="12"/>
        <v>41745.635960648149</v>
      </c>
      <c r="T402" s="9">
        <f t="shared" si="13"/>
        <v>41776.145833333336</v>
      </c>
    </row>
    <row r="403" spans="1:20" ht="43.5" x14ac:dyDescent="0.35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>
        <f>ROUND((E403/D403)*100,0)</f>
        <v>104</v>
      </c>
      <c r="P403" s="5">
        <f>E403/L403</f>
        <v>711.04109589041093</v>
      </c>
      <c r="Q403" t="str">
        <f>LEFT(N403,FIND("/",N403)-1)</f>
        <v>film &amp; video</v>
      </c>
      <c r="R403" t="str">
        <f>RIGHT(N403,LEN(N403)-FIND("/",N403))</f>
        <v>documentary</v>
      </c>
      <c r="S403" s="9">
        <f t="shared" si="12"/>
        <v>40732.842245370368</v>
      </c>
      <c r="T403" s="9">
        <f t="shared" si="13"/>
        <v>40762.842245370368</v>
      </c>
    </row>
    <row r="404" spans="1:20" ht="58" x14ac:dyDescent="0.35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>
        <f>ROUND((E404/D404)*100,0)</f>
        <v>142</v>
      </c>
      <c r="P404" s="5">
        <f>E404/L404</f>
        <v>65.883720930232556</v>
      </c>
      <c r="Q404" t="str">
        <f>LEFT(N404,FIND("/",N404)-1)</f>
        <v>film &amp; video</v>
      </c>
      <c r="R404" t="str">
        <f>RIGHT(N404,LEN(N404)-FIND("/",N404))</f>
        <v>documentary</v>
      </c>
      <c r="S404" s="9">
        <f t="shared" si="12"/>
        <v>42292.539548611108</v>
      </c>
      <c r="T404" s="9">
        <f t="shared" si="13"/>
        <v>42313.58121527778</v>
      </c>
    </row>
    <row r="405" spans="1:20" ht="43.5" x14ac:dyDescent="0.35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>
        <f>ROUND((E405/D405)*100,0)</f>
        <v>105</v>
      </c>
      <c r="P405" s="5">
        <f>E405/L405</f>
        <v>75.185714285714283</v>
      </c>
      <c r="Q405" t="str">
        <f>LEFT(N405,FIND("/",N405)-1)</f>
        <v>film &amp; video</v>
      </c>
      <c r="R405" t="str">
        <f>RIGHT(N405,LEN(N405)-FIND("/",N405))</f>
        <v>documentary</v>
      </c>
      <c r="S405" s="9">
        <f t="shared" si="12"/>
        <v>40718.310659722221</v>
      </c>
      <c r="T405" s="9">
        <f t="shared" si="13"/>
        <v>40765.297222222223</v>
      </c>
    </row>
    <row r="406" spans="1:20" ht="43.5" x14ac:dyDescent="0.35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>
        <f>ROUND((E406/D406)*100,0)</f>
        <v>103</v>
      </c>
      <c r="P406" s="5">
        <f>E406/L406</f>
        <v>133.14391143911439</v>
      </c>
      <c r="Q406" t="str">
        <f>LEFT(N406,FIND("/",N406)-1)</f>
        <v>film &amp; video</v>
      </c>
      <c r="R406" t="str">
        <f>RIGHT(N406,LEN(N406)-FIND("/",N406))</f>
        <v>documentary</v>
      </c>
      <c r="S406" s="9">
        <f t="shared" si="12"/>
        <v>41646.628032407411</v>
      </c>
      <c r="T406" s="9">
        <f t="shared" si="13"/>
        <v>41675.961111111108</v>
      </c>
    </row>
    <row r="407" spans="1:20" ht="43.5" x14ac:dyDescent="0.35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>
        <f>ROUND((E407/D407)*100,0)</f>
        <v>108</v>
      </c>
      <c r="P407" s="5">
        <f>E407/L407</f>
        <v>55.2</v>
      </c>
      <c r="Q407" t="str">
        <f>LEFT(N407,FIND("/",N407)-1)</f>
        <v>film &amp; video</v>
      </c>
      <c r="R407" t="str">
        <f>RIGHT(N407,LEN(N407)-FIND("/",N407))</f>
        <v>documentary</v>
      </c>
      <c r="S407" s="9">
        <f t="shared" si="12"/>
        <v>41674.08494212963</v>
      </c>
      <c r="T407" s="9">
        <f t="shared" si="13"/>
        <v>41704.08494212963</v>
      </c>
    </row>
    <row r="408" spans="1:20" ht="43.5" x14ac:dyDescent="0.35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>
        <f>ROUND((E408/D408)*100,0)</f>
        <v>108</v>
      </c>
      <c r="P408" s="5">
        <f>E408/L408</f>
        <v>86.163714285714292</v>
      </c>
      <c r="Q408" t="str">
        <f>LEFT(N408,FIND("/",N408)-1)</f>
        <v>film &amp; video</v>
      </c>
      <c r="R408" t="str">
        <f>RIGHT(N408,LEN(N408)-FIND("/",N408))</f>
        <v>documentary</v>
      </c>
      <c r="S408" s="9">
        <f t="shared" si="12"/>
        <v>40638.162465277775</v>
      </c>
      <c r="T408" s="9">
        <f t="shared" si="13"/>
        <v>40672.249305555553</v>
      </c>
    </row>
    <row r="409" spans="1:20" ht="43.5" x14ac:dyDescent="0.35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>
        <f>ROUND((E409/D409)*100,0)</f>
        <v>102</v>
      </c>
      <c r="P409" s="5">
        <f>E409/L409</f>
        <v>92.318181818181813</v>
      </c>
      <c r="Q409" t="str">
        <f>LEFT(N409,FIND("/",N409)-1)</f>
        <v>film &amp; video</v>
      </c>
      <c r="R409" t="str">
        <f>RIGHT(N409,LEN(N409)-FIND("/",N409))</f>
        <v>documentary</v>
      </c>
      <c r="S409" s="9">
        <f t="shared" si="12"/>
        <v>40806.870949074073</v>
      </c>
      <c r="T409" s="9">
        <f t="shared" si="13"/>
        <v>40866.912615740745</v>
      </c>
    </row>
    <row r="410" spans="1:20" ht="43.5" x14ac:dyDescent="0.35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>
        <f>ROUND((E410/D410)*100,0)</f>
        <v>101</v>
      </c>
      <c r="P410" s="5">
        <f>E410/L410</f>
        <v>160.16473684210527</v>
      </c>
      <c r="Q410" t="str">
        <f>LEFT(N410,FIND("/",N410)-1)</f>
        <v>film &amp; video</v>
      </c>
      <c r="R410" t="str">
        <f>RIGHT(N410,LEN(N410)-FIND("/",N410))</f>
        <v>documentary</v>
      </c>
      <c r="S410" s="9">
        <f t="shared" si="12"/>
        <v>41543.735995370371</v>
      </c>
      <c r="T410" s="9">
        <f t="shared" si="13"/>
        <v>41583.777662037035</v>
      </c>
    </row>
    <row r="411" spans="1:20" ht="43.5" x14ac:dyDescent="0.35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>
        <f>ROUND((E411/D411)*100,0)</f>
        <v>137</v>
      </c>
      <c r="P411" s="5">
        <f>E411/L411</f>
        <v>45.6</v>
      </c>
      <c r="Q411" t="str">
        <f>LEFT(N411,FIND("/",N411)-1)</f>
        <v>film &amp; video</v>
      </c>
      <c r="R411" t="str">
        <f>RIGHT(N411,LEN(N411)-FIND("/",N411))</f>
        <v>documentary</v>
      </c>
      <c r="S411" s="9">
        <f t="shared" si="12"/>
        <v>42543.862777777773</v>
      </c>
      <c r="T411" s="9">
        <f t="shared" si="13"/>
        <v>42573.862777777773</v>
      </c>
    </row>
    <row r="412" spans="1:20" ht="43.5" x14ac:dyDescent="0.35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>
        <f>ROUND((E412/D412)*100,0)</f>
        <v>128</v>
      </c>
      <c r="P412" s="5">
        <f>E412/L412</f>
        <v>183.28571428571428</v>
      </c>
      <c r="Q412" t="str">
        <f>LEFT(N412,FIND("/",N412)-1)</f>
        <v>film &amp; video</v>
      </c>
      <c r="R412" t="str">
        <f>RIGHT(N412,LEN(N412)-FIND("/",N412))</f>
        <v>documentary</v>
      </c>
      <c r="S412" s="9">
        <f t="shared" si="12"/>
        <v>42113.981446759266</v>
      </c>
      <c r="T412" s="9">
        <f t="shared" si="13"/>
        <v>42173.981446759266</v>
      </c>
    </row>
    <row r="413" spans="1:20" ht="43.5" x14ac:dyDescent="0.35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>
        <f>ROUND((E413/D413)*100,0)</f>
        <v>101</v>
      </c>
      <c r="P413" s="5">
        <f>E413/L413</f>
        <v>125.78838174273859</v>
      </c>
      <c r="Q413" t="str">
        <f>LEFT(N413,FIND("/",N413)-1)</f>
        <v>film &amp; video</v>
      </c>
      <c r="R413" t="str">
        <f>RIGHT(N413,LEN(N413)-FIND("/",N413))</f>
        <v>documentary</v>
      </c>
      <c r="S413" s="9">
        <f t="shared" si="12"/>
        <v>41598.17597222222</v>
      </c>
      <c r="T413" s="9">
        <f t="shared" si="13"/>
        <v>41630.208333333336</v>
      </c>
    </row>
    <row r="414" spans="1:20" ht="58" x14ac:dyDescent="0.35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>
        <f>ROUND((E414/D414)*100,0)</f>
        <v>127</v>
      </c>
      <c r="P414" s="5">
        <f>E414/L414</f>
        <v>57.654545454545456</v>
      </c>
      <c r="Q414" t="str">
        <f>LEFT(N414,FIND("/",N414)-1)</f>
        <v>film &amp; video</v>
      </c>
      <c r="R414" t="str">
        <f>RIGHT(N414,LEN(N414)-FIND("/",N414))</f>
        <v>documentary</v>
      </c>
      <c r="S414" s="9">
        <f t="shared" si="12"/>
        <v>41099.742800925924</v>
      </c>
      <c r="T414" s="9">
        <f t="shared" si="13"/>
        <v>41115.742800925924</v>
      </c>
    </row>
    <row r="415" spans="1:20" ht="43.5" x14ac:dyDescent="0.35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>
        <f>ROUND((E415/D415)*100,0)</f>
        <v>105</v>
      </c>
      <c r="P415" s="5">
        <f>E415/L415</f>
        <v>78.660818713450297</v>
      </c>
      <c r="Q415" t="str">
        <f>LEFT(N415,FIND("/",N415)-1)</f>
        <v>film &amp; video</v>
      </c>
      <c r="R415" t="str">
        <f>RIGHT(N415,LEN(N415)-FIND("/",N415))</f>
        <v>documentary</v>
      </c>
      <c r="S415" s="9">
        <f t="shared" si="12"/>
        <v>41079.877442129626</v>
      </c>
      <c r="T415" s="9">
        <f t="shared" si="13"/>
        <v>41109.877442129626</v>
      </c>
    </row>
    <row r="416" spans="1:20" ht="43.5" x14ac:dyDescent="0.35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>
        <f>ROUND((E416/D416)*100,0)</f>
        <v>103</v>
      </c>
      <c r="P416" s="5">
        <f>E416/L416</f>
        <v>91.480769230769226</v>
      </c>
      <c r="Q416" t="str">
        <f>LEFT(N416,FIND("/",N416)-1)</f>
        <v>film &amp; video</v>
      </c>
      <c r="R416" t="str">
        <f>RIGHT(N416,LEN(N416)-FIND("/",N416))</f>
        <v>documentary</v>
      </c>
      <c r="S416" s="9">
        <f t="shared" si="12"/>
        <v>41529.063252314816</v>
      </c>
      <c r="T416" s="9">
        <f t="shared" si="13"/>
        <v>41559.063252314816</v>
      </c>
    </row>
    <row r="417" spans="1:20" ht="58" x14ac:dyDescent="0.35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>
        <f>ROUND((E417/D417)*100,0)</f>
        <v>102</v>
      </c>
      <c r="P417" s="5">
        <f>E417/L417</f>
        <v>68.09809523809524</v>
      </c>
      <c r="Q417" t="str">
        <f>LEFT(N417,FIND("/",N417)-1)</f>
        <v>film &amp; video</v>
      </c>
      <c r="R417" t="str">
        <f>RIGHT(N417,LEN(N417)-FIND("/",N417))</f>
        <v>documentary</v>
      </c>
      <c r="S417" s="9">
        <f t="shared" si="12"/>
        <v>41904.851875</v>
      </c>
      <c r="T417" s="9">
        <f t="shared" si="13"/>
        <v>41929.5</v>
      </c>
    </row>
    <row r="418" spans="1:20" ht="43.5" x14ac:dyDescent="0.35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>
        <f>ROUND((E418/D418)*100,0)</f>
        <v>120</v>
      </c>
      <c r="P418" s="5">
        <f>E418/L418</f>
        <v>48.086800000000004</v>
      </c>
      <c r="Q418" t="str">
        <f>LEFT(N418,FIND("/",N418)-1)</f>
        <v>film &amp; video</v>
      </c>
      <c r="R418" t="str">
        <f>RIGHT(N418,LEN(N418)-FIND("/",N418))</f>
        <v>documentary</v>
      </c>
      <c r="S418" s="9">
        <f t="shared" si="12"/>
        <v>41648.396192129629</v>
      </c>
      <c r="T418" s="9">
        <f t="shared" si="13"/>
        <v>41678.396192129629</v>
      </c>
    </row>
    <row r="419" spans="1:20" ht="43.5" x14ac:dyDescent="0.35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>
        <f>ROUND((E419/D419)*100,0)</f>
        <v>100</v>
      </c>
      <c r="P419" s="5">
        <f>E419/L419</f>
        <v>202.42307692307693</v>
      </c>
      <c r="Q419" t="str">
        <f>LEFT(N419,FIND("/",N419)-1)</f>
        <v>film &amp; video</v>
      </c>
      <c r="R419" t="str">
        <f>RIGHT(N419,LEN(N419)-FIND("/",N419))</f>
        <v>documentary</v>
      </c>
      <c r="S419" s="9">
        <f t="shared" si="12"/>
        <v>41360.970601851855</v>
      </c>
      <c r="T419" s="9">
        <f t="shared" si="13"/>
        <v>41372.189583333333</v>
      </c>
    </row>
    <row r="420" spans="1:20" ht="43.5" x14ac:dyDescent="0.35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>
        <f>ROUND((E420/D420)*100,0)</f>
        <v>101</v>
      </c>
      <c r="P420" s="5">
        <f>E420/L420</f>
        <v>216.75</v>
      </c>
      <c r="Q420" t="str">
        <f>LEFT(N420,FIND("/",N420)-1)</f>
        <v>film &amp; video</v>
      </c>
      <c r="R420" t="str">
        <f>RIGHT(N420,LEN(N420)-FIND("/",N420))</f>
        <v>documentary</v>
      </c>
      <c r="S420" s="9">
        <f t="shared" si="12"/>
        <v>42178.282372685186</v>
      </c>
      <c r="T420" s="9">
        <f t="shared" si="13"/>
        <v>42208.282372685186</v>
      </c>
    </row>
    <row r="421" spans="1:20" ht="43.5" x14ac:dyDescent="0.35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>
        <f>ROUND((E421/D421)*100,0)</f>
        <v>100</v>
      </c>
      <c r="P421" s="5">
        <f>E421/L421</f>
        <v>110.06849315068493</v>
      </c>
      <c r="Q421" t="str">
        <f>LEFT(N421,FIND("/",N421)-1)</f>
        <v>film &amp; video</v>
      </c>
      <c r="R421" t="str">
        <f>RIGHT(N421,LEN(N421)-FIND("/",N421))</f>
        <v>documentary</v>
      </c>
      <c r="S421" s="9">
        <f t="shared" si="12"/>
        <v>41394.842442129629</v>
      </c>
      <c r="T421" s="9">
        <f t="shared" si="13"/>
        <v>41454.842442129629</v>
      </c>
    </row>
    <row r="422" spans="1:20" ht="43.5" x14ac:dyDescent="0.35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>
        <f>ROUND((E422/D422)*100,0)</f>
        <v>0</v>
      </c>
      <c r="P422" s="5">
        <f>E422/L422</f>
        <v>4.833333333333333</v>
      </c>
      <c r="Q422" t="str">
        <f>LEFT(N422,FIND("/",N422)-1)</f>
        <v>film &amp; video</v>
      </c>
      <c r="R422" t="str">
        <f>RIGHT(N422,LEN(N422)-FIND("/",N422))</f>
        <v>animation</v>
      </c>
      <c r="S422" s="9">
        <f t="shared" si="12"/>
        <v>41682.23646990741</v>
      </c>
      <c r="T422" s="9">
        <f t="shared" si="13"/>
        <v>41712.194803240738</v>
      </c>
    </row>
    <row r="423" spans="1:20" ht="58" x14ac:dyDescent="0.35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>
        <f>ROUND((E423/D423)*100,0)</f>
        <v>2</v>
      </c>
      <c r="P423" s="5">
        <f>E423/L423</f>
        <v>50.166666666666664</v>
      </c>
      <c r="Q423" t="str">
        <f>LEFT(N423,FIND("/",N423)-1)</f>
        <v>film &amp; video</v>
      </c>
      <c r="R423" t="str">
        <f>RIGHT(N423,LEN(N423)-FIND("/",N423))</f>
        <v>animation</v>
      </c>
      <c r="S423" s="9">
        <f t="shared" si="12"/>
        <v>42177.491388888884</v>
      </c>
      <c r="T423" s="9">
        <f t="shared" si="13"/>
        <v>42237.491388888884</v>
      </c>
    </row>
    <row r="424" spans="1:20" ht="43.5" x14ac:dyDescent="0.35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>
        <f>ROUND((E424/D424)*100,0)</f>
        <v>1</v>
      </c>
      <c r="P424" s="5">
        <f>E424/L424</f>
        <v>35.833333333333336</v>
      </c>
      <c r="Q424" t="str">
        <f>LEFT(N424,FIND("/",N424)-1)</f>
        <v>film &amp; video</v>
      </c>
      <c r="R424" t="str">
        <f>RIGHT(N424,LEN(N424)-FIND("/",N424))</f>
        <v>animation</v>
      </c>
      <c r="S424" s="9">
        <f t="shared" si="12"/>
        <v>41863.260381944441</v>
      </c>
      <c r="T424" s="9">
        <f t="shared" si="13"/>
        <v>41893.260381944441</v>
      </c>
    </row>
    <row r="425" spans="1:20" ht="43.5" x14ac:dyDescent="0.35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>
        <f>ROUND((E425/D425)*100,0)</f>
        <v>1</v>
      </c>
      <c r="P425" s="5">
        <f>E425/L425</f>
        <v>11.76923076923077</v>
      </c>
      <c r="Q425" t="str">
        <f>LEFT(N425,FIND("/",N425)-1)</f>
        <v>film &amp; video</v>
      </c>
      <c r="R425" t="str">
        <f>RIGHT(N425,LEN(N425)-FIND("/",N425))</f>
        <v>animation</v>
      </c>
      <c r="S425" s="9">
        <f t="shared" si="12"/>
        <v>41400.92627314815</v>
      </c>
      <c r="T425" s="9">
        <f t="shared" si="13"/>
        <v>41430.92627314815</v>
      </c>
    </row>
    <row r="426" spans="1:20" ht="43.5" x14ac:dyDescent="0.35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>
        <f>ROUND((E426/D426)*100,0)</f>
        <v>7</v>
      </c>
      <c r="P426" s="5">
        <f>E426/L426</f>
        <v>40.78</v>
      </c>
      <c r="Q426" t="str">
        <f>LEFT(N426,FIND("/",N426)-1)</f>
        <v>film &amp; video</v>
      </c>
      <c r="R426" t="str">
        <f>RIGHT(N426,LEN(N426)-FIND("/",N426))</f>
        <v>animation</v>
      </c>
      <c r="S426" s="9">
        <f t="shared" si="12"/>
        <v>40934.376145833332</v>
      </c>
      <c r="T426" s="9">
        <f t="shared" si="13"/>
        <v>40994.334479166668</v>
      </c>
    </row>
    <row r="427" spans="1:20" ht="43.5" x14ac:dyDescent="0.35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>
        <f>ROUND((E427/D427)*100,0)</f>
        <v>0</v>
      </c>
      <c r="P427" s="5">
        <f>E427/L427</f>
        <v>3</v>
      </c>
      <c r="Q427" t="str">
        <f>LEFT(N427,FIND("/",N427)-1)</f>
        <v>film &amp; video</v>
      </c>
      <c r="R427" t="str">
        <f>RIGHT(N427,LEN(N427)-FIND("/",N427))</f>
        <v>animation</v>
      </c>
      <c r="S427" s="9">
        <f t="shared" si="12"/>
        <v>42275.861157407402</v>
      </c>
      <c r="T427" s="9">
        <f t="shared" si="13"/>
        <v>42335.902824074074</v>
      </c>
    </row>
    <row r="428" spans="1:20" ht="43.5" x14ac:dyDescent="0.35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>
        <f>ROUND((E428/D428)*100,0)</f>
        <v>1</v>
      </c>
      <c r="P428" s="5">
        <f>E428/L428</f>
        <v>16.625</v>
      </c>
      <c r="Q428" t="str">
        <f>LEFT(N428,FIND("/",N428)-1)</f>
        <v>film &amp; video</v>
      </c>
      <c r="R428" t="str">
        <f>RIGHT(N428,LEN(N428)-FIND("/",N428))</f>
        <v>animation</v>
      </c>
      <c r="S428" s="9">
        <f t="shared" si="12"/>
        <v>42400.711967592593</v>
      </c>
      <c r="T428" s="9">
        <f t="shared" si="13"/>
        <v>42430.711967592593</v>
      </c>
    </row>
    <row r="429" spans="1:20" ht="58" x14ac:dyDescent="0.35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>
        <f>ROUND((E429/D429)*100,0)</f>
        <v>0</v>
      </c>
      <c r="P429" s="5" t="e">
        <f>E429/L429</f>
        <v>#DIV/0!</v>
      </c>
      <c r="Q429" t="str">
        <f>LEFT(N429,FIND("/",N429)-1)</f>
        <v>film &amp; video</v>
      </c>
      <c r="R429" t="str">
        <f>RIGHT(N429,LEN(N429)-FIND("/",N429))</f>
        <v>animation</v>
      </c>
      <c r="S429" s="9">
        <f t="shared" si="12"/>
        <v>42285.909027777772</v>
      </c>
      <c r="T429" s="9">
        <f t="shared" si="13"/>
        <v>42299.790972222225</v>
      </c>
    </row>
    <row r="430" spans="1:20" ht="29" x14ac:dyDescent="0.35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>
        <f>ROUND((E430/D430)*100,0)</f>
        <v>6</v>
      </c>
      <c r="P430" s="5">
        <f>E430/L430</f>
        <v>52</v>
      </c>
      <c r="Q430" t="str">
        <f>LEFT(N430,FIND("/",N430)-1)</f>
        <v>film &amp; video</v>
      </c>
      <c r="R430" t="str">
        <f>RIGHT(N430,LEN(N430)-FIND("/",N430))</f>
        <v>animation</v>
      </c>
      <c r="S430" s="9">
        <f t="shared" si="12"/>
        <v>41778.766724537039</v>
      </c>
      <c r="T430" s="9">
        <f t="shared" si="13"/>
        <v>41806.916666666664</v>
      </c>
    </row>
    <row r="431" spans="1:20" ht="58" x14ac:dyDescent="0.35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>
        <f>ROUND((E431/D431)*100,0)</f>
        <v>0</v>
      </c>
      <c r="P431" s="5" t="e">
        <f>E431/L431</f>
        <v>#DIV/0!</v>
      </c>
      <c r="Q431" t="str">
        <f>LEFT(N431,FIND("/",N431)-1)</f>
        <v>film &amp; video</v>
      </c>
      <c r="R431" t="str">
        <f>RIGHT(N431,LEN(N431)-FIND("/",N431))</f>
        <v>animation</v>
      </c>
      <c r="S431" s="9">
        <f t="shared" si="12"/>
        <v>40070.901412037041</v>
      </c>
      <c r="T431" s="9">
        <f t="shared" si="13"/>
        <v>40144.207638888889</v>
      </c>
    </row>
    <row r="432" spans="1:20" ht="43.5" x14ac:dyDescent="0.35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>
        <f>ROUND((E432/D432)*100,0)</f>
        <v>2</v>
      </c>
      <c r="P432" s="5">
        <f>E432/L432</f>
        <v>4.8</v>
      </c>
      <c r="Q432" t="str">
        <f>LEFT(N432,FIND("/",N432)-1)</f>
        <v>film &amp; video</v>
      </c>
      <c r="R432" t="str">
        <f>RIGHT(N432,LEN(N432)-FIND("/",N432))</f>
        <v>animation</v>
      </c>
      <c r="S432" s="9">
        <f t="shared" si="12"/>
        <v>41513.107256944444</v>
      </c>
      <c r="T432" s="9">
        <f t="shared" si="13"/>
        <v>41528.107256944444</v>
      </c>
    </row>
    <row r="433" spans="1:20" ht="43.5" x14ac:dyDescent="0.35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>
        <f>ROUND((E433/D433)*100,0)</f>
        <v>14</v>
      </c>
      <c r="P433" s="5">
        <f>E433/L433</f>
        <v>51.875</v>
      </c>
      <c r="Q433" t="str">
        <f>LEFT(N433,FIND("/",N433)-1)</f>
        <v>film &amp; video</v>
      </c>
      <c r="R433" t="str">
        <f>RIGHT(N433,LEN(N433)-FIND("/",N433))</f>
        <v>animation</v>
      </c>
      <c r="S433" s="9">
        <f t="shared" si="12"/>
        <v>42526.871331018512</v>
      </c>
      <c r="T433" s="9">
        <f t="shared" si="13"/>
        <v>42556.871331018512</v>
      </c>
    </row>
    <row r="434" spans="1:20" ht="58" x14ac:dyDescent="0.35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>
        <f>ROUND((E434/D434)*100,0)</f>
        <v>10</v>
      </c>
      <c r="P434" s="5">
        <f>E434/L434</f>
        <v>71.25</v>
      </c>
      <c r="Q434" t="str">
        <f>LEFT(N434,FIND("/",N434)-1)</f>
        <v>film &amp; video</v>
      </c>
      <c r="R434" t="str">
        <f>RIGHT(N434,LEN(N434)-FIND("/",N434))</f>
        <v>animation</v>
      </c>
      <c r="S434" s="9">
        <f t="shared" si="12"/>
        <v>42238.726631944446</v>
      </c>
      <c r="T434" s="9">
        <f t="shared" si="13"/>
        <v>42298.726631944446</v>
      </c>
    </row>
    <row r="435" spans="1:20" ht="58" x14ac:dyDescent="0.35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>
        <f>ROUND((E435/D435)*100,0)</f>
        <v>0</v>
      </c>
      <c r="P435" s="5" t="e">
        <f>E435/L435</f>
        <v>#DIV/0!</v>
      </c>
      <c r="Q435" t="str">
        <f>LEFT(N435,FIND("/",N435)-1)</f>
        <v>film &amp; video</v>
      </c>
      <c r="R435" t="str">
        <f>RIGHT(N435,LEN(N435)-FIND("/",N435))</f>
        <v>animation</v>
      </c>
      <c r="S435" s="9">
        <f t="shared" si="12"/>
        <v>42228.629884259266</v>
      </c>
      <c r="T435" s="9">
        <f t="shared" si="13"/>
        <v>42288.629884259266</v>
      </c>
    </row>
    <row r="436" spans="1:20" ht="58" x14ac:dyDescent="0.35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>
        <f>ROUND((E436/D436)*100,0)</f>
        <v>5</v>
      </c>
      <c r="P436" s="5">
        <f>E436/L436</f>
        <v>62.5</v>
      </c>
      <c r="Q436" t="str">
        <f>LEFT(N436,FIND("/",N436)-1)</f>
        <v>film &amp; video</v>
      </c>
      <c r="R436" t="str">
        <f>RIGHT(N436,LEN(N436)-FIND("/",N436))</f>
        <v>animation</v>
      </c>
      <c r="S436" s="9">
        <f t="shared" si="12"/>
        <v>41576.834513888891</v>
      </c>
      <c r="T436" s="9">
        <f t="shared" si="13"/>
        <v>41609.876180555555</v>
      </c>
    </row>
    <row r="437" spans="1:20" ht="58" x14ac:dyDescent="0.35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>
        <f>ROUND((E437/D437)*100,0)</f>
        <v>0</v>
      </c>
      <c r="P437" s="5">
        <f>E437/L437</f>
        <v>1</v>
      </c>
      <c r="Q437" t="str">
        <f>LEFT(N437,FIND("/",N437)-1)</f>
        <v>film &amp; video</v>
      </c>
      <c r="R437" t="str">
        <f>RIGHT(N437,LEN(N437)-FIND("/",N437))</f>
        <v>animation</v>
      </c>
      <c r="S437" s="9">
        <f t="shared" si="12"/>
        <v>41500.747453703705</v>
      </c>
      <c r="T437" s="9">
        <f t="shared" si="13"/>
        <v>41530.747453703705</v>
      </c>
    </row>
    <row r="438" spans="1:20" ht="43.5" x14ac:dyDescent="0.35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>
        <f>ROUND((E438/D438)*100,0)</f>
        <v>0</v>
      </c>
      <c r="P438" s="5" t="e">
        <f>E438/L438</f>
        <v>#DIV/0!</v>
      </c>
      <c r="Q438" t="str">
        <f>LEFT(N438,FIND("/",N438)-1)</f>
        <v>film &amp; video</v>
      </c>
      <c r="R438" t="str">
        <f>RIGHT(N438,LEN(N438)-FIND("/",N438))</f>
        <v>animation</v>
      </c>
      <c r="S438" s="9">
        <f t="shared" si="12"/>
        <v>41456.36241898148</v>
      </c>
      <c r="T438" s="9">
        <f t="shared" si="13"/>
        <v>41486.36241898148</v>
      </c>
    </row>
    <row r="439" spans="1:20" ht="43.5" x14ac:dyDescent="0.35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>
        <f>ROUND((E439/D439)*100,0)</f>
        <v>0</v>
      </c>
      <c r="P439" s="5" t="e">
        <f>E439/L439</f>
        <v>#DIV/0!</v>
      </c>
      <c r="Q439" t="str">
        <f>LEFT(N439,FIND("/",N439)-1)</f>
        <v>film &amp; video</v>
      </c>
      <c r="R439" t="str">
        <f>RIGHT(N439,LEN(N439)-FIND("/",N439))</f>
        <v>animation</v>
      </c>
      <c r="S439" s="9">
        <f t="shared" si="12"/>
        <v>42591.31858796296</v>
      </c>
      <c r="T439" s="9">
        <f t="shared" si="13"/>
        <v>42651.31858796296</v>
      </c>
    </row>
    <row r="440" spans="1:20" ht="43.5" x14ac:dyDescent="0.35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>
        <f>ROUND((E440/D440)*100,0)</f>
        <v>9</v>
      </c>
      <c r="P440" s="5">
        <f>E440/L440</f>
        <v>170.54545454545453</v>
      </c>
      <c r="Q440" t="str">
        <f>LEFT(N440,FIND("/",N440)-1)</f>
        <v>film &amp; video</v>
      </c>
      <c r="R440" t="str">
        <f>RIGHT(N440,LEN(N440)-FIND("/",N440))</f>
        <v>animation</v>
      </c>
      <c r="S440" s="9">
        <f t="shared" si="12"/>
        <v>42296.261087962965</v>
      </c>
      <c r="T440" s="9">
        <f t="shared" si="13"/>
        <v>42326.302754629629</v>
      </c>
    </row>
    <row r="441" spans="1:20" ht="43.5" x14ac:dyDescent="0.35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>
        <f>ROUND((E441/D441)*100,0)</f>
        <v>0</v>
      </c>
      <c r="P441" s="5" t="e">
        <f>E441/L441</f>
        <v>#DIV/0!</v>
      </c>
      <c r="Q441" t="str">
        <f>LEFT(N441,FIND("/",N441)-1)</f>
        <v>film &amp; video</v>
      </c>
      <c r="R441" t="str">
        <f>RIGHT(N441,LEN(N441)-FIND("/",N441))</f>
        <v>animation</v>
      </c>
      <c r="S441" s="9">
        <f t="shared" si="12"/>
        <v>41919.761782407404</v>
      </c>
      <c r="T441" s="9">
        <f t="shared" si="13"/>
        <v>41929.761782407404</v>
      </c>
    </row>
    <row r="442" spans="1:20" ht="43.5" x14ac:dyDescent="0.35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>
        <f>ROUND((E442/D442)*100,0)</f>
        <v>0</v>
      </c>
      <c r="P442" s="5">
        <f>E442/L442</f>
        <v>5</v>
      </c>
      <c r="Q442" t="str">
        <f>LEFT(N442,FIND("/",N442)-1)</f>
        <v>film &amp; video</v>
      </c>
      <c r="R442" t="str">
        <f>RIGHT(N442,LEN(N442)-FIND("/",N442))</f>
        <v>animation</v>
      </c>
      <c r="S442" s="9">
        <f t="shared" si="12"/>
        <v>42423.985567129625</v>
      </c>
      <c r="T442" s="9">
        <f t="shared" si="13"/>
        <v>42453.943900462968</v>
      </c>
    </row>
    <row r="443" spans="1:20" ht="43.5" x14ac:dyDescent="0.35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>
        <f>ROUND((E443/D443)*100,0)</f>
        <v>0</v>
      </c>
      <c r="P443" s="5" t="e">
        <f>E443/L443</f>
        <v>#DIV/0!</v>
      </c>
      <c r="Q443" t="str">
        <f>LEFT(N443,FIND("/",N443)-1)</f>
        <v>film &amp; video</v>
      </c>
      <c r="R443" t="str">
        <f>RIGHT(N443,LEN(N443)-FIND("/",N443))</f>
        <v>animation</v>
      </c>
      <c r="S443" s="9">
        <f t="shared" si="12"/>
        <v>41550.793935185182</v>
      </c>
      <c r="T443" s="9">
        <f t="shared" si="13"/>
        <v>41580.793935185182</v>
      </c>
    </row>
    <row r="444" spans="1:20" x14ac:dyDescent="0.35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>
        <f>ROUND((E444/D444)*100,0)</f>
        <v>39</v>
      </c>
      <c r="P444" s="5">
        <f>E444/L444</f>
        <v>393.58823529411762</v>
      </c>
      <c r="Q444" t="str">
        <f>LEFT(N444,FIND("/",N444)-1)</f>
        <v>film &amp; video</v>
      </c>
      <c r="R444" t="str">
        <f>RIGHT(N444,LEN(N444)-FIND("/",N444))</f>
        <v>animation</v>
      </c>
      <c r="S444" s="9">
        <f t="shared" si="12"/>
        <v>42024.888692129629</v>
      </c>
      <c r="T444" s="9">
        <f t="shared" si="13"/>
        <v>42054.888692129629</v>
      </c>
    </row>
    <row r="445" spans="1:20" ht="43.5" x14ac:dyDescent="0.35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>
        <f>ROUND((E445/D445)*100,0)</f>
        <v>0</v>
      </c>
      <c r="P445" s="5">
        <f>E445/L445</f>
        <v>5</v>
      </c>
      <c r="Q445" t="str">
        <f>LEFT(N445,FIND("/",N445)-1)</f>
        <v>film &amp; video</v>
      </c>
      <c r="R445" t="str">
        <f>RIGHT(N445,LEN(N445)-FIND("/",N445))</f>
        <v>animation</v>
      </c>
      <c r="S445" s="9">
        <f t="shared" si="12"/>
        <v>41650.015057870369</v>
      </c>
      <c r="T445" s="9">
        <f t="shared" si="13"/>
        <v>41680.015057870369</v>
      </c>
    </row>
    <row r="446" spans="1:20" ht="43.5" x14ac:dyDescent="0.35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>
        <f>ROUND((E446/D446)*100,0)</f>
        <v>5</v>
      </c>
      <c r="P446" s="5">
        <f>E446/L446</f>
        <v>50</v>
      </c>
      <c r="Q446" t="str">
        <f>LEFT(N446,FIND("/",N446)-1)</f>
        <v>film &amp; video</v>
      </c>
      <c r="R446" t="str">
        <f>RIGHT(N446,LEN(N446)-FIND("/",N446))</f>
        <v>animation</v>
      </c>
      <c r="S446" s="9">
        <f t="shared" si="12"/>
        <v>40894.906956018516</v>
      </c>
      <c r="T446" s="9">
        <f t="shared" si="13"/>
        <v>40954.906956018516</v>
      </c>
    </row>
    <row r="447" spans="1:20" ht="43.5" x14ac:dyDescent="0.35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>
        <f>ROUND((E447/D447)*100,0)</f>
        <v>0</v>
      </c>
      <c r="P447" s="5">
        <f>E447/L447</f>
        <v>1</v>
      </c>
      <c r="Q447" t="str">
        <f>LEFT(N447,FIND("/",N447)-1)</f>
        <v>film &amp; video</v>
      </c>
      <c r="R447" t="str">
        <f>RIGHT(N447,LEN(N447)-FIND("/",N447))</f>
        <v>animation</v>
      </c>
      <c r="S447" s="9">
        <f t="shared" si="12"/>
        <v>42130.335358796292</v>
      </c>
      <c r="T447" s="9">
        <f t="shared" si="13"/>
        <v>42145.335358796292</v>
      </c>
    </row>
    <row r="448" spans="1:20" ht="43.5" x14ac:dyDescent="0.35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>
        <f>ROUND((E448/D448)*100,0)</f>
        <v>7</v>
      </c>
      <c r="P448" s="5">
        <f>E448/L448</f>
        <v>47.875</v>
      </c>
      <c r="Q448" t="str">
        <f>LEFT(N448,FIND("/",N448)-1)</f>
        <v>film &amp; video</v>
      </c>
      <c r="R448" t="str">
        <f>RIGHT(N448,LEN(N448)-FIND("/",N448))</f>
        <v>animation</v>
      </c>
      <c r="S448" s="9">
        <f t="shared" si="12"/>
        <v>42037.083564814813</v>
      </c>
      <c r="T448" s="9">
        <f t="shared" si="13"/>
        <v>42067.083564814813</v>
      </c>
    </row>
    <row r="449" spans="1:20" ht="58" x14ac:dyDescent="0.35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>
        <f>ROUND((E449/D449)*100,0)</f>
        <v>0</v>
      </c>
      <c r="P449" s="5">
        <f>E449/L449</f>
        <v>5</v>
      </c>
      <c r="Q449" t="str">
        <f>LEFT(N449,FIND("/",N449)-1)</f>
        <v>film &amp; video</v>
      </c>
      <c r="R449" t="str">
        <f>RIGHT(N449,LEN(N449)-FIND("/",N449))</f>
        <v>animation</v>
      </c>
      <c r="S449" s="9">
        <f t="shared" si="12"/>
        <v>41331.555127314816</v>
      </c>
      <c r="T449" s="9">
        <f t="shared" si="13"/>
        <v>41356.513460648144</v>
      </c>
    </row>
    <row r="450" spans="1:20" ht="43.5" x14ac:dyDescent="0.35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>
        <f>ROUND((E450/D450)*100,0)</f>
        <v>3</v>
      </c>
      <c r="P450" s="5">
        <f>E450/L450</f>
        <v>20.502500000000001</v>
      </c>
      <c r="Q450" t="str">
        <f>LEFT(N450,FIND("/",N450)-1)</f>
        <v>film &amp; video</v>
      </c>
      <c r="R450" t="str">
        <f>RIGHT(N450,LEN(N450)-FIND("/",N450))</f>
        <v>animation</v>
      </c>
      <c r="S450" s="9">
        <f t="shared" si="12"/>
        <v>41753.758043981477</v>
      </c>
      <c r="T450" s="9">
        <f t="shared" si="13"/>
        <v>41773.758043981477</v>
      </c>
    </row>
    <row r="451" spans="1:20" ht="43.5" x14ac:dyDescent="0.35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>
        <f>ROUND((E451/D451)*100,0)</f>
        <v>2</v>
      </c>
      <c r="P451" s="5">
        <f>E451/L451</f>
        <v>9</v>
      </c>
      <c r="Q451" t="str">
        <f>LEFT(N451,FIND("/",N451)-1)</f>
        <v>film &amp; video</v>
      </c>
      <c r="R451" t="str">
        <f>RIGHT(N451,LEN(N451)-FIND("/",N451))</f>
        <v>animation</v>
      </c>
      <c r="S451" s="9">
        <f t="shared" ref="S451:S514" si="14">(((J451/60)/60)/24)+DATE(1970,1,1)</f>
        <v>41534.568113425928</v>
      </c>
      <c r="T451" s="9">
        <f t="shared" ref="T451:T514" si="15">(((I451/60)/60)/24)+DATE(1970,1,1)</f>
        <v>41564.568113425928</v>
      </c>
    </row>
    <row r="452" spans="1:20" ht="43.5" x14ac:dyDescent="0.35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>
        <f>ROUND((E452/D452)*100,0)</f>
        <v>1</v>
      </c>
      <c r="P452" s="5">
        <f>E452/L452</f>
        <v>56.571428571428569</v>
      </c>
      <c r="Q452" t="str">
        <f>LEFT(N452,FIND("/",N452)-1)</f>
        <v>film &amp; video</v>
      </c>
      <c r="R452" t="str">
        <f>RIGHT(N452,LEN(N452)-FIND("/",N452))</f>
        <v>animation</v>
      </c>
      <c r="S452" s="9">
        <f t="shared" si="14"/>
        <v>41654.946759259255</v>
      </c>
      <c r="T452" s="9">
        <f t="shared" si="15"/>
        <v>41684.946759259255</v>
      </c>
    </row>
    <row r="453" spans="1:20" ht="43.5" x14ac:dyDescent="0.35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>
        <f>ROUND((E453/D453)*100,0)</f>
        <v>0</v>
      </c>
      <c r="P453" s="5" t="e">
        <f>E453/L453</f>
        <v>#DIV/0!</v>
      </c>
      <c r="Q453" t="str">
        <f>LEFT(N453,FIND("/",N453)-1)</f>
        <v>film &amp; video</v>
      </c>
      <c r="R453" t="str">
        <f>RIGHT(N453,LEN(N453)-FIND("/",N453))</f>
        <v>animation</v>
      </c>
      <c r="S453" s="9">
        <f t="shared" si="14"/>
        <v>41634.715173611112</v>
      </c>
      <c r="T453" s="9">
        <f t="shared" si="15"/>
        <v>41664.715173611112</v>
      </c>
    </row>
    <row r="454" spans="1:20" ht="29" x14ac:dyDescent="0.35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>
        <f>ROUND((E454/D454)*100,0)</f>
        <v>64</v>
      </c>
      <c r="P454" s="5">
        <f>E454/L454</f>
        <v>40</v>
      </c>
      <c r="Q454" t="str">
        <f>LEFT(N454,FIND("/",N454)-1)</f>
        <v>film &amp; video</v>
      </c>
      <c r="R454" t="str">
        <f>RIGHT(N454,LEN(N454)-FIND("/",N454))</f>
        <v>animation</v>
      </c>
      <c r="S454" s="9">
        <f t="shared" si="14"/>
        <v>42107.703877314809</v>
      </c>
      <c r="T454" s="9">
        <f t="shared" si="15"/>
        <v>42137.703877314809</v>
      </c>
    </row>
    <row r="455" spans="1:20" ht="43.5" x14ac:dyDescent="0.35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>
        <f>ROUND((E455/D455)*100,0)</f>
        <v>0</v>
      </c>
      <c r="P455" s="5">
        <f>E455/L455</f>
        <v>13</v>
      </c>
      <c r="Q455" t="str">
        <f>LEFT(N455,FIND("/",N455)-1)</f>
        <v>film &amp; video</v>
      </c>
      <c r="R455" t="str">
        <f>RIGHT(N455,LEN(N455)-FIND("/",N455))</f>
        <v>animation</v>
      </c>
      <c r="S455" s="9">
        <f t="shared" si="14"/>
        <v>42038.824988425928</v>
      </c>
      <c r="T455" s="9">
        <f t="shared" si="15"/>
        <v>42054.824988425928</v>
      </c>
    </row>
    <row r="456" spans="1:20" ht="43.5" x14ac:dyDescent="0.35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>
        <f>ROUND((E456/D456)*100,0)</f>
        <v>1</v>
      </c>
      <c r="P456" s="5">
        <f>E456/L456</f>
        <v>16.399999999999999</v>
      </c>
      <c r="Q456" t="str">
        <f>LEFT(N456,FIND("/",N456)-1)</f>
        <v>film &amp; video</v>
      </c>
      <c r="R456" t="str">
        <f>RIGHT(N456,LEN(N456)-FIND("/",N456))</f>
        <v>animation</v>
      </c>
      <c r="S456" s="9">
        <f t="shared" si="14"/>
        <v>41938.717256944445</v>
      </c>
      <c r="T456" s="9">
        <f t="shared" si="15"/>
        <v>41969.551388888889</v>
      </c>
    </row>
    <row r="457" spans="1:20" ht="43.5" x14ac:dyDescent="0.35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>
        <f>ROUND((E457/D457)*100,0)</f>
        <v>0</v>
      </c>
      <c r="P457" s="5">
        <f>E457/L457</f>
        <v>22.5</v>
      </c>
      <c r="Q457" t="str">
        <f>LEFT(N457,FIND("/",N457)-1)</f>
        <v>film &amp; video</v>
      </c>
      <c r="R457" t="str">
        <f>RIGHT(N457,LEN(N457)-FIND("/",N457))</f>
        <v>animation</v>
      </c>
      <c r="S457" s="9">
        <f t="shared" si="14"/>
        <v>40971.002569444441</v>
      </c>
      <c r="T457" s="9">
        <f t="shared" si="15"/>
        <v>41016.021527777775</v>
      </c>
    </row>
    <row r="458" spans="1:20" ht="58" x14ac:dyDescent="0.35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>
        <f>ROUND((E458/D458)*100,0)</f>
        <v>1</v>
      </c>
      <c r="P458" s="5">
        <f>E458/L458</f>
        <v>20.333333333333332</v>
      </c>
      <c r="Q458" t="str">
        <f>LEFT(N458,FIND("/",N458)-1)</f>
        <v>film &amp; video</v>
      </c>
      <c r="R458" t="str">
        <f>RIGHT(N458,LEN(N458)-FIND("/",N458))</f>
        <v>animation</v>
      </c>
      <c r="S458" s="9">
        <f t="shared" si="14"/>
        <v>41547.694456018515</v>
      </c>
      <c r="T458" s="9">
        <f t="shared" si="15"/>
        <v>41569.165972222225</v>
      </c>
    </row>
    <row r="459" spans="1:20" ht="43.5" x14ac:dyDescent="0.35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>
        <f>ROUND((E459/D459)*100,0)</f>
        <v>0</v>
      </c>
      <c r="P459" s="5" t="e">
        <f>E459/L459</f>
        <v>#DIV/0!</v>
      </c>
      <c r="Q459" t="str">
        <f>LEFT(N459,FIND("/",N459)-1)</f>
        <v>film &amp; video</v>
      </c>
      <c r="R459" t="str">
        <f>RIGHT(N459,LEN(N459)-FIND("/",N459))</f>
        <v>animation</v>
      </c>
      <c r="S459" s="9">
        <f t="shared" si="14"/>
        <v>41837.767500000002</v>
      </c>
      <c r="T459" s="9">
        <f t="shared" si="15"/>
        <v>41867.767500000002</v>
      </c>
    </row>
    <row r="460" spans="1:20" ht="43.5" x14ac:dyDescent="0.35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>
        <f>ROUND((E460/D460)*100,0)</f>
        <v>8</v>
      </c>
      <c r="P460" s="5">
        <f>E460/L460</f>
        <v>16.755102040816325</v>
      </c>
      <c r="Q460" t="str">
        <f>LEFT(N460,FIND("/",N460)-1)</f>
        <v>film &amp; video</v>
      </c>
      <c r="R460" t="str">
        <f>RIGHT(N460,LEN(N460)-FIND("/",N460))</f>
        <v>animation</v>
      </c>
      <c r="S460" s="9">
        <f t="shared" si="14"/>
        <v>41378.69976851852</v>
      </c>
      <c r="T460" s="9">
        <f t="shared" si="15"/>
        <v>41408.69976851852</v>
      </c>
    </row>
    <row r="461" spans="1:20" ht="43.5" x14ac:dyDescent="0.35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>
        <f>ROUND((E461/D461)*100,0)</f>
        <v>0</v>
      </c>
      <c r="P461" s="5">
        <f>E461/L461</f>
        <v>25</v>
      </c>
      <c r="Q461" t="str">
        <f>LEFT(N461,FIND("/",N461)-1)</f>
        <v>film &amp; video</v>
      </c>
      <c r="R461" t="str">
        <f>RIGHT(N461,LEN(N461)-FIND("/",N461))</f>
        <v>animation</v>
      </c>
      <c r="S461" s="9">
        <f t="shared" si="14"/>
        <v>40800.6403587963</v>
      </c>
      <c r="T461" s="9">
        <f t="shared" si="15"/>
        <v>40860.682025462964</v>
      </c>
    </row>
    <row r="462" spans="1:20" ht="29" x14ac:dyDescent="0.35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>
        <f>ROUND((E462/D462)*100,0)</f>
        <v>0</v>
      </c>
      <c r="P462" s="5">
        <f>E462/L462</f>
        <v>12.5</v>
      </c>
      <c r="Q462" t="str">
        <f>LEFT(N462,FIND("/",N462)-1)</f>
        <v>film &amp; video</v>
      </c>
      <c r="R462" t="str">
        <f>RIGHT(N462,LEN(N462)-FIND("/",N462))</f>
        <v>animation</v>
      </c>
      <c r="S462" s="9">
        <f t="shared" si="14"/>
        <v>41759.542534722219</v>
      </c>
      <c r="T462" s="9">
        <f t="shared" si="15"/>
        <v>41791.166666666664</v>
      </c>
    </row>
    <row r="463" spans="1:20" ht="43.5" x14ac:dyDescent="0.35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>
        <f>ROUND((E463/D463)*100,0)</f>
        <v>0</v>
      </c>
      <c r="P463" s="5" t="e">
        <f>E463/L463</f>
        <v>#DIV/0!</v>
      </c>
      <c r="Q463" t="str">
        <f>LEFT(N463,FIND("/",N463)-1)</f>
        <v>film &amp; video</v>
      </c>
      <c r="R463" t="str">
        <f>RIGHT(N463,LEN(N463)-FIND("/",N463))</f>
        <v>animation</v>
      </c>
      <c r="S463" s="9">
        <f t="shared" si="14"/>
        <v>41407.84684027778</v>
      </c>
      <c r="T463" s="9">
        <f t="shared" si="15"/>
        <v>41427.84684027778</v>
      </c>
    </row>
    <row r="464" spans="1:20" ht="58" x14ac:dyDescent="0.35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>
        <f>ROUND((E464/D464)*100,0)</f>
        <v>0</v>
      </c>
      <c r="P464" s="5" t="e">
        <f>E464/L464</f>
        <v>#DIV/0!</v>
      </c>
      <c r="Q464" t="str">
        <f>LEFT(N464,FIND("/",N464)-1)</f>
        <v>film &amp; video</v>
      </c>
      <c r="R464" t="str">
        <f>RIGHT(N464,LEN(N464)-FIND("/",N464))</f>
        <v>animation</v>
      </c>
      <c r="S464" s="9">
        <f t="shared" si="14"/>
        <v>40705.126631944448</v>
      </c>
      <c r="T464" s="9">
        <f t="shared" si="15"/>
        <v>40765.126631944448</v>
      </c>
    </row>
    <row r="465" spans="1:20" ht="43.5" x14ac:dyDescent="0.35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>
        <f>ROUND((E465/D465)*100,0)</f>
        <v>2</v>
      </c>
      <c r="P465" s="5">
        <f>E465/L465</f>
        <v>113.63636363636364</v>
      </c>
      <c r="Q465" t="str">
        <f>LEFT(N465,FIND("/",N465)-1)</f>
        <v>film &amp; video</v>
      </c>
      <c r="R465" t="str">
        <f>RIGHT(N465,LEN(N465)-FIND("/",N465))</f>
        <v>animation</v>
      </c>
      <c r="S465" s="9">
        <f t="shared" si="14"/>
        <v>40750.710104166668</v>
      </c>
      <c r="T465" s="9">
        <f t="shared" si="15"/>
        <v>40810.710104166668</v>
      </c>
    </row>
    <row r="466" spans="1:20" ht="29" x14ac:dyDescent="0.35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>
        <f>ROUND((E466/D466)*100,0)</f>
        <v>0</v>
      </c>
      <c r="P466" s="5">
        <f>E466/L466</f>
        <v>1</v>
      </c>
      <c r="Q466" t="str">
        <f>LEFT(N466,FIND("/",N466)-1)</f>
        <v>film &amp; video</v>
      </c>
      <c r="R466" t="str">
        <f>RIGHT(N466,LEN(N466)-FIND("/",N466))</f>
        <v>animation</v>
      </c>
      <c r="S466" s="9">
        <f t="shared" si="14"/>
        <v>42488.848784722228</v>
      </c>
      <c r="T466" s="9">
        <f t="shared" si="15"/>
        <v>42508.848784722228</v>
      </c>
    </row>
    <row r="467" spans="1:20" ht="29" x14ac:dyDescent="0.35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>
        <f>ROUND((E467/D467)*100,0)</f>
        <v>27</v>
      </c>
      <c r="P467" s="5">
        <f>E467/L467</f>
        <v>17.25</v>
      </c>
      <c r="Q467" t="str">
        <f>LEFT(N467,FIND("/",N467)-1)</f>
        <v>film &amp; video</v>
      </c>
      <c r="R467" t="str">
        <f>RIGHT(N467,LEN(N467)-FIND("/",N467))</f>
        <v>animation</v>
      </c>
      <c r="S467" s="9">
        <f t="shared" si="14"/>
        <v>41801.120069444441</v>
      </c>
      <c r="T467" s="9">
        <f t="shared" si="15"/>
        <v>41817.120069444441</v>
      </c>
    </row>
    <row r="468" spans="1:20" ht="43.5" x14ac:dyDescent="0.35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>
        <f>ROUND((E468/D468)*100,0)</f>
        <v>1</v>
      </c>
      <c r="P468" s="5">
        <f>E468/L468</f>
        <v>15.2</v>
      </c>
      <c r="Q468" t="str">
        <f>LEFT(N468,FIND("/",N468)-1)</f>
        <v>film &amp; video</v>
      </c>
      <c r="R468" t="str">
        <f>RIGHT(N468,LEN(N468)-FIND("/",N468))</f>
        <v>animation</v>
      </c>
      <c r="S468" s="9">
        <f t="shared" si="14"/>
        <v>41129.942870370374</v>
      </c>
      <c r="T468" s="9">
        <f t="shared" si="15"/>
        <v>41159.942870370374</v>
      </c>
    </row>
    <row r="469" spans="1:20" ht="58" x14ac:dyDescent="0.35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>
        <f>ROUND((E469/D469)*100,0)</f>
        <v>22</v>
      </c>
      <c r="P469" s="5">
        <f>E469/L469</f>
        <v>110.64102564102564</v>
      </c>
      <c r="Q469" t="str">
        <f>LEFT(N469,FIND("/",N469)-1)</f>
        <v>film &amp; video</v>
      </c>
      <c r="R469" t="str">
        <f>RIGHT(N469,LEN(N469)-FIND("/",N469))</f>
        <v>animation</v>
      </c>
      <c r="S469" s="9">
        <f t="shared" si="14"/>
        <v>41135.679791666669</v>
      </c>
      <c r="T469" s="9">
        <f t="shared" si="15"/>
        <v>41180.679791666669</v>
      </c>
    </row>
    <row r="470" spans="1:20" ht="43.5" x14ac:dyDescent="0.35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>
        <f>ROUND((E470/D470)*100,0)</f>
        <v>0</v>
      </c>
      <c r="P470" s="5" t="e">
        <f>E470/L470</f>
        <v>#DIV/0!</v>
      </c>
      <c r="Q470" t="str">
        <f>LEFT(N470,FIND("/",N470)-1)</f>
        <v>film &amp; video</v>
      </c>
      <c r="R470" t="str">
        <f>RIGHT(N470,LEN(N470)-FIND("/",N470))</f>
        <v>animation</v>
      </c>
      <c r="S470" s="9">
        <f t="shared" si="14"/>
        <v>41041.167627314811</v>
      </c>
      <c r="T470" s="9">
        <f t="shared" si="15"/>
        <v>41101.160474537035</v>
      </c>
    </row>
    <row r="471" spans="1:20" ht="29" x14ac:dyDescent="0.35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>
        <f>ROUND((E471/D471)*100,0)</f>
        <v>0</v>
      </c>
      <c r="P471" s="5" t="e">
        <f>E471/L471</f>
        <v>#DIV/0!</v>
      </c>
      <c r="Q471" t="str">
        <f>LEFT(N471,FIND("/",N471)-1)</f>
        <v>film &amp; video</v>
      </c>
      <c r="R471" t="str">
        <f>RIGHT(N471,LEN(N471)-FIND("/",N471))</f>
        <v>animation</v>
      </c>
      <c r="S471" s="9">
        <f t="shared" si="14"/>
        <v>41827.989861111113</v>
      </c>
      <c r="T471" s="9">
        <f t="shared" si="15"/>
        <v>41887.989861111113</v>
      </c>
    </row>
    <row r="472" spans="1:20" ht="43.5" x14ac:dyDescent="0.35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>
        <f>ROUND((E472/D472)*100,0)</f>
        <v>1</v>
      </c>
      <c r="P472" s="5">
        <f>E472/L472</f>
        <v>25.5</v>
      </c>
      <c r="Q472" t="str">
        <f>LEFT(N472,FIND("/",N472)-1)</f>
        <v>film &amp; video</v>
      </c>
      <c r="R472" t="str">
        <f>RIGHT(N472,LEN(N472)-FIND("/",N472))</f>
        <v>animation</v>
      </c>
      <c r="S472" s="9">
        <f t="shared" si="14"/>
        <v>41605.167696759258</v>
      </c>
      <c r="T472" s="9">
        <f t="shared" si="15"/>
        <v>41655.166666666664</v>
      </c>
    </row>
    <row r="473" spans="1:20" ht="58" x14ac:dyDescent="0.35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>
        <f>ROUND((E473/D473)*100,0)</f>
        <v>12</v>
      </c>
      <c r="P473" s="5">
        <f>E473/L473</f>
        <v>38.476470588235294</v>
      </c>
      <c r="Q473" t="str">
        <f>LEFT(N473,FIND("/",N473)-1)</f>
        <v>film &amp; video</v>
      </c>
      <c r="R473" t="str">
        <f>RIGHT(N473,LEN(N473)-FIND("/",N473))</f>
        <v>animation</v>
      </c>
      <c r="S473" s="9">
        <f t="shared" si="14"/>
        <v>41703.721979166665</v>
      </c>
      <c r="T473" s="9">
        <f t="shared" si="15"/>
        <v>41748.680312500001</v>
      </c>
    </row>
    <row r="474" spans="1:20" ht="43.5" x14ac:dyDescent="0.35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>
        <f>ROUND((E474/D474)*100,0)</f>
        <v>18</v>
      </c>
      <c r="P474" s="5">
        <f>E474/L474</f>
        <v>28.2</v>
      </c>
      <c r="Q474" t="str">
        <f>LEFT(N474,FIND("/",N474)-1)</f>
        <v>film &amp; video</v>
      </c>
      <c r="R474" t="str">
        <f>RIGHT(N474,LEN(N474)-FIND("/",N474))</f>
        <v>animation</v>
      </c>
      <c r="S474" s="9">
        <f t="shared" si="14"/>
        <v>41844.922662037039</v>
      </c>
      <c r="T474" s="9">
        <f t="shared" si="15"/>
        <v>41874.922662037039</v>
      </c>
    </row>
    <row r="475" spans="1:20" ht="43.5" x14ac:dyDescent="0.35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>
        <f>ROUND((E475/D475)*100,0)</f>
        <v>3</v>
      </c>
      <c r="P475" s="5">
        <f>E475/L475</f>
        <v>61.5</v>
      </c>
      <c r="Q475" t="str">
        <f>LEFT(N475,FIND("/",N475)-1)</f>
        <v>film &amp; video</v>
      </c>
      <c r="R475" t="str">
        <f>RIGHT(N475,LEN(N475)-FIND("/",N475))</f>
        <v>animation</v>
      </c>
      <c r="S475" s="9">
        <f t="shared" si="14"/>
        <v>41869.698136574072</v>
      </c>
      <c r="T475" s="9">
        <f t="shared" si="15"/>
        <v>41899.698136574072</v>
      </c>
    </row>
    <row r="476" spans="1:20" ht="43.5" x14ac:dyDescent="0.35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>
        <f>ROUND((E476/D476)*100,0)</f>
        <v>0</v>
      </c>
      <c r="P476" s="5">
        <f>E476/L476</f>
        <v>1</v>
      </c>
      <c r="Q476" t="str">
        <f>LEFT(N476,FIND("/",N476)-1)</f>
        <v>film &amp; video</v>
      </c>
      <c r="R476" t="str">
        <f>RIGHT(N476,LEN(N476)-FIND("/",N476))</f>
        <v>animation</v>
      </c>
      <c r="S476" s="9">
        <f t="shared" si="14"/>
        <v>42753.329039351855</v>
      </c>
      <c r="T476" s="9">
        <f t="shared" si="15"/>
        <v>42783.329039351855</v>
      </c>
    </row>
    <row r="477" spans="1:20" ht="58" x14ac:dyDescent="0.35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>
        <f>ROUND((E477/D477)*100,0)</f>
        <v>0</v>
      </c>
      <c r="P477" s="5" t="e">
        <f>E477/L477</f>
        <v>#DIV/0!</v>
      </c>
      <c r="Q477" t="str">
        <f>LEFT(N477,FIND("/",N477)-1)</f>
        <v>film &amp; video</v>
      </c>
      <c r="R477" t="str">
        <f>RIGHT(N477,LEN(N477)-FIND("/",N477))</f>
        <v>animation</v>
      </c>
      <c r="S477" s="9">
        <f t="shared" si="14"/>
        <v>42100.086145833338</v>
      </c>
      <c r="T477" s="9">
        <f t="shared" si="15"/>
        <v>42130.086145833338</v>
      </c>
    </row>
    <row r="478" spans="1:20" ht="29" x14ac:dyDescent="0.35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>
        <f>ROUND((E478/D478)*100,0)</f>
        <v>2</v>
      </c>
      <c r="P478" s="5">
        <f>E478/L478</f>
        <v>39.569274193548388</v>
      </c>
      <c r="Q478" t="str">
        <f>LEFT(N478,FIND("/",N478)-1)</f>
        <v>film &amp; video</v>
      </c>
      <c r="R478" t="str">
        <f>RIGHT(N478,LEN(N478)-FIND("/",N478))</f>
        <v>animation</v>
      </c>
      <c r="S478" s="9">
        <f t="shared" si="14"/>
        <v>41757.975011574075</v>
      </c>
      <c r="T478" s="9">
        <f t="shared" si="15"/>
        <v>41793.165972222225</v>
      </c>
    </row>
    <row r="479" spans="1:20" ht="58" x14ac:dyDescent="0.35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>
        <f>ROUND((E479/D479)*100,0)</f>
        <v>0</v>
      </c>
      <c r="P479" s="5" t="e">
        <f>E479/L479</f>
        <v>#DIV/0!</v>
      </c>
      <c r="Q479" t="str">
        <f>LEFT(N479,FIND("/",N479)-1)</f>
        <v>film &amp; video</v>
      </c>
      <c r="R479" t="str">
        <f>RIGHT(N479,LEN(N479)-FIND("/",N479))</f>
        <v>animation</v>
      </c>
      <c r="S479" s="9">
        <f t="shared" si="14"/>
        <v>40987.83488425926</v>
      </c>
      <c r="T479" s="9">
        <f t="shared" si="15"/>
        <v>41047.83488425926</v>
      </c>
    </row>
    <row r="480" spans="1:20" ht="43.5" x14ac:dyDescent="0.35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>
        <f>ROUND((E480/D480)*100,0)</f>
        <v>0</v>
      </c>
      <c r="P480" s="5" t="e">
        <f>E480/L480</f>
        <v>#DIV/0!</v>
      </c>
      <c r="Q480" t="str">
        <f>LEFT(N480,FIND("/",N480)-1)</f>
        <v>film &amp; video</v>
      </c>
      <c r="R480" t="str">
        <f>RIGHT(N480,LEN(N480)-FIND("/",N480))</f>
        <v>animation</v>
      </c>
      <c r="S480" s="9">
        <f t="shared" si="14"/>
        <v>42065.910983796297</v>
      </c>
      <c r="T480" s="9">
        <f t="shared" si="15"/>
        <v>42095.869317129633</v>
      </c>
    </row>
    <row r="481" spans="1:20" ht="43.5" x14ac:dyDescent="0.35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>
        <f>ROUND((E481/D481)*100,0)</f>
        <v>33</v>
      </c>
      <c r="P481" s="5">
        <f>E481/L481</f>
        <v>88.8</v>
      </c>
      <c r="Q481" t="str">
        <f>LEFT(N481,FIND("/",N481)-1)</f>
        <v>film &amp; video</v>
      </c>
      <c r="R481" t="str">
        <f>RIGHT(N481,LEN(N481)-FIND("/",N481))</f>
        <v>animation</v>
      </c>
      <c r="S481" s="9">
        <f t="shared" si="14"/>
        <v>41904.407812500001</v>
      </c>
      <c r="T481" s="9">
        <f t="shared" si="15"/>
        <v>41964.449479166666</v>
      </c>
    </row>
    <row r="482" spans="1:20" ht="43.5" x14ac:dyDescent="0.35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>
        <f>ROUND((E482/D482)*100,0)</f>
        <v>19</v>
      </c>
      <c r="P482" s="5">
        <f>E482/L482</f>
        <v>55.457142857142856</v>
      </c>
      <c r="Q482" t="str">
        <f>LEFT(N482,FIND("/",N482)-1)</f>
        <v>film &amp; video</v>
      </c>
      <c r="R482" t="str">
        <f>RIGHT(N482,LEN(N482)-FIND("/",N482))</f>
        <v>animation</v>
      </c>
      <c r="S482" s="9">
        <f t="shared" si="14"/>
        <v>41465.500173611108</v>
      </c>
      <c r="T482" s="9">
        <f t="shared" si="15"/>
        <v>41495.500173611108</v>
      </c>
    </row>
    <row r="483" spans="1:20" ht="43.5" x14ac:dyDescent="0.35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>
        <f>ROUND((E483/D483)*100,0)</f>
        <v>6</v>
      </c>
      <c r="P483" s="5">
        <f>E483/L483</f>
        <v>87.142857142857139</v>
      </c>
      <c r="Q483" t="str">
        <f>LEFT(N483,FIND("/",N483)-1)</f>
        <v>film &amp; video</v>
      </c>
      <c r="R483" t="str">
        <f>RIGHT(N483,LEN(N483)-FIND("/",N483))</f>
        <v>animation</v>
      </c>
      <c r="S483" s="9">
        <f t="shared" si="14"/>
        <v>41162.672326388885</v>
      </c>
      <c r="T483" s="9">
        <f t="shared" si="15"/>
        <v>41192.672326388885</v>
      </c>
    </row>
    <row r="484" spans="1:20" ht="43.5" x14ac:dyDescent="0.35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>
        <f>ROUND((E484/D484)*100,0)</f>
        <v>0</v>
      </c>
      <c r="P484" s="5">
        <f>E484/L484</f>
        <v>10</v>
      </c>
      <c r="Q484" t="str">
        <f>LEFT(N484,FIND("/",N484)-1)</f>
        <v>film &amp; video</v>
      </c>
      <c r="R484" t="str">
        <f>RIGHT(N484,LEN(N484)-FIND("/",N484))</f>
        <v>animation</v>
      </c>
      <c r="S484" s="9">
        <f t="shared" si="14"/>
        <v>42447.896875000006</v>
      </c>
      <c r="T484" s="9">
        <f t="shared" si="15"/>
        <v>42474.606944444444</v>
      </c>
    </row>
    <row r="485" spans="1:20" ht="58" x14ac:dyDescent="0.35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>
        <f>ROUND((E485/D485)*100,0)</f>
        <v>50</v>
      </c>
      <c r="P485" s="5">
        <f>E485/L485</f>
        <v>51.224489795918366</v>
      </c>
      <c r="Q485" t="str">
        <f>LEFT(N485,FIND("/",N485)-1)</f>
        <v>film &amp; video</v>
      </c>
      <c r="R485" t="str">
        <f>RIGHT(N485,LEN(N485)-FIND("/",N485))</f>
        <v>animation</v>
      </c>
      <c r="S485" s="9">
        <f t="shared" si="14"/>
        <v>41243.197592592594</v>
      </c>
      <c r="T485" s="9">
        <f t="shared" si="15"/>
        <v>41303.197592592594</v>
      </c>
    </row>
    <row r="486" spans="1:20" ht="58" x14ac:dyDescent="0.35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>
        <f>ROUND((E486/D486)*100,0)</f>
        <v>0</v>
      </c>
      <c r="P486" s="5">
        <f>E486/L486</f>
        <v>13.545454545454545</v>
      </c>
      <c r="Q486" t="str">
        <f>LEFT(N486,FIND("/",N486)-1)</f>
        <v>film &amp; video</v>
      </c>
      <c r="R486" t="str">
        <f>RIGHT(N486,LEN(N486)-FIND("/",N486))</f>
        <v>animation</v>
      </c>
      <c r="S486" s="9">
        <f t="shared" si="14"/>
        <v>42272.93949074074</v>
      </c>
      <c r="T486" s="9">
        <f t="shared" si="15"/>
        <v>42313.981157407412</v>
      </c>
    </row>
    <row r="487" spans="1:20" ht="43.5" x14ac:dyDescent="0.35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>
        <f>ROUND((E487/D487)*100,0)</f>
        <v>22</v>
      </c>
      <c r="P487" s="5">
        <f>E487/L487</f>
        <v>66.520080000000007</v>
      </c>
      <c r="Q487" t="str">
        <f>LEFT(N487,FIND("/",N487)-1)</f>
        <v>film &amp; video</v>
      </c>
      <c r="R487" t="str">
        <f>RIGHT(N487,LEN(N487)-FIND("/",N487))</f>
        <v>animation</v>
      </c>
      <c r="S487" s="9">
        <f t="shared" si="14"/>
        <v>41381.50577546296</v>
      </c>
      <c r="T487" s="9">
        <f t="shared" si="15"/>
        <v>41411.50577546296</v>
      </c>
    </row>
    <row r="488" spans="1:20" ht="43.5" x14ac:dyDescent="0.35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>
        <f>ROUND((E488/D488)*100,0)</f>
        <v>0</v>
      </c>
      <c r="P488" s="5">
        <f>E488/L488</f>
        <v>50</v>
      </c>
      <c r="Q488" t="str">
        <f>LEFT(N488,FIND("/",N488)-1)</f>
        <v>film &amp; video</v>
      </c>
      <c r="R488" t="str">
        <f>RIGHT(N488,LEN(N488)-FIND("/",N488))</f>
        <v>animation</v>
      </c>
      <c r="S488" s="9">
        <f t="shared" si="14"/>
        <v>41761.94258101852</v>
      </c>
      <c r="T488" s="9">
        <f t="shared" si="15"/>
        <v>41791.94258101852</v>
      </c>
    </row>
    <row r="489" spans="1:20" ht="43.5" x14ac:dyDescent="0.35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>
        <f>ROUND((E489/D489)*100,0)</f>
        <v>0</v>
      </c>
      <c r="P489" s="5" t="e">
        <f>E489/L489</f>
        <v>#DIV/0!</v>
      </c>
      <c r="Q489" t="str">
        <f>LEFT(N489,FIND("/",N489)-1)</f>
        <v>film &amp; video</v>
      </c>
      <c r="R489" t="str">
        <f>RIGHT(N489,LEN(N489)-FIND("/",N489))</f>
        <v>animation</v>
      </c>
      <c r="S489" s="9">
        <f t="shared" si="14"/>
        <v>42669.594837962963</v>
      </c>
      <c r="T489" s="9">
        <f t="shared" si="15"/>
        <v>42729.636504629627</v>
      </c>
    </row>
    <row r="490" spans="1:20" ht="43.5" x14ac:dyDescent="0.35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>
        <f>ROUND((E490/D490)*100,0)</f>
        <v>0</v>
      </c>
      <c r="P490" s="5" t="e">
        <f>E490/L490</f>
        <v>#DIV/0!</v>
      </c>
      <c r="Q490" t="str">
        <f>LEFT(N490,FIND("/",N490)-1)</f>
        <v>film &amp; video</v>
      </c>
      <c r="R490" t="str">
        <f>RIGHT(N490,LEN(N490)-FIND("/",N490))</f>
        <v>animation</v>
      </c>
      <c r="S490" s="9">
        <f t="shared" si="14"/>
        <v>42714.054398148146</v>
      </c>
      <c r="T490" s="9">
        <f t="shared" si="15"/>
        <v>42744.054398148146</v>
      </c>
    </row>
    <row r="491" spans="1:20" ht="43.5" x14ac:dyDescent="0.35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>
        <f>ROUND((E491/D491)*100,0)</f>
        <v>0</v>
      </c>
      <c r="P491" s="5">
        <f>E491/L491</f>
        <v>71.666666666666671</v>
      </c>
      <c r="Q491" t="str">
        <f>LEFT(N491,FIND("/",N491)-1)</f>
        <v>film &amp; video</v>
      </c>
      <c r="R491" t="str">
        <f>RIGHT(N491,LEN(N491)-FIND("/",N491))</f>
        <v>animation</v>
      </c>
      <c r="S491" s="9">
        <f t="shared" si="14"/>
        <v>40882.481666666667</v>
      </c>
      <c r="T491" s="9">
        <f t="shared" si="15"/>
        <v>40913.481249999997</v>
      </c>
    </row>
    <row r="492" spans="1:20" x14ac:dyDescent="0.35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>
        <f>ROUND((E492/D492)*100,0)</f>
        <v>0</v>
      </c>
      <c r="P492" s="5" t="e">
        <f>E492/L492</f>
        <v>#DIV/0!</v>
      </c>
      <c r="Q492" t="str">
        <f>LEFT(N492,FIND("/",N492)-1)</f>
        <v>film &amp; video</v>
      </c>
      <c r="R492" t="str">
        <f>RIGHT(N492,LEN(N492)-FIND("/",N492))</f>
        <v>animation</v>
      </c>
      <c r="S492" s="9">
        <f t="shared" si="14"/>
        <v>41113.968576388892</v>
      </c>
      <c r="T492" s="9">
        <f t="shared" si="15"/>
        <v>41143.968576388892</v>
      </c>
    </row>
    <row r="493" spans="1:20" ht="43.5" x14ac:dyDescent="0.35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>
        <f>ROUND((E493/D493)*100,0)</f>
        <v>0</v>
      </c>
      <c r="P493" s="5" t="e">
        <f>E493/L493</f>
        <v>#DIV/0!</v>
      </c>
      <c r="Q493" t="str">
        <f>LEFT(N493,FIND("/",N493)-1)</f>
        <v>film &amp; video</v>
      </c>
      <c r="R493" t="str">
        <f>RIGHT(N493,LEN(N493)-FIND("/",N493))</f>
        <v>animation</v>
      </c>
      <c r="S493" s="9">
        <f t="shared" si="14"/>
        <v>42366.982627314821</v>
      </c>
      <c r="T493" s="9">
        <f t="shared" si="15"/>
        <v>42396.982627314821</v>
      </c>
    </row>
    <row r="494" spans="1:20" ht="43.5" x14ac:dyDescent="0.35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>
        <f>ROUND((E494/D494)*100,0)</f>
        <v>0</v>
      </c>
      <c r="P494" s="5" t="e">
        <f>E494/L494</f>
        <v>#DIV/0!</v>
      </c>
      <c r="Q494" t="str">
        <f>LEFT(N494,FIND("/",N494)-1)</f>
        <v>film &amp; video</v>
      </c>
      <c r="R494" t="str">
        <f>RIGHT(N494,LEN(N494)-FIND("/",N494))</f>
        <v>animation</v>
      </c>
      <c r="S494" s="9">
        <f t="shared" si="14"/>
        <v>42596.03506944445</v>
      </c>
      <c r="T494" s="9">
        <f t="shared" si="15"/>
        <v>42656.03506944445</v>
      </c>
    </row>
    <row r="495" spans="1:20" ht="43.5" x14ac:dyDescent="0.35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>
        <f>ROUND((E495/D495)*100,0)</f>
        <v>0</v>
      </c>
      <c r="P495" s="5" t="e">
        <f>E495/L495</f>
        <v>#DIV/0!</v>
      </c>
      <c r="Q495" t="str">
        <f>LEFT(N495,FIND("/",N495)-1)</f>
        <v>film &amp; video</v>
      </c>
      <c r="R495" t="str">
        <f>RIGHT(N495,LEN(N495)-FIND("/",N495))</f>
        <v>animation</v>
      </c>
      <c r="S495" s="9">
        <f t="shared" si="14"/>
        <v>42114.726134259254</v>
      </c>
      <c r="T495" s="9">
        <f t="shared" si="15"/>
        <v>42144.726134259254</v>
      </c>
    </row>
    <row r="496" spans="1:20" ht="58" x14ac:dyDescent="0.35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>
        <f>ROUND((E496/D496)*100,0)</f>
        <v>0</v>
      </c>
      <c r="P496" s="5">
        <f>E496/L496</f>
        <v>10.333333333333334</v>
      </c>
      <c r="Q496" t="str">
        <f>LEFT(N496,FIND("/",N496)-1)</f>
        <v>film &amp; video</v>
      </c>
      <c r="R496" t="str">
        <f>RIGHT(N496,LEN(N496)-FIND("/",N496))</f>
        <v>animation</v>
      </c>
      <c r="S496" s="9">
        <f t="shared" si="14"/>
        <v>41799.830613425926</v>
      </c>
      <c r="T496" s="9">
        <f t="shared" si="15"/>
        <v>41823.125</v>
      </c>
    </row>
    <row r="497" spans="1:20" ht="43.5" x14ac:dyDescent="0.35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>
        <f>ROUND((E497/D497)*100,0)</f>
        <v>0</v>
      </c>
      <c r="P497" s="5" t="e">
        <f>E497/L497</f>
        <v>#DIV/0!</v>
      </c>
      <c r="Q497" t="str">
        <f>LEFT(N497,FIND("/",N497)-1)</f>
        <v>film &amp; video</v>
      </c>
      <c r="R497" t="str">
        <f>RIGHT(N497,LEN(N497)-FIND("/",N497))</f>
        <v>animation</v>
      </c>
      <c r="S497" s="9">
        <f t="shared" si="14"/>
        <v>42171.827604166669</v>
      </c>
      <c r="T497" s="9">
        <f t="shared" si="15"/>
        <v>42201.827604166669</v>
      </c>
    </row>
    <row r="498" spans="1:20" ht="29" x14ac:dyDescent="0.35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>
        <f>ROUND((E498/D498)*100,0)</f>
        <v>0</v>
      </c>
      <c r="P498" s="5">
        <f>E498/L498</f>
        <v>1</v>
      </c>
      <c r="Q498" t="str">
        <f>LEFT(N498,FIND("/",N498)-1)</f>
        <v>film &amp; video</v>
      </c>
      <c r="R498" t="str">
        <f>RIGHT(N498,LEN(N498)-FIND("/",N498))</f>
        <v>animation</v>
      </c>
      <c r="S498" s="9">
        <f t="shared" si="14"/>
        <v>41620.93141203704</v>
      </c>
      <c r="T498" s="9">
        <f t="shared" si="15"/>
        <v>41680.93141203704</v>
      </c>
    </row>
    <row r="499" spans="1:20" x14ac:dyDescent="0.35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>
        <f>ROUND((E499/D499)*100,0)</f>
        <v>1</v>
      </c>
      <c r="P499" s="5">
        <f>E499/L499</f>
        <v>10</v>
      </c>
      <c r="Q499" t="str">
        <f>LEFT(N499,FIND("/",N499)-1)</f>
        <v>film &amp; video</v>
      </c>
      <c r="R499" t="str">
        <f>RIGHT(N499,LEN(N499)-FIND("/",N499))</f>
        <v>animation</v>
      </c>
      <c r="S499" s="9">
        <f t="shared" si="14"/>
        <v>41945.037789351853</v>
      </c>
      <c r="T499" s="9">
        <f t="shared" si="15"/>
        <v>41998.208333333328</v>
      </c>
    </row>
    <row r="500" spans="1:20" ht="43.5" x14ac:dyDescent="0.35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>
        <f>ROUND((E500/D500)*100,0)</f>
        <v>5</v>
      </c>
      <c r="P500" s="5">
        <f>E500/L500</f>
        <v>136.09090909090909</v>
      </c>
      <c r="Q500" t="str">
        <f>LEFT(N500,FIND("/",N500)-1)</f>
        <v>film &amp; video</v>
      </c>
      <c r="R500" t="str">
        <f>RIGHT(N500,LEN(N500)-FIND("/",N500))</f>
        <v>animation</v>
      </c>
      <c r="S500" s="9">
        <f t="shared" si="14"/>
        <v>40858.762141203704</v>
      </c>
      <c r="T500" s="9">
        <f t="shared" si="15"/>
        <v>40900.762141203704</v>
      </c>
    </row>
    <row r="501" spans="1:20" ht="58" x14ac:dyDescent="0.35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>
        <f>ROUND((E501/D501)*100,0)</f>
        <v>10</v>
      </c>
      <c r="P501" s="5">
        <f>E501/L501</f>
        <v>73.461538461538467</v>
      </c>
      <c r="Q501" t="str">
        <f>LEFT(N501,FIND("/",N501)-1)</f>
        <v>film &amp; video</v>
      </c>
      <c r="R501" t="str">
        <f>RIGHT(N501,LEN(N501)-FIND("/",N501))</f>
        <v>animation</v>
      </c>
      <c r="S501" s="9">
        <f t="shared" si="14"/>
        <v>40043.895462962959</v>
      </c>
      <c r="T501" s="9">
        <f t="shared" si="15"/>
        <v>40098.874305555553</v>
      </c>
    </row>
    <row r="502" spans="1:20" ht="58" x14ac:dyDescent="0.35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>
        <f>ROUND((E502/D502)*100,0)</f>
        <v>3</v>
      </c>
      <c r="P502" s="5">
        <f>E502/L502</f>
        <v>53.75</v>
      </c>
      <c r="Q502" t="str">
        <f>LEFT(N502,FIND("/",N502)-1)</f>
        <v>film &amp; video</v>
      </c>
      <c r="R502" t="str">
        <f>RIGHT(N502,LEN(N502)-FIND("/",N502))</f>
        <v>animation</v>
      </c>
      <c r="S502" s="9">
        <f t="shared" si="14"/>
        <v>40247.886006944449</v>
      </c>
      <c r="T502" s="9">
        <f t="shared" si="15"/>
        <v>40306.927777777775</v>
      </c>
    </row>
    <row r="503" spans="1:20" ht="43.5" x14ac:dyDescent="0.35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>
        <f>ROUND((E503/D503)*100,0)</f>
        <v>0</v>
      </c>
      <c r="P503" s="5" t="e">
        <f>E503/L503</f>
        <v>#DIV/0!</v>
      </c>
      <c r="Q503" t="str">
        <f>LEFT(N503,FIND("/",N503)-1)</f>
        <v>film &amp; video</v>
      </c>
      <c r="R503" t="str">
        <f>RIGHT(N503,LEN(N503)-FIND("/",N503))</f>
        <v>animation</v>
      </c>
      <c r="S503" s="9">
        <f t="shared" si="14"/>
        <v>40703.234386574077</v>
      </c>
      <c r="T503" s="9">
        <f t="shared" si="15"/>
        <v>40733.234386574077</v>
      </c>
    </row>
    <row r="504" spans="1:20" ht="58" x14ac:dyDescent="0.35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>
        <f>ROUND((E504/D504)*100,0)</f>
        <v>1</v>
      </c>
      <c r="P504" s="5">
        <f>E504/L504</f>
        <v>57.5</v>
      </c>
      <c r="Q504" t="str">
        <f>LEFT(N504,FIND("/",N504)-1)</f>
        <v>film &amp; video</v>
      </c>
      <c r="R504" t="str">
        <f>RIGHT(N504,LEN(N504)-FIND("/",N504))</f>
        <v>animation</v>
      </c>
      <c r="S504" s="9">
        <f t="shared" si="14"/>
        <v>40956.553530092591</v>
      </c>
      <c r="T504" s="9">
        <f t="shared" si="15"/>
        <v>40986.511863425927</v>
      </c>
    </row>
    <row r="505" spans="1:20" ht="43.5" x14ac:dyDescent="0.35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>
        <f>ROUND((E505/D505)*100,0)</f>
        <v>2</v>
      </c>
      <c r="P505" s="5">
        <f>E505/L505</f>
        <v>12.666666666666666</v>
      </c>
      <c r="Q505" t="str">
        <f>LEFT(N505,FIND("/",N505)-1)</f>
        <v>film &amp; video</v>
      </c>
      <c r="R505" t="str">
        <f>RIGHT(N505,LEN(N505)-FIND("/",N505))</f>
        <v>animation</v>
      </c>
      <c r="S505" s="9">
        <f t="shared" si="14"/>
        <v>41991.526655092588</v>
      </c>
      <c r="T505" s="9">
        <f t="shared" si="15"/>
        <v>42021.526655092588</v>
      </c>
    </row>
    <row r="506" spans="1:20" ht="43.5" x14ac:dyDescent="0.35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>
        <f>ROUND((E506/D506)*100,0)</f>
        <v>1</v>
      </c>
      <c r="P506" s="5">
        <f>E506/L506</f>
        <v>67</v>
      </c>
      <c r="Q506" t="str">
        <f>LEFT(N506,FIND("/",N506)-1)</f>
        <v>film &amp; video</v>
      </c>
      <c r="R506" t="str">
        <f>RIGHT(N506,LEN(N506)-FIND("/",N506))</f>
        <v>animation</v>
      </c>
      <c r="S506" s="9">
        <f t="shared" si="14"/>
        <v>40949.98364583333</v>
      </c>
      <c r="T506" s="9">
        <f t="shared" si="15"/>
        <v>41009.941979166666</v>
      </c>
    </row>
    <row r="507" spans="1:20" ht="43.5" x14ac:dyDescent="0.35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>
        <f>ROUND((E507/D507)*100,0)</f>
        <v>0</v>
      </c>
      <c r="P507" s="5">
        <f>E507/L507</f>
        <v>3.7142857142857144</v>
      </c>
      <c r="Q507" t="str">
        <f>LEFT(N507,FIND("/",N507)-1)</f>
        <v>film &amp; video</v>
      </c>
      <c r="R507" t="str">
        <f>RIGHT(N507,LEN(N507)-FIND("/",N507))</f>
        <v>animation</v>
      </c>
      <c r="S507" s="9">
        <f t="shared" si="14"/>
        <v>42318.098217592589</v>
      </c>
      <c r="T507" s="9">
        <f t="shared" si="15"/>
        <v>42363.098217592589</v>
      </c>
    </row>
    <row r="508" spans="1:20" ht="43.5" x14ac:dyDescent="0.35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>
        <f>ROUND((E508/D508)*100,0)</f>
        <v>0</v>
      </c>
      <c r="P508" s="5">
        <f>E508/L508</f>
        <v>250</v>
      </c>
      <c r="Q508" t="str">
        <f>LEFT(N508,FIND("/",N508)-1)</f>
        <v>film &amp; video</v>
      </c>
      <c r="R508" t="str">
        <f>RIGHT(N508,LEN(N508)-FIND("/",N508))</f>
        <v>animation</v>
      </c>
      <c r="S508" s="9">
        <f t="shared" si="14"/>
        <v>41466.552314814813</v>
      </c>
      <c r="T508" s="9">
        <f t="shared" si="15"/>
        <v>41496.552314814813</v>
      </c>
    </row>
    <row r="509" spans="1:20" ht="43.5" x14ac:dyDescent="0.35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>
        <f>ROUND((E509/D509)*100,0)</f>
        <v>3</v>
      </c>
      <c r="P509" s="5">
        <f>E509/L509</f>
        <v>64</v>
      </c>
      <c r="Q509" t="str">
        <f>LEFT(N509,FIND("/",N509)-1)</f>
        <v>film &amp; video</v>
      </c>
      <c r="R509" t="str">
        <f>RIGHT(N509,LEN(N509)-FIND("/",N509))</f>
        <v>animation</v>
      </c>
      <c r="S509" s="9">
        <f t="shared" si="14"/>
        <v>41156.958993055552</v>
      </c>
      <c r="T509" s="9">
        <f t="shared" si="15"/>
        <v>41201.958993055552</v>
      </c>
    </row>
    <row r="510" spans="1:20" ht="58" x14ac:dyDescent="0.35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>
        <f>ROUND((E510/D510)*100,0)</f>
        <v>1</v>
      </c>
      <c r="P510" s="5">
        <f>E510/L510</f>
        <v>133.33333333333334</v>
      </c>
      <c r="Q510" t="str">
        <f>LEFT(N510,FIND("/",N510)-1)</f>
        <v>film &amp; video</v>
      </c>
      <c r="R510" t="str">
        <f>RIGHT(N510,LEN(N510)-FIND("/",N510))</f>
        <v>animation</v>
      </c>
      <c r="S510" s="9">
        <f t="shared" si="14"/>
        <v>40995.024317129632</v>
      </c>
      <c r="T510" s="9">
        <f t="shared" si="15"/>
        <v>41054.593055555553</v>
      </c>
    </row>
    <row r="511" spans="1:20" ht="43.5" x14ac:dyDescent="0.35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>
        <f>ROUND((E511/D511)*100,0)</f>
        <v>0</v>
      </c>
      <c r="P511" s="5">
        <f>E511/L511</f>
        <v>10</v>
      </c>
      <c r="Q511" t="str">
        <f>LEFT(N511,FIND("/",N511)-1)</f>
        <v>film &amp; video</v>
      </c>
      <c r="R511" t="str">
        <f>RIGHT(N511,LEN(N511)-FIND("/",N511))</f>
        <v>animation</v>
      </c>
      <c r="S511" s="9">
        <f t="shared" si="14"/>
        <v>42153.631597222222</v>
      </c>
      <c r="T511" s="9">
        <f t="shared" si="15"/>
        <v>42183.631597222222</v>
      </c>
    </row>
    <row r="512" spans="1:20" ht="43.5" x14ac:dyDescent="0.35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>
        <f>ROUND((E512/D512)*100,0)</f>
        <v>0</v>
      </c>
      <c r="P512" s="5" t="e">
        <f>E512/L512</f>
        <v>#DIV/0!</v>
      </c>
      <c r="Q512" t="str">
        <f>LEFT(N512,FIND("/",N512)-1)</f>
        <v>film &amp; video</v>
      </c>
      <c r="R512" t="str">
        <f>RIGHT(N512,LEN(N512)-FIND("/",N512))</f>
        <v>animation</v>
      </c>
      <c r="S512" s="9">
        <f t="shared" si="14"/>
        <v>42400.176377314812</v>
      </c>
      <c r="T512" s="9">
        <f t="shared" si="15"/>
        <v>42430.176377314812</v>
      </c>
    </row>
    <row r="513" spans="1:20" ht="43.5" x14ac:dyDescent="0.35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>
        <f>ROUND((E513/D513)*100,0)</f>
        <v>3</v>
      </c>
      <c r="P513" s="5">
        <f>E513/L513</f>
        <v>30</v>
      </c>
      <c r="Q513" t="str">
        <f>LEFT(N513,FIND("/",N513)-1)</f>
        <v>film &amp; video</v>
      </c>
      <c r="R513" t="str">
        <f>RIGHT(N513,LEN(N513)-FIND("/",N513))</f>
        <v>animation</v>
      </c>
      <c r="S513" s="9">
        <f t="shared" si="14"/>
        <v>41340.303032407406</v>
      </c>
      <c r="T513" s="9">
        <f t="shared" si="15"/>
        <v>41370.261365740742</v>
      </c>
    </row>
    <row r="514" spans="1:20" ht="43.5" x14ac:dyDescent="0.35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>
        <f>ROUND((E514/D514)*100,0)</f>
        <v>0</v>
      </c>
      <c r="P514" s="5">
        <f>E514/L514</f>
        <v>5.5</v>
      </c>
      <c r="Q514" t="str">
        <f>LEFT(N514,FIND("/",N514)-1)</f>
        <v>film &amp; video</v>
      </c>
      <c r="R514" t="str">
        <f>RIGHT(N514,LEN(N514)-FIND("/",N514))</f>
        <v>animation</v>
      </c>
      <c r="S514" s="9">
        <f t="shared" si="14"/>
        <v>42649.742210648154</v>
      </c>
      <c r="T514" s="9">
        <f t="shared" si="15"/>
        <v>42694.783877314811</v>
      </c>
    </row>
    <row r="515" spans="1:20" ht="29" x14ac:dyDescent="0.35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>
        <f>ROUND((E515/D515)*100,0)</f>
        <v>14</v>
      </c>
      <c r="P515" s="5">
        <f>E515/L515</f>
        <v>102.38235294117646</v>
      </c>
      <c r="Q515" t="str">
        <f>LEFT(N515,FIND("/",N515)-1)</f>
        <v>film &amp; video</v>
      </c>
      <c r="R515" t="str">
        <f>RIGHT(N515,LEN(N515)-FIND("/",N515))</f>
        <v>animation</v>
      </c>
      <c r="S515" s="9">
        <f t="shared" ref="S515:S578" si="16">(((J515/60)/60)/24)+DATE(1970,1,1)</f>
        <v>42552.653993055559</v>
      </c>
      <c r="T515" s="9">
        <f t="shared" ref="T515:T578" si="17">(((I515/60)/60)/24)+DATE(1970,1,1)</f>
        <v>42597.291666666672</v>
      </c>
    </row>
    <row r="516" spans="1:20" ht="43.5" x14ac:dyDescent="0.35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>
        <f>ROUND((E516/D516)*100,0)</f>
        <v>3</v>
      </c>
      <c r="P516" s="5">
        <f>E516/L516</f>
        <v>16.666666666666668</v>
      </c>
      <c r="Q516" t="str">
        <f>LEFT(N516,FIND("/",N516)-1)</f>
        <v>film &amp; video</v>
      </c>
      <c r="R516" t="str">
        <f>RIGHT(N516,LEN(N516)-FIND("/",N516))</f>
        <v>animation</v>
      </c>
      <c r="S516" s="9">
        <f t="shared" si="16"/>
        <v>41830.613969907405</v>
      </c>
      <c r="T516" s="9">
        <f t="shared" si="17"/>
        <v>41860.613969907405</v>
      </c>
    </row>
    <row r="517" spans="1:20" ht="43.5" x14ac:dyDescent="0.35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>
        <f>ROUND((E517/D517)*100,0)</f>
        <v>25</v>
      </c>
      <c r="P517" s="5">
        <f>E517/L517</f>
        <v>725.02941176470586</v>
      </c>
      <c r="Q517" t="str">
        <f>LEFT(N517,FIND("/",N517)-1)</f>
        <v>film &amp; video</v>
      </c>
      <c r="R517" t="str">
        <f>RIGHT(N517,LEN(N517)-FIND("/",N517))</f>
        <v>animation</v>
      </c>
      <c r="S517" s="9">
        <f t="shared" si="16"/>
        <v>42327.490752314814</v>
      </c>
      <c r="T517" s="9">
        <f t="shared" si="17"/>
        <v>42367.490752314814</v>
      </c>
    </row>
    <row r="518" spans="1:20" ht="29" x14ac:dyDescent="0.35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>
        <f>ROUND((E518/D518)*100,0)</f>
        <v>0</v>
      </c>
      <c r="P518" s="5" t="e">
        <f>E518/L518</f>
        <v>#DIV/0!</v>
      </c>
      <c r="Q518" t="str">
        <f>LEFT(N518,FIND("/",N518)-1)</f>
        <v>film &amp; video</v>
      </c>
      <c r="R518" t="str">
        <f>RIGHT(N518,LEN(N518)-FIND("/",N518))</f>
        <v>animation</v>
      </c>
      <c r="S518" s="9">
        <f t="shared" si="16"/>
        <v>42091.778703703705</v>
      </c>
      <c r="T518" s="9">
        <f t="shared" si="17"/>
        <v>42151.778703703705</v>
      </c>
    </row>
    <row r="519" spans="1:20" ht="43.5" x14ac:dyDescent="0.35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>
        <f>ROUND((E519/D519)*100,0)</f>
        <v>1</v>
      </c>
      <c r="P519" s="5">
        <f>E519/L519</f>
        <v>68.333333333333329</v>
      </c>
      <c r="Q519" t="str">
        <f>LEFT(N519,FIND("/",N519)-1)</f>
        <v>film &amp; video</v>
      </c>
      <c r="R519" t="str">
        <f>RIGHT(N519,LEN(N519)-FIND("/",N519))</f>
        <v>animation</v>
      </c>
      <c r="S519" s="9">
        <f t="shared" si="16"/>
        <v>42738.615289351852</v>
      </c>
      <c r="T519" s="9">
        <f t="shared" si="17"/>
        <v>42768.615289351852</v>
      </c>
    </row>
    <row r="520" spans="1:20" ht="58" x14ac:dyDescent="0.35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>
        <f>ROUND((E520/D520)*100,0)</f>
        <v>0</v>
      </c>
      <c r="P520" s="5" t="e">
        <f>E520/L520</f>
        <v>#DIV/0!</v>
      </c>
      <c r="Q520" t="str">
        <f>LEFT(N520,FIND("/",N520)-1)</f>
        <v>film &amp; video</v>
      </c>
      <c r="R520" t="str">
        <f>RIGHT(N520,LEN(N520)-FIND("/",N520))</f>
        <v>animation</v>
      </c>
      <c r="S520" s="9">
        <f t="shared" si="16"/>
        <v>42223.616018518514</v>
      </c>
      <c r="T520" s="9">
        <f t="shared" si="17"/>
        <v>42253.615277777775</v>
      </c>
    </row>
    <row r="521" spans="1:20" ht="43.5" x14ac:dyDescent="0.35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>
        <f>ROUND((E521/D521)*100,0)</f>
        <v>23</v>
      </c>
      <c r="P521" s="5">
        <f>E521/L521</f>
        <v>39.228571428571428</v>
      </c>
      <c r="Q521" t="str">
        <f>LEFT(N521,FIND("/",N521)-1)</f>
        <v>film &amp; video</v>
      </c>
      <c r="R521" t="str">
        <f>RIGHT(N521,LEN(N521)-FIND("/",N521))</f>
        <v>animation</v>
      </c>
      <c r="S521" s="9">
        <f t="shared" si="16"/>
        <v>41218.391446759262</v>
      </c>
      <c r="T521" s="9">
        <f t="shared" si="17"/>
        <v>41248.391446759262</v>
      </c>
    </row>
    <row r="522" spans="1:20" ht="43.5" x14ac:dyDescent="0.35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>
        <f>ROUND((E522/D522)*100,0)</f>
        <v>102</v>
      </c>
      <c r="P522" s="5">
        <f>E522/L522</f>
        <v>150.14705882352942</v>
      </c>
      <c r="Q522" t="str">
        <f>LEFT(N522,FIND("/",N522)-1)</f>
        <v>theater</v>
      </c>
      <c r="R522" t="str">
        <f>RIGHT(N522,LEN(N522)-FIND("/",N522))</f>
        <v>plays</v>
      </c>
      <c r="S522" s="9">
        <f t="shared" si="16"/>
        <v>42318.702094907407</v>
      </c>
      <c r="T522" s="9">
        <f t="shared" si="17"/>
        <v>42348.702094907407</v>
      </c>
    </row>
    <row r="523" spans="1:20" ht="58" x14ac:dyDescent="0.35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>
        <f>ROUND((E523/D523)*100,0)</f>
        <v>105</v>
      </c>
      <c r="P523" s="5">
        <f>E523/L523</f>
        <v>93.428571428571431</v>
      </c>
      <c r="Q523" t="str">
        <f>LEFT(N523,FIND("/",N523)-1)</f>
        <v>theater</v>
      </c>
      <c r="R523" t="str">
        <f>RIGHT(N523,LEN(N523)-FIND("/",N523))</f>
        <v>plays</v>
      </c>
      <c r="S523" s="9">
        <f t="shared" si="16"/>
        <v>42646.092812499999</v>
      </c>
      <c r="T523" s="9">
        <f t="shared" si="17"/>
        <v>42675.207638888889</v>
      </c>
    </row>
    <row r="524" spans="1:20" ht="43.5" x14ac:dyDescent="0.35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>
        <f>ROUND((E524/D524)*100,0)</f>
        <v>115</v>
      </c>
      <c r="P524" s="5">
        <f>E524/L524</f>
        <v>110.96774193548387</v>
      </c>
      <c r="Q524" t="str">
        <f>LEFT(N524,FIND("/",N524)-1)</f>
        <v>theater</v>
      </c>
      <c r="R524" t="str">
        <f>RIGHT(N524,LEN(N524)-FIND("/",N524))</f>
        <v>plays</v>
      </c>
      <c r="S524" s="9">
        <f t="shared" si="16"/>
        <v>42430.040798611109</v>
      </c>
      <c r="T524" s="9">
        <f t="shared" si="17"/>
        <v>42449.999131944445</v>
      </c>
    </row>
    <row r="525" spans="1:20" ht="43.5" x14ac:dyDescent="0.35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>
        <f>ROUND((E525/D525)*100,0)</f>
        <v>121</v>
      </c>
      <c r="P525" s="5">
        <f>E525/L525</f>
        <v>71.785714285714292</v>
      </c>
      <c r="Q525" t="str">
        <f>LEFT(N525,FIND("/",N525)-1)</f>
        <v>theater</v>
      </c>
      <c r="R525" t="str">
        <f>RIGHT(N525,LEN(N525)-FIND("/",N525))</f>
        <v>plays</v>
      </c>
      <c r="S525" s="9">
        <f t="shared" si="16"/>
        <v>42238.13282407407</v>
      </c>
      <c r="T525" s="9">
        <f t="shared" si="17"/>
        <v>42268.13282407407</v>
      </c>
    </row>
    <row r="526" spans="1:20" ht="43.5" x14ac:dyDescent="0.35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>
        <f>ROUND((E526/D526)*100,0)</f>
        <v>109</v>
      </c>
      <c r="P526" s="5">
        <f>E526/L526</f>
        <v>29.258076923076924</v>
      </c>
      <c r="Q526" t="str">
        <f>LEFT(N526,FIND("/",N526)-1)</f>
        <v>theater</v>
      </c>
      <c r="R526" t="str">
        <f>RIGHT(N526,LEN(N526)-FIND("/",N526))</f>
        <v>plays</v>
      </c>
      <c r="S526" s="9">
        <f t="shared" si="16"/>
        <v>42492.717233796298</v>
      </c>
      <c r="T526" s="9">
        <f t="shared" si="17"/>
        <v>42522.717233796298</v>
      </c>
    </row>
    <row r="527" spans="1:20" ht="58" x14ac:dyDescent="0.35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>
        <f>ROUND((E527/D527)*100,0)</f>
        <v>100</v>
      </c>
      <c r="P527" s="5">
        <f>E527/L527</f>
        <v>1000</v>
      </c>
      <c r="Q527" t="str">
        <f>LEFT(N527,FIND("/",N527)-1)</f>
        <v>theater</v>
      </c>
      <c r="R527" t="str">
        <f>RIGHT(N527,LEN(N527)-FIND("/",N527))</f>
        <v>plays</v>
      </c>
      <c r="S527" s="9">
        <f t="shared" si="16"/>
        <v>41850.400937500002</v>
      </c>
      <c r="T527" s="9">
        <f t="shared" si="17"/>
        <v>41895.400937500002</v>
      </c>
    </row>
    <row r="528" spans="1:20" ht="43.5" x14ac:dyDescent="0.35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>
        <f>ROUND((E528/D528)*100,0)</f>
        <v>114</v>
      </c>
      <c r="P528" s="5">
        <f>E528/L528</f>
        <v>74.347826086956516</v>
      </c>
      <c r="Q528" t="str">
        <f>LEFT(N528,FIND("/",N528)-1)</f>
        <v>theater</v>
      </c>
      <c r="R528" t="str">
        <f>RIGHT(N528,LEN(N528)-FIND("/",N528))</f>
        <v>plays</v>
      </c>
      <c r="S528" s="9">
        <f t="shared" si="16"/>
        <v>42192.591944444444</v>
      </c>
      <c r="T528" s="9">
        <f t="shared" si="17"/>
        <v>42223.708333333328</v>
      </c>
    </row>
    <row r="529" spans="1:20" ht="58" x14ac:dyDescent="0.35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>
        <f>ROUND((E529/D529)*100,0)</f>
        <v>101</v>
      </c>
      <c r="P529" s="5">
        <f>E529/L529</f>
        <v>63.829113924050631</v>
      </c>
      <c r="Q529" t="str">
        <f>LEFT(N529,FIND("/",N529)-1)</f>
        <v>theater</v>
      </c>
      <c r="R529" t="str">
        <f>RIGHT(N529,LEN(N529)-FIND("/",N529))</f>
        <v>plays</v>
      </c>
      <c r="S529" s="9">
        <f t="shared" si="16"/>
        <v>42753.205625000002</v>
      </c>
      <c r="T529" s="9">
        <f t="shared" si="17"/>
        <v>42783.670138888891</v>
      </c>
    </row>
    <row r="530" spans="1:20" ht="29" x14ac:dyDescent="0.35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>
        <f>ROUND((E530/D530)*100,0)</f>
        <v>116</v>
      </c>
      <c r="P530" s="5">
        <f>E530/L530</f>
        <v>44.333333333333336</v>
      </c>
      <c r="Q530" t="str">
        <f>LEFT(N530,FIND("/",N530)-1)</f>
        <v>theater</v>
      </c>
      <c r="R530" t="str">
        <f>RIGHT(N530,LEN(N530)-FIND("/",N530))</f>
        <v>plays</v>
      </c>
      <c r="S530" s="9">
        <f t="shared" si="16"/>
        <v>42155.920219907406</v>
      </c>
      <c r="T530" s="9">
        <f t="shared" si="17"/>
        <v>42176.888888888891</v>
      </c>
    </row>
    <row r="531" spans="1:20" ht="43.5" x14ac:dyDescent="0.35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>
        <f>ROUND((E531/D531)*100,0)</f>
        <v>130</v>
      </c>
      <c r="P531" s="5">
        <f>E531/L531</f>
        <v>86.944444444444443</v>
      </c>
      <c r="Q531" t="str">
        <f>LEFT(N531,FIND("/",N531)-1)</f>
        <v>theater</v>
      </c>
      <c r="R531" t="str">
        <f>RIGHT(N531,LEN(N531)-FIND("/",N531))</f>
        <v>plays</v>
      </c>
      <c r="S531" s="9">
        <f t="shared" si="16"/>
        <v>42725.031180555554</v>
      </c>
      <c r="T531" s="9">
        <f t="shared" si="17"/>
        <v>42746.208333333328</v>
      </c>
    </row>
    <row r="532" spans="1:20" ht="43.5" x14ac:dyDescent="0.35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>
        <f>ROUND((E532/D532)*100,0)</f>
        <v>108</v>
      </c>
      <c r="P532" s="5">
        <f>E532/L532</f>
        <v>126.55172413793103</v>
      </c>
      <c r="Q532" t="str">
        <f>LEFT(N532,FIND("/",N532)-1)</f>
        <v>theater</v>
      </c>
      <c r="R532" t="str">
        <f>RIGHT(N532,LEN(N532)-FIND("/",N532))</f>
        <v>plays</v>
      </c>
      <c r="S532" s="9">
        <f t="shared" si="16"/>
        <v>42157.591064814813</v>
      </c>
      <c r="T532" s="9">
        <f t="shared" si="17"/>
        <v>42179.083333333328</v>
      </c>
    </row>
    <row r="533" spans="1:20" ht="43.5" x14ac:dyDescent="0.35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>
        <f>ROUND((E533/D533)*100,0)</f>
        <v>100</v>
      </c>
      <c r="P533" s="5">
        <f>E533/L533</f>
        <v>129.03225806451613</v>
      </c>
      <c r="Q533" t="str">
        <f>LEFT(N533,FIND("/",N533)-1)</f>
        <v>theater</v>
      </c>
      <c r="R533" t="str">
        <f>RIGHT(N533,LEN(N533)-FIND("/",N533))</f>
        <v>plays</v>
      </c>
      <c r="S533" s="9">
        <f t="shared" si="16"/>
        <v>42676.065150462964</v>
      </c>
      <c r="T533" s="9">
        <f t="shared" si="17"/>
        <v>42721.290972222225</v>
      </c>
    </row>
    <row r="534" spans="1:20" ht="43.5" x14ac:dyDescent="0.35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>
        <f>ROUND((E534/D534)*100,0)</f>
        <v>123</v>
      </c>
      <c r="P534" s="5">
        <f>E534/L534</f>
        <v>71.242774566473983</v>
      </c>
      <c r="Q534" t="str">
        <f>LEFT(N534,FIND("/",N534)-1)</f>
        <v>theater</v>
      </c>
      <c r="R534" t="str">
        <f>RIGHT(N534,LEN(N534)-FIND("/",N534))</f>
        <v>plays</v>
      </c>
      <c r="S534" s="9">
        <f t="shared" si="16"/>
        <v>42473.007037037038</v>
      </c>
      <c r="T534" s="9">
        <f t="shared" si="17"/>
        <v>42503.007037037038</v>
      </c>
    </row>
    <row r="535" spans="1:20" ht="43.5" x14ac:dyDescent="0.35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>
        <f>ROUND((E535/D535)*100,0)</f>
        <v>100</v>
      </c>
      <c r="P535" s="5">
        <f>E535/L535</f>
        <v>117.88235294117646</v>
      </c>
      <c r="Q535" t="str">
        <f>LEFT(N535,FIND("/",N535)-1)</f>
        <v>theater</v>
      </c>
      <c r="R535" t="str">
        <f>RIGHT(N535,LEN(N535)-FIND("/",N535))</f>
        <v>plays</v>
      </c>
      <c r="S535" s="9">
        <f t="shared" si="16"/>
        <v>42482.43478009259</v>
      </c>
      <c r="T535" s="9">
        <f t="shared" si="17"/>
        <v>42506.43478009259</v>
      </c>
    </row>
    <row r="536" spans="1:20" ht="43.5" x14ac:dyDescent="0.35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>
        <f>ROUND((E536/D536)*100,0)</f>
        <v>105</v>
      </c>
      <c r="P536" s="5">
        <f>E536/L536</f>
        <v>327.08333333333331</v>
      </c>
      <c r="Q536" t="str">
        <f>LEFT(N536,FIND("/",N536)-1)</f>
        <v>theater</v>
      </c>
      <c r="R536" t="str">
        <f>RIGHT(N536,LEN(N536)-FIND("/",N536))</f>
        <v>plays</v>
      </c>
      <c r="S536" s="9">
        <f t="shared" si="16"/>
        <v>42270.810995370368</v>
      </c>
      <c r="T536" s="9">
        <f t="shared" si="17"/>
        <v>42309.958333333328</v>
      </c>
    </row>
    <row r="537" spans="1:20" ht="43.5" x14ac:dyDescent="0.35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>
        <f>ROUND((E537/D537)*100,0)</f>
        <v>103</v>
      </c>
      <c r="P537" s="5">
        <f>E537/L537</f>
        <v>34.745762711864408</v>
      </c>
      <c r="Q537" t="str">
        <f>LEFT(N537,FIND("/",N537)-1)</f>
        <v>theater</v>
      </c>
      <c r="R537" t="str">
        <f>RIGHT(N537,LEN(N537)-FIND("/",N537))</f>
        <v>plays</v>
      </c>
      <c r="S537" s="9">
        <f t="shared" si="16"/>
        <v>42711.545196759253</v>
      </c>
      <c r="T537" s="9">
        <f t="shared" si="17"/>
        <v>42741.545196759253</v>
      </c>
    </row>
    <row r="538" spans="1:20" ht="58" x14ac:dyDescent="0.35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>
        <f>ROUND((E538/D538)*100,0)</f>
        <v>118</v>
      </c>
      <c r="P538" s="5">
        <f>E538/L538</f>
        <v>100.06410256410257</v>
      </c>
      <c r="Q538" t="str">
        <f>LEFT(N538,FIND("/",N538)-1)</f>
        <v>theater</v>
      </c>
      <c r="R538" t="str">
        <f>RIGHT(N538,LEN(N538)-FIND("/",N538))</f>
        <v>plays</v>
      </c>
      <c r="S538" s="9">
        <f t="shared" si="16"/>
        <v>42179.344988425932</v>
      </c>
      <c r="T538" s="9">
        <f t="shared" si="17"/>
        <v>42219.75</v>
      </c>
    </row>
    <row r="539" spans="1:20" ht="43.5" x14ac:dyDescent="0.35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>
        <f>ROUND((E539/D539)*100,0)</f>
        <v>121</v>
      </c>
      <c r="P539" s="5">
        <f>E539/L539</f>
        <v>40.847457627118644</v>
      </c>
      <c r="Q539" t="str">
        <f>LEFT(N539,FIND("/",N539)-1)</f>
        <v>theater</v>
      </c>
      <c r="R539" t="str">
        <f>RIGHT(N539,LEN(N539)-FIND("/",N539))</f>
        <v>plays</v>
      </c>
      <c r="S539" s="9">
        <f t="shared" si="16"/>
        <v>42282.768414351856</v>
      </c>
      <c r="T539" s="9">
        <f t="shared" si="17"/>
        <v>42312.810081018513</v>
      </c>
    </row>
    <row r="540" spans="1:20" ht="43.5" x14ac:dyDescent="0.35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>
        <f>ROUND((E540/D540)*100,0)</f>
        <v>302</v>
      </c>
      <c r="P540" s="5">
        <f>E540/L540</f>
        <v>252.01666666666668</v>
      </c>
      <c r="Q540" t="str">
        <f>LEFT(N540,FIND("/",N540)-1)</f>
        <v>theater</v>
      </c>
      <c r="R540" t="str">
        <f>RIGHT(N540,LEN(N540)-FIND("/",N540))</f>
        <v>plays</v>
      </c>
      <c r="S540" s="9">
        <f t="shared" si="16"/>
        <v>42473.794710648144</v>
      </c>
      <c r="T540" s="9">
        <f t="shared" si="17"/>
        <v>42503.794710648144</v>
      </c>
    </row>
    <row r="541" spans="1:20" ht="43.5" x14ac:dyDescent="0.35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>
        <f>ROUND((E541/D541)*100,0)</f>
        <v>101</v>
      </c>
      <c r="P541" s="5">
        <f>E541/L541</f>
        <v>25.161000000000001</v>
      </c>
      <c r="Q541" t="str">
        <f>LEFT(N541,FIND("/",N541)-1)</f>
        <v>theater</v>
      </c>
      <c r="R541" t="str">
        <f>RIGHT(N541,LEN(N541)-FIND("/",N541))</f>
        <v>plays</v>
      </c>
      <c r="S541" s="9">
        <f t="shared" si="16"/>
        <v>42535.049849537041</v>
      </c>
      <c r="T541" s="9">
        <f t="shared" si="17"/>
        <v>42556.049849537041</v>
      </c>
    </row>
    <row r="542" spans="1:20" ht="58" x14ac:dyDescent="0.35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>
        <f>ROUND((E542/D542)*100,0)</f>
        <v>0</v>
      </c>
      <c r="P542" s="5">
        <f>E542/L542</f>
        <v>1</v>
      </c>
      <c r="Q542" t="str">
        <f>LEFT(N542,FIND("/",N542)-1)</f>
        <v>technology</v>
      </c>
      <c r="R542" t="str">
        <f>RIGHT(N542,LEN(N542)-FIND("/",N542))</f>
        <v>web</v>
      </c>
      <c r="S542" s="9">
        <f t="shared" si="16"/>
        <v>42009.817199074074</v>
      </c>
      <c r="T542" s="9">
        <f t="shared" si="17"/>
        <v>42039.817199074074</v>
      </c>
    </row>
    <row r="543" spans="1:20" ht="43.5" x14ac:dyDescent="0.35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>
        <f>ROUND((E543/D543)*100,0)</f>
        <v>1</v>
      </c>
      <c r="P543" s="5">
        <f>E543/L543</f>
        <v>25</v>
      </c>
      <c r="Q543" t="str">
        <f>LEFT(N543,FIND("/",N543)-1)</f>
        <v>technology</v>
      </c>
      <c r="R543" t="str">
        <f>RIGHT(N543,LEN(N543)-FIND("/",N543))</f>
        <v>web</v>
      </c>
      <c r="S543" s="9">
        <f t="shared" si="16"/>
        <v>42276.046689814815</v>
      </c>
      <c r="T543" s="9">
        <f t="shared" si="17"/>
        <v>42306.046689814815</v>
      </c>
    </row>
    <row r="544" spans="1:20" ht="43.5" x14ac:dyDescent="0.35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>
        <f>ROUND((E544/D544)*100,0)</f>
        <v>0</v>
      </c>
      <c r="P544" s="5">
        <f>E544/L544</f>
        <v>1</v>
      </c>
      <c r="Q544" t="str">
        <f>LEFT(N544,FIND("/",N544)-1)</f>
        <v>technology</v>
      </c>
      <c r="R544" t="str">
        <f>RIGHT(N544,LEN(N544)-FIND("/",N544))</f>
        <v>web</v>
      </c>
      <c r="S544" s="9">
        <f t="shared" si="16"/>
        <v>42433.737453703703</v>
      </c>
      <c r="T544" s="9">
        <f t="shared" si="17"/>
        <v>42493.695787037039</v>
      </c>
    </row>
    <row r="545" spans="1:20" ht="43.5" x14ac:dyDescent="0.35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>
        <f>ROUND((E545/D545)*100,0)</f>
        <v>0</v>
      </c>
      <c r="P545" s="5">
        <f>E545/L545</f>
        <v>35</v>
      </c>
      <c r="Q545" t="str">
        <f>LEFT(N545,FIND("/",N545)-1)</f>
        <v>technology</v>
      </c>
      <c r="R545" t="str">
        <f>RIGHT(N545,LEN(N545)-FIND("/",N545))</f>
        <v>web</v>
      </c>
      <c r="S545" s="9">
        <f t="shared" si="16"/>
        <v>41914.092152777775</v>
      </c>
      <c r="T545" s="9">
        <f t="shared" si="17"/>
        <v>41944.092152777775</v>
      </c>
    </row>
    <row r="546" spans="1:20" ht="58" x14ac:dyDescent="0.35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>
        <f>ROUND((E546/D546)*100,0)</f>
        <v>1</v>
      </c>
      <c r="P546" s="5">
        <f>E546/L546</f>
        <v>3</v>
      </c>
      <c r="Q546" t="str">
        <f>LEFT(N546,FIND("/",N546)-1)</f>
        <v>technology</v>
      </c>
      <c r="R546" t="str">
        <f>RIGHT(N546,LEN(N546)-FIND("/",N546))</f>
        <v>web</v>
      </c>
      <c r="S546" s="9">
        <f t="shared" si="16"/>
        <v>42525.656944444447</v>
      </c>
      <c r="T546" s="9">
        <f t="shared" si="17"/>
        <v>42555.656944444447</v>
      </c>
    </row>
    <row r="547" spans="1:20" ht="58" x14ac:dyDescent="0.35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>
        <f>ROUND((E547/D547)*100,0)</f>
        <v>27</v>
      </c>
      <c r="P547" s="5">
        <f>E547/L547</f>
        <v>402.70588235294116</v>
      </c>
      <c r="Q547" t="str">
        <f>LEFT(N547,FIND("/",N547)-1)</f>
        <v>technology</v>
      </c>
      <c r="R547" t="str">
        <f>RIGHT(N547,LEN(N547)-FIND("/",N547))</f>
        <v>web</v>
      </c>
      <c r="S547" s="9">
        <f t="shared" si="16"/>
        <v>42283.592465277776</v>
      </c>
      <c r="T547" s="9">
        <f t="shared" si="17"/>
        <v>42323.634131944447</v>
      </c>
    </row>
    <row r="548" spans="1:20" ht="43.5" x14ac:dyDescent="0.35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>
        <f>ROUND((E548/D548)*100,0)</f>
        <v>0</v>
      </c>
      <c r="P548" s="5">
        <f>E548/L548</f>
        <v>26</v>
      </c>
      <c r="Q548" t="str">
        <f>LEFT(N548,FIND("/",N548)-1)</f>
        <v>technology</v>
      </c>
      <c r="R548" t="str">
        <f>RIGHT(N548,LEN(N548)-FIND("/",N548))</f>
        <v>web</v>
      </c>
      <c r="S548" s="9">
        <f t="shared" si="16"/>
        <v>42249.667997685188</v>
      </c>
      <c r="T548" s="9">
        <f t="shared" si="17"/>
        <v>42294.667997685188</v>
      </c>
    </row>
    <row r="549" spans="1:20" ht="58" x14ac:dyDescent="0.35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>
        <f>ROUND((E549/D549)*100,0)</f>
        <v>0</v>
      </c>
      <c r="P549" s="5" t="e">
        <f>E549/L549</f>
        <v>#DIV/0!</v>
      </c>
      <c r="Q549" t="str">
        <f>LEFT(N549,FIND("/",N549)-1)</f>
        <v>technology</v>
      </c>
      <c r="R549" t="str">
        <f>RIGHT(N549,LEN(N549)-FIND("/",N549))</f>
        <v>web</v>
      </c>
      <c r="S549" s="9">
        <f t="shared" si="16"/>
        <v>42380.696342592593</v>
      </c>
      <c r="T549" s="9">
        <f t="shared" si="17"/>
        <v>42410.696342592593</v>
      </c>
    </row>
    <row r="550" spans="1:20" ht="43.5" x14ac:dyDescent="0.35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>
        <f>ROUND((E550/D550)*100,0)</f>
        <v>0</v>
      </c>
      <c r="P550" s="5">
        <f>E550/L550</f>
        <v>9</v>
      </c>
      <c r="Q550" t="str">
        <f>LEFT(N550,FIND("/",N550)-1)</f>
        <v>technology</v>
      </c>
      <c r="R550" t="str">
        <f>RIGHT(N550,LEN(N550)-FIND("/",N550))</f>
        <v>web</v>
      </c>
      <c r="S550" s="9">
        <f t="shared" si="16"/>
        <v>42276.903333333335</v>
      </c>
      <c r="T550" s="9">
        <f t="shared" si="17"/>
        <v>42306.903333333335</v>
      </c>
    </row>
    <row r="551" spans="1:20" ht="58" x14ac:dyDescent="0.35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>
        <f>ROUND((E551/D551)*100,0)</f>
        <v>3</v>
      </c>
      <c r="P551" s="5">
        <f>E551/L551</f>
        <v>8.5</v>
      </c>
      <c r="Q551" t="str">
        <f>LEFT(N551,FIND("/",N551)-1)</f>
        <v>technology</v>
      </c>
      <c r="R551" t="str">
        <f>RIGHT(N551,LEN(N551)-FIND("/",N551))</f>
        <v>web</v>
      </c>
      <c r="S551" s="9">
        <f t="shared" si="16"/>
        <v>42163.636828703704</v>
      </c>
      <c r="T551" s="9">
        <f t="shared" si="17"/>
        <v>42193.636828703704</v>
      </c>
    </row>
    <row r="552" spans="1:20" ht="43.5" x14ac:dyDescent="0.35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>
        <f>ROUND((E552/D552)*100,0)</f>
        <v>1</v>
      </c>
      <c r="P552" s="5">
        <f>E552/L552</f>
        <v>8.75</v>
      </c>
      <c r="Q552" t="str">
        <f>LEFT(N552,FIND("/",N552)-1)</f>
        <v>technology</v>
      </c>
      <c r="R552" t="str">
        <f>RIGHT(N552,LEN(N552)-FIND("/",N552))</f>
        <v>web</v>
      </c>
      <c r="S552" s="9">
        <f t="shared" si="16"/>
        <v>42753.678761574076</v>
      </c>
      <c r="T552" s="9">
        <f t="shared" si="17"/>
        <v>42766.208333333328</v>
      </c>
    </row>
    <row r="553" spans="1:20" ht="43.5" x14ac:dyDescent="0.35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>
        <f>ROUND((E553/D553)*100,0)</f>
        <v>5</v>
      </c>
      <c r="P553" s="5">
        <f>E553/L553</f>
        <v>135.03571428571428</v>
      </c>
      <c r="Q553" t="str">
        <f>LEFT(N553,FIND("/",N553)-1)</f>
        <v>technology</v>
      </c>
      <c r="R553" t="str">
        <f>RIGHT(N553,LEN(N553)-FIND("/",N553))</f>
        <v>web</v>
      </c>
      <c r="S553" s="9">
        <f t="shared" si="16"/>
        <v>42173.275740740741</v>
      </c>
      <c r="T553" s="9">
        <f t="shared" si="17"/>
        <v>42217.745138888888</v>
      </c>
    </row>
    <row r="554" spans="1:20" ht="43.5" x14ac:dyDescent="0.35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>
        <f>ROUND((E554/D554)*100,0)</f>
        <v>0</v>
      </c>
      <c r="P554" s="5" t="e">
        <f>E554/L554</f>
        <v>#DIV/0!</v>
      </c>
      <c r="Q554" t="str">
        <f>LEFT(N554,FIND("/",N554)-1)</f>
        <v>technology</v>
      </c>
      <c r="R554" t="str">
        <f>RIGHT(N554,LEN(N554)-FIND("/",N554))</f>
        <v>web</v>
      </c>
      <c r="S554" s="9">
        <f t="shared" si="16"/>
        <v>42318.616851851853</v>
      </c>
      <c r="T554" s="9">
        <f t="shared" si="17"/>
        <v>42378.616851851853</v>
      </c>
    </row>
    <row r="555" spans="1:20" ht="43.5" x14ac:dyDescent="0.35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>
        <f>ROUND((E555/D555)*100,0)</f>
        <v>0</v>
      </c>
      <c r="P555" s="5">
        <f>E555/L555</f>
        <v>20.5</v>
      </c>
      <c r="Q555" t="str">
        <f>LEFT(N555,FIND("/",N555)-1)</f>
        <v>technology</v>
      </c>
      <c r="R555" t="str">
        <f>RIGHT(N555,LEN(N555)-FIND("/",N555))</f>
        <v>web</v>
      </c>
      <c r="S555" s="9">
        <f t="shared" si="16"/>
        <v>41927.71980324074</v>
      </c>
      <c r="T555" s="9">
        <f t="shared" si="17"/>
        <v>41957.761469907404</v>
      </c>
    </row>
    <row r="556" spans="1:20" ht="43.5" x14ac:dyDescent="0.35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>
        <f>ROUND((E556/D556)*100,0)</f>
        <v>37</v>
      </c>
      <c r="P556" s="5">
        <f>E556/L556</f>
        <v>64.36363636363636</v>
      </c>
      <c r="Q556" t="str">
        <f>LEFT(N556,FIND("/",N556)-1)</f>
        <v>technology</v>
      </c>
      <c r="R556" t="str">
        <f>RIGHT(N556,LEN(N556)-FIND("/",N556))</f>
        <v>web</v>
      </c>
      <c r="S556" s="9">
        <f t="shared" si="16"/>
        <v>41901.684861111113</v>
      </c>
      <c r="T556" s="9">
        <f t="shared" si="17"/>
        <v>41931.684861111113</v>
      </c>
    </row>
    <row r="557" spans="1:20" ht="43.5" x14ac:dyDescent="0.35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>
        <f>ROUND((E557/D557)*100,0)</f>
        <v>0</v>
      </c>
      <c r="P557" s="5" t="e">
        <f>E557/L557</f>
        <v>#DIV/0!</v>
      </c>
      <c r="Q557" t="str">
        <f>LEFT(N557,FIND("/",N557)-1)</f>
        <v>technology</v>
      </c>
      <c r="R557" t="str">
        <f>RIGHT(N557,LEN(N557)-FIND("/",N557))</f>
        <v>web</v>
      </c>
      <c r="S557" s="9">
        <f t="shared" si="16"/>
        <v>42503.353506944448</v>
      </c>
      <c r="T557" s="9">
        <f t="shared" si="17"/>
        <v>42533.353506944448</v>
      </c>
    </row>
    <row r="558" spans="1:20" ht="29" x14ac:dyDescent="0.35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>
        <f>ROUND((E558/D558)*100,0)</f>
        <v>3</v>
      </c>
      <c r="P558" s="5">
        <f>E558/L558</f>
        <v>200</v>
      </c>
      <c r="Q558" t="str">
        <f>LEFT(N558,FIND("/",N558)-1)</f>
        <v>technology</v>
      </c>
      <c r="R558" t="str">
        <f>RIGHT(N558,LEN(N558)-FIND("/",N558))</f>
        <v>web</v>
      </c>
      <c r="S558" s="9">
        <f t="shared" si="16"/>
        <v>42345.860150462962</v>
      </c>
      <c r="T558" s="9">
        <f t="shared" si="17"/>
        <v>42375.860150462962</v>
      </c>
    </row>
    <row r="559" spans="1:20" ht="43.5" x14ac:dyDescent="0.35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>
        <f>ROUND((E559/D559)*100,0)</f>
        <v>1</v>
      </c>
      <c r="P559" s="5">
        <f>E559/L559</f>
        <v>68.3</v>
      </c>
      <c r="Q559" t="str">
        <f>LEFT(N559,FIND("/",N559)-1)</f>
        <v>technology</v>
      </c>
      <c r="R559" t="str">
        <f>RIGHT(N559,LEN(N559)-FIND("/",N559))</f>
        <v>web</v>
      </c>
      <c r="S559" s="9">
        <f t="shared" si="16"/>
        <v>42676.942164351851</v>
      </c>
      <c r="T559" s="9">
        <f t="shared" si="17"/>
        <v>42706.983831018515</v>
      </c>
    </row>
    <row r="560" spans="1:20" ht="43.5" x14ac:dyDescent="0.35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>
        <f>ROUND((E560/D560)*100,0)</f>
        <v>0</v>
      </c>
      <c r="P560" s="5" t="e">
        <f>E560/L560</f>
        <v>#DIV/0!</v>
      </c>
      <c r="Q560" t="str">
        <f>LEFT(N560,FIND("/",N560)-1)</f>
        <v>technology</v>
      </c>
      <c r="R560" t="str">
        <f>RIGHT(N560,LEN(N560)-FIND("/",N560))</f>
        <v>web</v>
      </c>
      <c r="S560" s="9">
        <f t="shared" si="16"/>
        <v>42057.883159722223</v>
      </c>
      <c r="T560" s="9">
        <f t="shared" si="17"/>
        <v>42087.841493055559</v>
      </c>
    </row>
    <row r="561" spans="1:20" ht="58" x14ac:dyDescent="0.35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>
        <f>ROUND((E561/D561)*100,0)</f>
        <v>0</v>
      </c>
      <c r="P561" s="5">
        <f>E561/L561</f>
        <v>50</v>
      </c>
      <c r="Q561" t="str">
        <f>LEFT(N561,FIND("/",N561)-1)</f>
        <v>technology</v>
      </c>
      <c r="R561" t="str">
        <f>RIGHT(N561,LEN(N561)-FIND("/",N561))</f>
        <v>web</v>
      </c>
      <c r="S561" s="9">
        <f t="shared" si="16"/>
        <v>42321.283101851848</v>
      </c>
      <c r="T561" s="9">
        <f t="shared" si="17"/>
        <v>42351.283101851848</v>
      </c>
    </row>
    <row r="562" spans="1:20" ht="43.5" x14ac:dyDescent="0.35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>
        <f>ROUND((E562/D562)*100,0)</f>
        <v>0</v>
      </c>
      <c r="P562" s="5">
        <f>E562/L562</f>
        <v>4</v>
      </c>
      <c r="Q562" t="str">
        <f>LEFT(N562,FIND("/",N562)-1)</f>
        <v>technology</v>
      </c>
      <c r="R562" t="str">
        <f>RIGHT(N562,LEN(N562)-FIND("/",N562))</f>
        <v>web</v>
      </c>
      <c r="S562" s="9">
        <f t="shared" si="16"/>
        <v>41960.771354166667</v>
      </c>
      <c r="T562" s="9">
        <f t="shared" si="17"/>
        <v>41990.771354166667</v>
      </c>
    </row>
    <row r="563" spans="1:20" ht="43.5" x14ac:dyDescent="0.35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>
        <f>ROUND((E563/D563)*100,0)</f>
        <v>0</v>
      </c>
      <c r="P563" s="5">
        <f>E563/L563</f>
        <v>27.5</v>
      </c>
      <c r="Q563" t="str">
        <f>LEFT(N563,FIND("/",N563)-1)</f>
        <v>technology</v>
      </c>
      <c r="R563" t="str">
        <f>RIGHT(N563,LEN(N563)-FIND("/",N563))</f>
        <v>web</v>
      </c>
      <c r="S563" s="9">
        <f t="shared" si="16"/>
        <v>42268.658715277779</v>
      </c>
      <c r="T563" s="9">
        <f t="shared" si="17"/>
        <v>42303.658715277779</v>
      </c>
    </row>
    <row r="564" spans="1:20" ht="43.5" x14ac:dyDescent="0.35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>
        <f>ROUND((E564/D564)*100,0)</f>
        <v>0</v>
      </c>
      <c r="P564" s="5" t="e">
        <f>E564/L564</f>
        <v>#DIV/0!</v>
      </c>
      <c r="Q564" t="str">
        <f>LEFT(N564,FIND("/",N564)-1)</f>
        <v>technology</v>
      </c>
      <c r="R564" t="str">
        <f>RIGHT(N564,LEN(N564)-FIND("/",N564))</f>
        <v>web</v>
      </c>
      <c r="S564" s="9">
        <f t="shared" si="16"/>
        <v>42692.389062500006</v>
      </c>
      <c r="T564" s="9">
        <f t="shared" si="17"/>
        <v>42722.389062500006</v>
      </c>
    </row>
    <row r="565" spans="1:20" ht="43.5" x14ac:dyDescent="0.35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>
        <f>ROUND((E565/D565)*100,0)</f>
        <v>0</v>
      </c>
      <c r="P565" s="5">
        <f>E565/L565</f>
        <v>34</v>
      </c>
      <c r="Q565" t="str">
        <f>LEFT(N565,FIND("/",N565)-1)</f>
        <v>technology</v>
      </c>
      <c r="R565" t="str">
        <f>RIGHT(N565,LEN(N565)-FIND("/",N565))</f>
        <v>web</v>
      </c>
      <c r="S565" s="9">
        <f t="shared" si="16"/>
        <v>42022.069988425923</v>
      </c>
      <c r="T565" s="9">
        <f t="shared" si="17"/>
        <v>42052.069988425923</v>
      </c>
    </row>
    <row r="566" spans="1:20" ht="58" x14ac:dyDescent="0.35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>
        <f>ROUND((E566/D566)*100,0)</f>
        <v>0</v>
      </c>
      <c r="P566" s="5">
        <f>E566/L566</f>
        <v>1</v>
      </c>
      <c r="Q566" t="str">
        <f>LEFT(N566,FIND("/",N566)-1)</f>
        <v>technology</v>
      </c>
      <c r="R566" t="str">
        <f>RIGHT(N566,LEN(N566)-FIND("/",N566))</f>
        <v>web</v>
      </c>
      <c r="S566" s="9">
        <f t="shared" si="16"/>
        <v>42411.942997685182</v>
      </c>
      <c r="T566" s="9">
        <f t="shared" si="17"/>
        <v>42441.942997685182</v>
      </c>
    </row>
    <row r="567" spans="1:20" ht="43.5" x14ac:dyDescent="0.35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>
        <f>ROUND((E567/D567)*100,0)</f>
        <v>0</v>
      </c>
      <c r="P567" s="5" t="e">
        <f>E567/L567</f>
        <v>#DIV/0!</v>
      </c>
      <c r="Q567" t="str">
        <f>LEFT(N567,FIND("/",N567)-1)</f>
        <v>technology</v>
      </c>
      <c r="R567" t="str">
        <f>RIGHT(N567,LEN(N567)-FIND("/",N567))</f>
        <v>web</v>
      </c>
      <c r="S567" s="9">
        <f t="shared" si="16"/>
        <v>42165.785289351858</v>
      </c>
      <c r="T567" s="9">
        <f t="shared" si="17"/>
        <v>42195.785289351858</v>
      </c>
    </row>
    <row r="568" spans="1:20" ht="43.5" x14ac:dyDescent="0.35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>
        <f>ROUND((E568/D568)*100,0)</f>
        <v>0</v>
      </c>
      <c r="P568" s="5">
        <f>E568/L568</f>
        <v>1</v>
      </c>
      <c r="Q568" t="str">
        <f>LEFT(N568,FIND("/",N568)-1)</f>
        <v>technology</v>
      </c>
      <c r="R568" t="str">
        <f>RIGHT(N568,LEN(N568)-FIND("/",N568))</f>
        <v>web</v>
      </c>
      <c r="S568" s="9">
        <f t="shared" si="16"/>
        <v>42535.68440972222</v>
      </c>
      <c r="T568" s="9">
        <f t="shared" si="17"/>
        <v>42565.68440972222</v>
      </c>
    </row>
    <row r="569" spans="1:20" ht="43.5" x14ac:dyDescent="0.35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>
        <f>ROUND((E569/D569)*100,0)</f>
        <v>0</v>
      </c>
      <c r="P569" s="5" t="e">
        <f>E569/L569</f>
        <v>#DIV/0!</v>
      </c>
      <c r="Q569" t="str">
        <f>LEFT(N569,FIND("/",N569)-1)</f>
        <v>technology</v>
      </c>
      <c r="R569" t="str">
        <f>RIGHT(N569,LEN(N569)-FIND("/",N569))</f>
        <v>web</v>
      </c>
      <c r="S569" s="9">
        <f t="shared" si="16"/>
        <v>41975.842523148152</v>
      </c>
      <c r="T569" s="9">
        <f t="shared" si="17"/>
        <v>42005.842523148152</v>
      </c>
    </row>
    <row r="570" spans="1:20" ht="58" x14ac:dyDescent="0.35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>
        <f>ROUND((E570/D570)*100,0)</f>
        <v>1</v>
      </c>
      <c r="P570" s="5">
        <f>E570/L570</f>
        <v>49</v>
      </c>
      <c r="Q570" t="str">
        <f>LEFT(N570,FIND("/",N570)-1)</f>
        <v>technology</v>
      </c>
      <c r="R570" t="str">
        <f>RIGHT(N570,LEN(N570)-FIND("/",N570))</f>
        <v>web</v>
      </c>
      <c r="S570" s="9">
        <f t="shared" si="16"/>
        <v>42348.9215625</v>
      </c>
      <c r="T570" s="9">
        <f t="shared" si="17"/>
        <v>42385.458333333328</v>
      </c>
    </row>
    <row r="571" spans="1:20" ht="43.5" x14ac:dyDescent="0.35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>
        <f>ROUND((E571/D571)*100,0)</f>
        <v>1</v>
      </c>
      <c r="P571" s="5">
        <f>E571/L571</f>
        <v>20</v>
      </c>
      <c r="Q571" t="str">
        <f>LEFT(N571,FIND("/",N571)-1)</f>
        <v>technology</v>
      </c>
      <c r="R571" t="str">
        <f>RIGHT(N571,LEN(N571)-FIND("/",N571))</f>
        <v>web</v>
      </c>
      <c r="S571" s="9">
        <f t="shared" si="16"/>
        <v>42340.847361111111</v>
      </c>
      <c r="T571" s="9">
        <f t="shared" si="17"/>
        <v>42370.847361111111</v>
      </c>
    </row>
    <row r="572" spans="1:20" ht="29" x14ac:dyDescent="0.35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>
        <f>ROUND((E572/D572)*100,0)</f>
        <v>0</v>
      </c>
      <c r="P572" s="5">
        <f>E572/L572</f>
        <v>142</v>
      </c>
      <c r="Q572" t="str">
        <f>LEFT(N572,FIND("/",N572)-1)</f>
        <v>technology</v>
      </c>
      <c r="R572" t="str">
        <f>RIGHT(N572,LEN(N572)-FIND("/",N572))</f>
        <v>web</v>
      </c>
      <c r="S572" s="9">
        <f t="shared" si="16"/>
        <v>42388.798252314817</v>
      </c>
      <c r="T572" s="9">
        <f t="shared" si="17"/>
        <v>42418.798252314817</v>
      </c>
    </row>
    <row r="573" spans="1:20" ht="43.5" x14ac:dyDescent="0.35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>
        <f>ROUND((E573/D573)*100,0)</f>
        <v>0</v>
      </c>
      <c r="P573" s="5">
        <f>E573/L573</f>
        <v>53</v>
      </c>
      <c r="Q573" t="str">
        <f>LEFT(N573,FIND("/",N573)-1)</f>
        <v>technology</v>
      </c>
      <c r="R573" t="str">
        <f>RIGHT(N573,LEN(N573)-FIND("/",N573))</f>
        <v>web</v>
      </c>
      <c r="S573" s="9">
        <f t="shared" si="16"/>
        <v>42192.816238425927</v>
      </c>
      <c r="T573" s="9">
        <f t="shared" si="17"/>
        <v>42212.165972222225</v>
      </c>
    </row>
    <row r="574" spans="1:20" ht="43.5" x14ac:dyDescent="0.35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>
        <f>ROUND((E574/D574)*100,0)</f>
        <v>0</v>
      </c>
      <c r="P574" s="5" t="e">
        <f>E574/L574</f>
        <v>#DIV/0!</v>
      </c>
      <c r="Q574" t="str">
        <f>LEFT(N574,FIND("/",N574)-1)</f>
        <v>technology</v>
      </c>
      <c r="R574" t="str">
        <f>RIGHT(N574,LEN(N574)-FIND("/",N574))</f>
        <v>web</v>
      </c>
      <c r="S574" s="9">
        <f t="shared" si="16"/>
        <v>42282.71629629629</v>
      </c>
      <c r="T574" s="9">
        <f t="shared" si="17"/>
        <v>42312.757962962962</v>
      </c>
    </row>
    <row r="575" spans="1:20" ht="58" x14ac:dyDescent="0.35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>
        <f>ROUND((E575/D575)*100,0)</f>
        <v>0</v>
      </c>
      <c r="P575" s="5">
        <f>E575/L575</f>
        <v>38.444444444444443</v>
      </c>
      <c r="Q575" t="str">
        <f>LEFT(N575,FIND("/",N575)-1)</f>
        <v>technology</v>
      </c>
      <c r="R575" t="str">
        <f>RIGHT(N575,LEN(N575)-FIND("/",N575))</f>
        <v>web</v>
      </c>
      <c r="S575" s="9">
        <f t="shared" si="16"/>
        <v>41963.050127314811</v>
      </c>
      <c r="T575" s="9">
        <f t="shared" si="17"/>
        <v>42022.05</v>
      </c>
    </row>
    <row r="576" spans="1:20" ht="58" x14ac:dyDescent="0.35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>
        <f>ROUND((E576/D576)*100,0)</f>
        <v>1</v>
      </c>
      <c r="P576" s="5">
        <f>E576/L576</f>
        <v>20</v>
      </c>
      <c r="Q576" t="str">
        <f>LEFT(N576,FIND("/",N576)-1)</f>
        <v>technology</v>
      </c>
      <c r="R576" t="str">
        <f>RIGHT(N576,LEN(N576)-FIND("/",N576))</f>
        <v>web</v>
      </c>
      <c r="S576" s="9">
        <f t="shared" si="16"/>
        <v>42632.443368055552</v>
      </c>
      <c r="T576" s="9">
        <f t="shared" si="17"/>
        <v>42662.443368055552</v>
      </c>
    </row>
    <row r="577" spans="1:20" ht="58" x14ac:dyDescent="0.35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>
        <f>ROUND((E577/D577)*100,0)</f>
        <v>0</v>
      </c>
      <c r="P577" s="5">
        <f>E577/L577</f>
        <v>64.75</v>
      </c>
      <c r="Q577" t="str">
        <f>LEFT(N577,FIND("/",N577)-1)</f>
        <v>technology</v>
      </c>
      <c r="R577" t="str">
        <f>RIGHT(N577,LEN(N577)-FIND("/",N577))</f>
        <v>web</v>
      </c>
      <c r="S577" s="9">
        <f t="shared" si="16"/>
        <v>42138.692627314813</v>
      </c>
      <c r="T577" s="9">
        <f t="shared" si="17"/>
        <v>42168.692627314813</v>
      </c>
    </row>
    <row r="578" spans="1:20" ht="43.5" x14ac:dyDescent="0.35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>
        <f>ROUND((E578/D578)*100,0)</f>
        <v>0</v>
      </c>
      <c r="P578" s="5">
        <f>E578/L578</f>
        <v>1</v>
      </c>
      <c r="Q578" t="str">
        <f>LEFT(N578,FIND("/",N578)-1)</f>
        <v>technology</v>
      </c>
      <c r="R578" t="str">
        <f>RIGHT(N578,LEN(N578)-FIND("/",N578))</f>
        <v>web</v>
      </c>
      <c r="S578" s="9">
        <f t="shared" si="16"/>
        <v>42031.471666666665</v>
      </c>
      <c r="T578" s="9">
        <f t="shared" si="17"/>
        <v>42091.43</v>
      </c>
    </row>
    <row r="579" spans="1:20" ht="43.5" x14ac:dyDescent="0.35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>
        <f>ROUND((E579/D579)*100,0)</f>
        <v>0</v>
      </c>
      <c r="P579" s="5">
        <f>E579/L579</f>
        <v>10</v>
      </c>
      <c r="Q579" t="str">
        <f>LEFT(N579,FIND("/",N579)-1)</f>
        <v>technology</v>
      </c>
      <c r="R579" t="str">
        <f>RIGHT(N579,LEN(N579)-FIND("/",N579))</f>
        <v>web</v>
      </c>
      <c r="S579" s="9">
        <f t="shared" ref="S579:S642" si="18">(((J579/60)/60)/24)+DATE(1970,1,1)</f>
        <v>42450.589143518519</v>
      </c>
      <c r="T579" s="9">
        <f t="shared" ref="T579:T642" si="19">(((I579/60)/60)/24)+DATE(1970,1,1)</f>
        <v>42510.589143518519</v>
      </c>
    </row>
    <row r="580" spans="1:20" ht="29" x14ac:dyDescent="0.35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>
        <f>ROUND((E580/D580)*100,0)</f>
        <v>0</v>
      </c>
      <c r="P580" s="5">
        <f>E580/L580</f>
        <v>2</v>
      </c>
      <c r="Q580" t="str">
        <f>LEFT(N580,FIND("/",N580)-1)</f>
        <v>technology</v>
      </c>
      <c r="R580" t="str">
        <f>RIGHT(N580,LEN(N580)-FIND("/",N580))</f>
        <v>web</v>
      </c>
      <c r="S580" s="9">
        <f t="shared" si="18"/>
        <v>42230.578622685185</v>
      </c>
      <c r="T580" s="9">
        <f t="shared" si="19"/>
        <v>42254.578622685185</v>
      </c>
    </row>
    <row r="581" spans="1:20" ht="29" x14ac:dyDescent="0.35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>
        <f>ROUND((E581/D581)*100,0)</f>
        <v>1</v>
      </c>
      <c r="P581" s="5">
        <f>E581/L581</f>
        <v>35</v>
      </c>
      <c r="Q581" t="str">
        <f>LEFT(N581,FIND("/",N581)-1)</f>
        <v>technology</v>
      </c>
      <c r="R581" t="str">
        <f>RIGHT(N581,LEN(N581)-FIND("/",N581))</f>
        <v>web</v>
      </c>
      <c r="S581" s="9">
        <f t="shared" si="18"/>
        <v>41968.852118055554</v>
      </c>
      <c r="T581" s="9">
        <f t="shared" si="19"/>
        <v>41998.852118055554</v>
      </c>
    </row>
    <row r="582" spans="1:20" ht="43.5" x14ac:dyDescent="0.35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>
        <f>ROUND((E582/D582)*100,0)</f>
        <v>0</v>
      </c>
      <c r="P582" s="5">
        <f>E582/L582</f>
        <v>1</v>
      </c>
      <c r="Q582" t="str">
        <f>LEFT(N582,FIND("/",N582)-1)</f>
        <v>technology</v>
      </c>
      <c r="R582" t="str">
        <f>RIGHT(N582,LEN(N582)-FIND("/",N582))</f>
        <v>web</v>
      </c>
      <c r="S582" s="9">
        <f t="shared" si="18"/>
        <v>42605.908182870371</v>
      </c>
      <c r="T582" s="9">
        <f t="shared" si="19"/>
        <v>42635.908182870371</v>
      </c>
    </row>
    <row r="583" spans="1:20" ht="58" x14ac:dyDescent="0.35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>
        <f>ROUND((E583/D583)*100,0)</f>
        <v>0</v>
      </c>
      <c r="P583" s="5" t="e">
        <f>E583/L583</f>
        <v>#DIV/0!</v>
      </c>
      <c r="Q583" t="str">
        <f>LEFT(N583,FIND("/",N583)-1)</f>
        <v>technology</v>
      </c>
      <c r="R583" t="str">
        <f>RIGHT(N583,LEN(N583)-FIND("/",N583))</f>
        <v>web</v>
      </c>
      <c r="S583" s="9">
        <f t="shared" si="18"/>
        <v>42188.012777777782</v>
      </c>
      <c r="T583" s="9">
        <f t="shared" si="19"/>
        <v>42218.012777777782</v>
      </c>
    </row>
    <row r="584" spans="1:20" ht="58" x14ac:dyDescent="0.35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>
        <f>ROUND((E584/D584)*100,0)</f>
        <v>0</v>
      </c>
      <c r="P584" s="5" t="e">
        <f>E584/L584</f>
        <v>#DIV/0!</v>
      </c>
      <c r="Q584" t="str">
        <f>LEFT(N584,FIND("/",N584)-1)</f>
        <v>technology</v>
      </c>
      <c r="R584" t="str">
        <f>RIGHT(N584,LEN(N584)-FIND("/",N584))</f>
        <v>web</v>
      </c>
      <c r="S584" s="9">
        <f t="shared" si="18"/>
        <v>42055.739803240736</v>
      </c>
      <c r="T584" s="9">
        <f t="shared" si="19"/>
        <v>42078.75</v>
      </c>
    </row>
    <row r="585" spans="1:20" ht="43.5" x14ac:dyDescent="0.35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>
        <f>ROUND((E585/D585)*100,0)</f>
        <v>0</v>
      </c>
      <c r="P585" s="5">
        <f>E585/L585</f>
        <v>1</v>
      </c>
      <c r="Q585" t="str">
        <f>LEFT(N585,FIND("/",N585)-1)</f>
        <v>technology</v>
      </c>
      <c r="R585" t="str">
        <f>RIGHT(N585,LEN(N585)-FIND("/",N585))</f>
        <v>web</v>
      </c>
      <c r="S585" s="9">
        <f t="shared" si="18"/>
        <v>42052.93850694444</v>
      </c>
      <c r="T585" s="9">
        <f t="shared" si="19"/>
        <v>42082.896840277783</v>
      </c>
    </row>
    <row r="586" spans="1:20" ht="43.5" x14ac:dyDescent="0.35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>
        <f>ROUND((E586/D586)*100,0)</f>
        <v>1</v>
      </c>
      <c r="P586" s="5">
        <f>E586/L586</f>
        <v>5</v>
      </c>
      <c r="Q586" t="str">
        <f>LEFT(N586,FIND("/",N586)-1)</f>
        <v>technology</v>
      </c>
      <c r="R586" t="str">
        <f>RIGHT(N586,LEN(N586)-FIND("/",N586))</f>
        <v>web</v>
      </c>
      <c r="S586" s="9">
        <f t="shared" si="18"/>
        <v>42049.716620370367</v>
      </c>
      <c r="T586" s="9">
        <f t="shared" si="19"/>
        <v>42079.674953703703</v>
      </c>
    </row>
    <row r="587" spans="1:20" ht="43.5" x14ac:dyDescent="0.35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>
        <f>ROUND((E587/D587)*100,0)</f>
        <v>0</v>
      </c>
      <c r="P587" s="5" t="e">
        <f>E587/L587</f>
        <v>#DIV/0!</v>
      </c>
      <c r="Q587" t="str">
        <f>LEFT(N587,FIND("/",N587)-1)</f>
        <v>technology</v>
      </c>
      <c r="R587" t="str">
        <f>RIGHT(N587,LEN(N587)-FIND("/",N587))</f>
        <v>web</v>
      </c>
      <c r="S587" s="9">
        <f t="shared" si="18"/>
        <v>42283.3909375</v>
      </c>
      <c r="T587" s="9">
        <f t="shared" si="19"/>
        <v>42339</v>
      </c>
    </row>
    <row r="588" spans="1:20" ht="43.5" x14ac:dyDescent="0.35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>
        <f>ROUND((E588/D588)*100,0)</f>
        <v>1</v>
      </c>
      <c r="P588" s="5">
        <f>E588/L588</f>
        <v>14</v>
      </c>
      <c r="Q588" t="str">
        <f>LEFT(N588,FIND("/",N588)-1)</f>
        <v>technology</v>
      </c>
      <c r="R588" t="str">
        <f>RIGHT(N588,LEN(N588)-FIND("/",N588))</f>
        <v>web</v>
      </c>
      <c r="S588" s="9">
        <f t="shared" si="18"/>
        <v>42020.854247685187</v>
      </c>
      <c r="T588" s="9">
        <f t="shared" si="19"/>
        <v>42050.854247685187</v>
      </c>
    </row>
    <row r="589" spans="1:20" ht="72.5" x14ac:dyDescent="0.35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>
        <f>ROUND((E589/D589)*100,0)</f>
        <v>9</v>
      </c>
      <c r="P589" s="5">
        <f>E589/L589</f>
        <v>389.28571428571428</v>
      </c>
      <c r="Q589" t="str">
        <f>LEFT(N589,FIND("/",N589)-1)</f>
        <v>technology</v>
      </c>
      <c r="R589" t="str">
        <f>RIGHT(N589,LEN(N589)-FIND("/",N589))</f>
        <v>web</v>
      </c>
      <c r="S589" s="9">
        <f t="shared" si="18"/>
        <v>42080.757326388892</v>
      </c>
      <c r="T589" s="9">
        <f t="shared" si="19"/>
        <v>42110.757326388892</v>
      </c>
    </row>
    <row r="590" spans="1:20" ht="43.5" x14ac:dyDescent="0.35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>
        <f>ROUND((E590/D590)*100,0)</f>
        <v>3</v>
      </c>
      <c r="P590" s="5">
        <f>E590/L590</f>
        <v>150.5</v>
      </c>
      <c r="Q590" t="str">
        <f>LEFT(N590,FIND("/",N590)-1)</f>
        <v>technology</v>
      </c>
      <c r="R590" t="str">
        <f>RIGHT(N590,LEN(N590)-FIND("/",N590))</f>
        <v>web</v>
      </c>
      <c r="S590" s="9">
        <f t="shared" si="18"/>
        <v>42631.769513888896</v>
      </c>
      <c r="T590" s="9">
        <f t="shared" si="19"/>
        <v>42691.811180555553</v>
      </c>
    </row>
    <row r="591" spans="1:20" x14ac:dyDescent="0.35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>
        <f>ROUND((E591/D591)*100,0)</f>
        <v>0</v>
      </c>
      <c r="P591" s="5">
        <f>E591/L591</f>
        <v>1</v>
      </c>
      <c r="Q591" t="str">
        <f>LEFT(N591,FIND("/",N591)-1)</f>
        <v>technology</v>
      </c>
      <c r="R591" t="str">
        <f>RIGHT(N591,LEN(N591)-FIND("/",N591))</f>
        <v>web</v>
      </c>
      <c r="S591" s="9">
        <f t="shared" si="18"/>
        <v>42178.614571759259</v>
      </c>
      <c r="T591" s="9">
        <f t="shared" si="19"/>
        <v>42193.614571759259</v>
      </c>
    </row>
    <row r="592" spans="1:20" ht="58" x14ac:dyDescent="0.35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>
        <f>ROUND((E592/D592)*100,0)</f>
        <v>4</v>
      </c>
      <c r="P592" s="5">
        <f>E592/L592</f>
        <v>24.777777777777779</v>
      </c>
      <c r="Q592" t="str">
        <f>LEFT(N592,FIND("/",N592)-1)</f>
        <v>technology</v>
      </c>
      <c r="R592" t="str">
        <f>RIGHT(N592,LEN(N592)-FIND("/",N592))</f>
        <v>web</v>
      </c>
      <c r="S592" s="9">
        <f t="shared" si="18"/>
        <v>42377.554756944446</v>
      </c>
      <c r="T592" s="9">
        <f t="shared" si="19"/>
        <v>42408.542361111111</v>
      </c>
    </row>
    <row r="593" spans="1:20" ht="43.5" x14ac:dyDescent="0.35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>
        <f>ROUND((E593/D593)*100,0)</f>
        <v>0</v>
      </c>
      <c r="P593" s="5">
        <f>E593/L593</f>
        <v>30.5</v>
      </c>
      <c r="Q593" t="str">
        <f>LEFT(N593,FIND("/",N593)-1)</f>
        <v>technology</v>
      </c>
      <c r="R593" t="str">
        <f>RIGHT(N593,LEN(N593)-FIND("/",N593))</f>
        <v>web</v>
      </c>
      <c r="S593" s="9">
        <f t="shared" si="18"/>
        <v>42177.543171296296</v>
      </c>
      <c r="T593" s="9">
        <f t="shared" si="19"/>
        <v>42207.543171296296</v>
      </c>
    </row>
    <row r="594" spans="1:20" ht="58" x14ac:dyDescent="0.35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>
        <f>ROUND((E594/D594)*100,0)</f>
        <v>3</v>
      </c>
      <c r="P594" s="5">
        <f>E594/L594</f>
        <v>250</v>
      </c>
      <c r="Q594" t="str">
        <f>LEFT(N594,FIND("/",N594)-1)</f>
        <v>technology</v>
      </c>
      <c r="R594" t="str">
        <f>RIGHT(N594,LEN(N594)-FIND("/",N594))</f>
        <v>web</v>
      </c>
      <c r="S594" s="9">
        <f t="shared" si="18"/>
        <v>41946.232175925928</v>
      </c>
      <c r="T594" s="9">
        <f t="shared" si="19"/>
        <v>41976.232175925921</v>
      </c>
    </row>
    <row r="595" spans="1:20" ht="58" x14ac:dyDescent="0.35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>
        <f>ROUND((E595/D595)*100,0)</f>
        <v>23</v>
      </c>
      <c r="P595" s="5">
        <f>E595/L595</f>
        <v>16.428571428571427</v>
      </c>
      <c r="Q595" t="str">
        <f>LEFT(N595,FIND("/",N595)-1)</f>
        <v>technology</v>
      </c>
      <c r="R595" t="str">
        <f>RIGHT(N595,LEN(N595)-FIND("/",N595))</f>
        <v>web</v>
      </c>
      <c r="S595" s="9">
        <f t="shared" si="18"/>
        <v>42070.677604166667</v>
      </c>
      <c r="T595" s="9">
        <f t="shared" si="19"/>
        <v>42100.635937500003</v>
      </c>
    </row>
    <row r="596" spans="1:20" ht="29" x14ac:dyDescent="0.35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>
        <f>ROUND((E596/D596)*100,0)</f>
        <v>0</v>
      </c>
      <c r="P596" s="5">
        <f>E596/L596</f>
        <v>13</v>
      </c>
      <c r="Q596" t="str">
        <f>LEFT(N596,FIND("/",N596)-1)</f>
        <v>technology</v>
      </c>
      <c r="R596" t="str">
        <f>RIGHT(N596,LEN(N596)-FIND("/",N596))</f>
        <v>web</v>
      </c>
      <c r="S596" s="9">
        <f t="shared" si="18"/>
        <v>42446.780162037037</v>
      </c>
      <c r="T596" s="9">
        <f t="shared" si="19"/>
        <v>42476.780162037037</v>
      </c>
    </row>
    <row r="597" spans="1:20" ht="43.5" x14ac:dyDescent="0.35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>
        <f>ROUND((E597/D597)*100,0)</f>
        <v>0</v>
      </c>
      <c r="P597" s="5">
        <f>E597/L597</f>
        <v>53.25</v>
      </c>
      <c r="Q597" t="str">
        <f>LEFT(N597,FIND("/",N597)-1)</f>
        <v>technology</v>
      </c>
      <c r="R597" t="str">
        <f>RIGHT(N597,LEN(N597)-FIND("/",N597))</f>
        <v>web</v>
      </c>
      <c r="S597" s="9">
        <f t="shared" si="18"/>
        <v>42083.069884259254</v>
      </c>
      <c r="T597" s="9">
        <f t="shared" si="19"/>
        <v>42128.069884259254</v>
      </c>
    </row>
    <row r="598" spans="1:20" ht="43.5" x14ac:dyDescent="0.35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>
        <f>ROUND((E598/D598)*100,0)</f>
        <v>0</v>
      </c>
      <c r="P598" s="5">
        <f>E598/L598</f>
        <v>3</v>
      </c>
      <c r="Q598" t="str">
        <f>LEFT(N598,FIND("/",N598)-1)</f>
        <v>technology</v>
      </c>
      <c r="R598" t="str">
        <f>RIGHT(N598,LEN(N598)-FIND("/",N598))</f>
        <v>web</v>
      </c>
      <c r="S598" s="9">
        <f t="shared" si="18"/>
        <v>42646.896898148145</v>
      </c>
      <c r="T598" s="9">
        <f t="shared" si="19"/>
        <v>42676.896898148145</v>
      </c>
    </row>
    <row r="599" spans="1:20" ht="43.5" x14ac:dyDescent="0.35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>
        <f>ROUND((E599/D599)*100,0)</f>
        <v>0</v>
      </c>
      <c r="P599" s="5">
        <f>E599/L599</f>
        <v>10</v>
      </c>
      <c r="Q599" t="str">
        <f>LEFT(N599,FIND("/",N599)-1)</f>
        <v>technology</v>
      </c>
      <c r="R599" t="str">
        <f>RIGHT(N599,LEN(N599)-FIND("/",N599))</f>
        <v>web</v>
      </c>
      <c r="S599" s="9">
        <f t="shared" si="18"/>
        <v>42545.705266203702</v>
      </c>
      <c r="T599" s="9">
        <f t="shared" si="19"/>
        <v>42582.666666666672</v>
      </c>
    </row>
    <row r="600" spans="1:20" ht="29" x14ac:dyDescent="0.35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>
        <f>ROUND((E600/D600)*100,0)</f>
        <v>34</v>
      </c>
      <c r="P600" s="5">
        <f>E600/L600</f>
        <v>121.42857142857143</v>
      </c>
      <c r="Q600" t="str">
        <f>LEFT(N600,FIND("/",N600)-1)</f>
        <v>technology</v>
      </c>
      <c r="R600" t="str">
        <f>RIGHT(N600,LEN(N600)-FIND("/",N600))</f>
        <v>web</v>
      </c>
      <c r="S600" s="9">
        <f t="shared" si="18"/>
        <v>41948.00209490741</v>
      </c>
      <c r="T600" s="9">
        <f t="shared" si="19"/>
        <v>41978.00209490741</v>
      </c>
    </row>
    <row r="601" spans="1:20" ht="58" x14ac:dyDescent="0.35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>
        <f>ROUND((E601/D601)*100,0)</f>
        <v>0</v>
      </c>
      <c r="P601" s="5">
        <f>E601/L601</f>
        <v>15.5</v>
      </c>
      <c r="Q601" t="str">
        <f>LEFT(N601,FIND("/",N601)-1)</f>
        <v>technology</v>
      </c>
      <c r="R601" t="str">
        <f>RIGHT(N601,LEN(N601)-FIND("/",N601))</f>
        <v>web</v>
      </c>
      <c r="S601" s="9">
        <f t="shared" si="18"/>
        <v>42047.812523148154</v>
      </c>
      <c r="T601" s="9">
        <f t="shared" si="19"/>
        <v>42071.636111111111</v>
      </c>
    </row>
    <row r="602" spans="1:20" ht="29" x14ac:dyDescent="0.35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>
        <f>ROUND((E602/D602)*100,0)</f>
        <v>2</v>
      </c>
      <c r="P602" s="5">
        <f>E602/L602</f>
        <v>100</v>
      </c>
      <c r="Q602" t="str">
        <f>LEFT(N602,FIND("/",N602)-1)</f>
        <v>technology</v>
      </c>
      <c r="R602" t="str">
        <f>RIGHT(N602,LEN(N602)-FIND("/",N602))</f>
        <v>web</v>
      </c>
      <c r="S602" s="9">
        <f t="shared" si="18"/>
        <v>42073.798171296294</v>
      </c>
      <c r="T602" s="9">
        <f t="shared" si="19"/>
        <v>42133.798171296294</v>
      </c>
    </row>
    <row r="603" spans="1:20" ht="43.5" x14ac:dyDescent="0.35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>
        <f>ROUND((E603/D603)*100,0)</f>
        <v>1</v>
      </c>
      <c r="P603" s="5">
        <f>E603/L603</f>
        <v>23.333333333333332</v>
      </c>
      <c r="Q603" t="str">
        <f>LEFT(N603,FIND("/",N603)-1)</f>
        <v>technology</v>
      </c>
      <c r="R603" t="str">
        <f>RIGHT(N603,LEN(N603)-FIND("/",N603))</f>
        <v>web</v>
      </c>
      <c r="S603" s="9">
        <f t="shared" si="18"/>
        <v>41969.858090277776</v>
      </c>
      <c r="T603" s="9">
        <f t="shared" si="19"/>
        <v>41999.858090277776</v>
      </c>
    </row>
    <row r="604" spans="1:20" ht="43.5" x14ac:dyDescent="0.35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>
        <f>ROUND((E604/D604)*100,0)</f>
        <v>0</v>
      </c>
      <c r="P604" s="5" t="e">
        <f>E604/L604</f>
        <v>#DIV/0!</v>
      </c>
      <c r="Q604" t="str">
        <f>LEFT(N604,FIND("/",N604)-1)</f>
        <v>technology</v>
      </c>
      <c r="R604" t="str">
        <f>RIGHT(N604,LEN(N604)-FIND("/",N604))</f>
        <v>web</v>
      </c>
      <c r="S604" s="9">
        <f t="shared" si="18"/>
        <v>42143.79415509259</v>
      </c>
      <c r="T604" s="9">
        <f t="shared" si="19"/>
        <v>42173.79415509259</v>
      </c>
    </row>
    <row r="605" spans="1:20" ht="43.5" x14ac:dyDescent="0.35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>
        <f>ROUND((E605/D605)*100,0)</f>
        <v>4</v>
      </c>
      <c r="P605" s="5">
        <f>E605/L605</f>
        <v>45.386153846153846</v>
      </c>
      <c r="Q605" t="str">
        <f>LEFT(N605,FIND("/",N605)-1)</f>
        <v>technology</v>
      </c>
      <c r="R605" t="str">
        <f>RIGHT(N605,LEN(N605)-FIND("/",N605))</f>
        <v>web</v>
      </c>
      <c r="S605" s="9">
        <f t="shared" si="18"/>
        <v>41835.639155092591</v>
      </c>
      <c r="T605" s="9">
        <f t="shared" si="19"/>
        <v>41865.639155092591</v>
      </c>
    </row>
    <row r="606" spans="1:20" ht="43.5" x14ac:dyDescent="0.35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>
        <f>ROUND((E606/D606)*100,0)</f>
        <v>0</v>
      </c>
      <c r="P606" s="5" t="e">
        <f>E606/L606</f>
        <v>#DIV/0!</v>
      </c>
      <c r="Q606" t="str">
        <f>LEFT(N606,FIND("/",N606)-1)</f>
        <v>technology</v>
      </c>
      <c r="R606" t="str">
        <f>RIGHT(N606,LEN(N606)-FIND("/",N606))</f>
        <v>web</v>
      </c>
      <c r="S606" s="9">
        <f t="shared" si="18"/>
        <v>41849.035370370373</v>
      </c>
      <c r="T606" s="9">
        <f t="shared" si="19"/>
        <v>41879.035370370373</v>
      </c>
    </row>
    <row r="607" spans="1:20" ht="29" x14ac:dyDescent="0.35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>
        <f>ROUND((E607/D607)*100,0)</f>
        <v>3</v>
      </c>
      <c r="P607" s="5">
        <f>E607/L607</f>
        <v>16.375</v>
      </c>
      <c r="Q607" t="str">
        <f>LEFT(N607,FIND("/",N607)-1)</f>
        <v>technology</v>
      </c>
      <c r="R607" t="str">
        <f>RIGHT(N607,LEN(N607)-FIND("/",N607))</f>
        <v>web</v>
      </c>
      <c r="S607" s="9">
        <f t="shared" si="18"/>
        <v>42194.357731481476</v>
      </c>
      <c r="T607" s="9">
        <f t="shared" si="19"/>
        <v>42239.357731481476</v>
      </c>
    </row>
    <row r="608" spans="1:20" ht="58" x14ac:dyDescent="0.35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>
        <f>ROUND((E608/D608)*100,0)</f>
        <v>0</v>
      </c>
      <c r="P608" s="5">
        <f>E608/L608</f>
        <v>10</v>
      </c>
      <c r="Q608" t="str">
        <f>LEFT(N608,FIND("/",N608)-1)</f>
        <v>technology</v>
      </c>
      <c r="R608" t="str">
        <f>RIGHT(N608,LEN(N608)-FIND("/",N608))</f>
        <v>web</v>
      </c>
      <c r="S608" s="9">
        <f t="shared" si="18"/>
        <v>42102.650567129633</v>
      </c>
      <c r="T608" s="9">
        <f t="shared" si="19"/>
        <v>42148.625</v>
      </c>
    </row>
    <row r="609" spans="1:20" ht="43.5" x14ac:dyDescent="0.35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>
        <f>ROUND((E609/D609)*100,0)</f>
        <v>0</v>
      </c>
      <c r="P609" s="5" t="e">
        <f>E609/L609</f>
        <v>#DIV/0!</v>
      </c>
      <c r="Q609" t="str">
        <f>LEFT(N609,FIND("/",N609)-1)</f>
        <v>technology</v>
      </c>
      <c r="R609" t="str">
        <f>RIGHT(N609,LEN(N609)-FIND("/",N609))</f>
        <v>web</v>
      </c>
      <c r="S609" s="9">
        <f t="shared" si="18"/>
        <v>42300.825648148151</v>
      </c>
      <c r="T609" s="9">
        <f t="shared" si="19"/>
        <v>42330.867314814815</v>
      </c>
    </row>
    <row r="610" spans="1:20" ht="43.5" x14ac:dyDescent="0.35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>
        <f>ROUND((E610/D610)*100,0)</f>
        <v>1</v>
      </c>
      <c r="P610" s="5">
        <f>E610/L610</f>
        <v>292.2</v>
      </c>
      <c r="Q610" t="str">
        <f>LEFT(N610,FIND("/",N610)-1)</f>
        <v>technology</v>
      </c>
      <c r="R610" t="str">
        <f>RIGHT(N610,LEN(N610)-FIND("/",N610))</f>
        <v>web</v>
      </c>
      <c r="S610" s="9">
        <f t="shared" si="18"/>
        <v>42140.921064814815</v>
      </c>
      <c r="T610" s="9">
        <f t="shared" si="19"/>
        <v>42170.921064814815</v>
      </c>
    </row>
    <row r="611" spans="1:20" ht="43.5" x14ac:dyDescent="0.35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>
        <f>ROUND((E611/D611)*100,0)</f>
        <v>1</v>
      </c>
      <c r="P611" s="5">
        <f>E611/L611</f>
        <v>5</v>
      </c>
      <c r="Q611" t="str">
        <f>LEFT(N611,FIND("/",N611)-1)</f>
        <v>technology</v>
      </c>
      <c r="R611" t="str">
        <f>RIGHT(N611,LEN(N611)-FIND("/",N611))</f>
        <v>web</v>
      </c>
      <c r="S611" s="9">
        <f t="shared" si="18"/>
        <v>42307.034074074079</v>
      </c>
      <c r="T611" s="9">
        <f t="shared" si="19"/>
        <v>42337.075740740736</v>
      </c>
    </row>
    <row r="612" spans="1:20" ht="43.5" x14ac:dyDescent="0.35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>
        <f>ROUND((E612/D612)*100,0)</f>
        <v>0</v>
      </c>
      <c r="P612" s="5" t="e">
        <f>E612/L612</f>
        <v>#DIV/0!</v>
      </c>
      <c r="Q612" t="str">
        <f>LEFT(N612,FIND("/",N612)-1)</f>
        <v>technology</v>
      </c>
      <c r="R612" t="str">
        <f>RIGHT(N612,LEN(N612)-FIND("/",N612))</f>
        <v>web</v>
      </c>
      <c r="S612" s="9">
        <f t="shared" si="18"/>
        <v>42086.83085648148</v>
      </c>
      <c r="T612" s="9">
        <f t="shared" si="19"/>
        <v>42116.83085648148</v>
      </c>
    </row>
    <row r="613" spans="1:20" ht="43.5" x14ac:dyDescent="0.35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>
        <f>ROUND((E613/D613)*100,0)</f>
        <v>0</v>
      </c>
      <c r="P613" s="5" t="e">
        <f>E613/L613</f>
        <v>#DIV/0!</v>
      </c>
      <c r="Q613" t="str">
        <f>LEFT(N613,FIND("/",N613)-1)</f>
        <v>technology</v>
      </c>
      <c r="R613" t="str">
        <f>RIGHT(N613,LEN(N613)-FIND("/",N613))</f>
        <v>web</v>
      </c>
      <c r="S613" s="9">
        <f t="shared" si="18"/>
        <v>42328.560613425929</v>
      </c>
      <c r="T613" s="9">
        <f t="shared" si="19"/>
        <v>42388.560613425929</v>
      </c>
    </row>
    <row r="614" spans="1:20" ht="29" x14ac:dyDescent="0.35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>
        <f>ROUND((E614/D614)*100,0)</f>
        <v>0</v>
      </c>
      <c r="P614" s="5" t="e">
        <f>E614/L614</f>
        <v>#DIV/0!</v>
      </c>
      <c r="Q614" t="str">
        <f>LEFT(N614,FIND("/",N614)-1)</f>
        <v>technology</v>
      </c>
      <c r="R614" t="str">
        <f>RIGHT(N614,LEN(N614)-FIND("/",N614))</f>
        <v>web</v>
      </c>
      <c r="S614" s="9">
        <f t="shared" si="18"/>
        <v>42585.031782407401</v>
      </c>
      <c r="T614" s="9">
        <f t="shared" si="19"/>
        <v>42615.031782407401</v>
      </c>
    </row>
    <row r="615" spans="1:20" ht="43.5" x14ac:dyDescent="0.35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>
        <f>ROUND((E615/D615)*100,0)</f>
        <v>21</v>
      </c>
      <c r="P615" s="5">
        <f>E615/L615</f>
        <v>105.93388429752066</v>
      </c>
      <c r="Q615" t="str">
        <f>LEFT(N615,FIND("/",N615)-1)</f>
        <v>technology</v>
      </c>
      <c r="R615" t="str">
        <f>RIGHT(N615,LEN(N615)-FIND("/",N615))</f>
        <v>web</v>
      </c>
      <c r="S615" s="9">
        <f t="shared" si="18"/>
        <v>42247.496759259258</v>
      </c>
      <c r="T615" s="9">
        <f t="shared" si="19"/>
        <v>42278.207638888889</v>
      </c>
    </row>
    <row r="616" spans="1:20" ht="43.5" x14ac:dyDescent="0.35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>
        <f>ROUND((E616/D616)*100,0)</f>
        <v>0</v>
      </c>
      <c r="P616" s="5" t="e">
        <f>E616/L616</f>
        <v>#DIV/0!</v>
      </c>
      <c r="Q616" t="str">
        <f>LEFT(N616,FIND("/",N616)-1)</f>
        <v>technology</v>
      </c>
      <c r="R616" t="str">
        <f>RIGHT(N616,LEN(N616)-FIND("/",N616))</f>
        <v>web</v>
      </c>
      <c r="S616" s="9">
        <f t="shared" si="18"/>
        <v>42515.061805555553</v>
      </c>
      <c r="T616" s="9">
        <f t="shared" si="19"/>
        <v>42545.061805555553</v>
      </c>
    </row>
    <row r="617" spans="1:20" ht="43.5" x14ac:dyDescent="0.35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>
        <f>ROUND((E617/D617)*100,0)</f>
        <v>0</v>
      </c>
      <c r="P617" s="5" t="e">
        <f>E617/L617</f>
        <v>#DIV/0!</v>
      </c>
      <c r="Q617" t="str">
        <f>LEFT(N617,FIND("/",N617)-1)</f>
        <v>technology</v>
      </c>
      <c r="R617" t="str">
        <f>RIGHT(N617,LEN(N617)-FIND("/",N617))</f>
        <v>web</v>
      </c>
      <c r="S617" s="9">
        <f t="shared" si="18"/>
        <v>42242.122210648144</v>
      </c>
      <c r="T617" s="9">
        <f t="shared" si="19"/>
        <v>42272.122210648144</v>
      </c>
    </row>
    <row r="618" spans="1:20" ht="43.5" x14ac:dyDescent="0.35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>
        <f>ROUND((E618/D618)*100,0)</f>
        <v>0</v>
      </c>
      <c r="P618" s="5" t="e">
        <f>E618/L618</f>
        <v>#DIV/0!</v>
      </c>
      <c r="Q618" t="str">
        <f>LEFT(N618,FIND("/",N618)-1)</f>
        <v>technology</v>
      </c>
      <c r="R618" t="str">
        <f>RIGHT(N618,LEN(N618)-FIND("/",N618))</f>
        <v>web</v>
      </c>
      <c r="S618" s="9">
        <f t="shared" si="18"/>
        <v>42761.376238425932</v>
      </c>
      <c r="T618" s="9">
        <f t="shared" si="19"/>
        <v>42791.376238425932</v>
      </c>
    </row>
    <row r="619" spans="1:20" ht="58" x14ac:dyDescent="0.35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>
        <f>ROUND((E619/D619)*100,0)</f>
        <v>3</v>
      </c>
      <c r="P619" s="5">
        <f>E619/L619</f>
        <v>20</v>
      </c>
      <c r="Q619" t="str">
        <f>LEFT(N619,FIND("/",N619)-1)</f>
        <v>technology</v>
      </c>
      <c r="R619" t="str">
        <f>RIGHT(N619,LEN(N619)-FIND("/",N619))</f>
        <v>web</v>
      </c>
      <c r="S619" s="9">
        <f t="shared" si="18"/>
        <v>42087.343090277776</v>
      </c>
      <c r="T619" s="9">
        <f t="shared" si="19"/>
        <v>42132.343090277776</v>
      </c>
    </row>
    <row r="620" spans="1:20" ht="43.5" x14ac:dyDescent="0.35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>
        <f>ROUND((E620/D620)*100,0)</f>
        <v>0</v>
      </c>
      <c r="P620" s="5" t="e">
        <f>E620/L620</f>
        <v>#DIV/0!</v>
      </c>
      <c r="Q620" t="str">
        <f>LEFT(N620,FIND("/",N620)-1)</f>
        <v>technology</v>
      </c>
      <c r="R620" t="str">
        <f>RIGHT(N620,LEN(N620)-FIND("/",N620))</f>
        <v>web</v>
      </c>
      <c r="S620" s="9">
        <f t="shared" si="18"/>
        <v>42317.810219907406</v>
      </c>
      <c r="T620" s="9">
        <f t="shared" si="19"/>
        <v>42347.810219907406</v>
      </c>
    </row>
    <row r="621" spans="1:20" ht="29" x14ac:dyDescent="0.35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>
        <f>ROUND((E621/D621)*100,0)</f>
        <v>0</v>
      </c>
      <c r="P621" s="5">
        <f>E621/L621</f>
        <v>1</v>
      </c>
      <c r="Q621" t="str">
        <f>LEFT(N621,FIND("/",N621)-1)</f>
        <v>technology</v>
      </c>
      <c r="R621" t="str">
        <f>RIGHT(N621,LEN(N621)-FIND("/",N621))</f>
        <v>web</v>
      </c>
      <c r="S621" s="9">
        <f t="shared" si="18"/>
        <v>41908.650347222225</v>
      </c>
      <c r="T621" s="9">
        <f t="shared" si="19"/>
        <v>41968.692013888889</v>
      </c>
    </row>
    <row r="622" spans="1:20" ht="43.5" x14ac:dyDescent="0.35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>
        <f>ROUND((E622/D622)*100,0)</f>
        <v>1</v>
      </c>
      <c r="P622" s="5">
        <f>E622/L622</f>
        <v>300</v>
      </c>
      <c r="Q622" t="str">
        <f>LEFT(N622,FIND("/",N622)-1)</f>
        <v>technology</v>
      </c>
      <c r="R622" t="str">
        <f>RIGHT(N622,LEN(N622)-FIND("/",N622))</f>
        <v>web</v>
      </c>
      <c r="S622" s="9">
        <f t="shared" si="18"/>
        <v>41831.716874999998</v>
      </c>
      <c r="T622" s="9">
        <f t="shared" si="19"/>
        <v>41876.716874999998</v>
      </c>
    </row>
    <row r="623" spans="1:20" ht="58" x14ac:dyDescent="0.35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>
        <f>ROUND((E623/D623)*100,0)</f>
        <v>1</v>
      </c>
      <c r="P623" s="5">
        <f>E623/L623</f>
        <v>87</v>
      </c>
      <c r="Q623" t="str">
        <f>LEFT(N623,FIND("/",N623)-1)</f>
        <v>technology</v>
      </c>
      <c r="R623" t="str">
        <f>RIGHT(N623,LEN(N623)-FIND("/",N623))</f>
        <v>web</v>
      </c>
      <c r="S623" s="9">
        <f t="shared" si="18"/>
        <v>42528.987696759257</v>
      </c>
      <c r="T623" s="9">
        <f t="shared" si="19"/>
        <v>42558.987696759257</v>
      </c>
    </row>
    <row r="624" spans="1:20" ht="58" x14ac:dyDescent="0.35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>
        <f>ROUND((E624/D624)*100,0)</f>
        <v>6</v>
      </c>
      <c r="P624" s="5">
        <f>E624/L624</f>
        <v>37.888888888888886</v>
      </c>
      <c r="Q624" t="str">
        <f>LEFT(N624,FIND("/",N624)-1)</f>
        <v>technology</v>
      </c>
      <c r="R624" t="str">
        <f>RIGHT(N624,LEN(N624)-FIND("/",N624))</f>
        <v>web</v>
      </c>
      <c r="S624" s="9">
        <f t="shared" si="18"/>
        <v>42532.774745370371</v>
      </c>
      <c r="T624" s="9">
        <f t="shared" si="19"/>
        <v>42552.774745370371</v>
      </c>
    </row>
    <row r="625" spans="1:20" ht="58" x14ac:dyDescent="0.35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>
        <f>ROUND((E625/D625)*100,0)</f>
        <v>0</v>
      </c>
      <c r="P625" s="5" t="e">
        <f>E625/L625</f>
        <v>#DIV/0!</v>
      </c>
      <c r="Q625" t="str">
        <f>LEFT(N625,FIND("/",N625)-1)</f>
        <v>technology</v>
      </c>
      <c r="R625" t="str">
        <f>RIGHT(N625,LEN(N625)-FIND("/",N625))</f>
        <v>web</v>
      </c>
      <c r="S625" s="9">
        <f t="shared" si="18"/>
        <v>42122.009224537032</v>
      </c>
      <c r="T625" s="9">
        <f t="shared" si="19"/>
        <v>42152.009224537032</v>
      </c>
    </row>
    <row r="626" spans="1:20" ht="43.5" x14ac:dyDescent="0.35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>
        <f>ROUND((E626/D626)*100,0)</f>
        <v>0</v>
      </c>
      <c r="P626" s="5" t="e">
        <f>E626/L626</f>
        <v>#DIV/0!</v>
      </c>
      <c r="Q626" t="str">
        <f>LEFT(N626,FIND("/",N626)-1)</f>
        <v>technology</v>
      </c>
      <c r="R626" t="str">
        <f>RIGHT(N626,LEN(N626)-FIND("/",N626))</f>
        <v>web</v>
      </c>
      <c r="S626" s="9">
        <f t="shared" si="18"/>
        <v>42108.988900462966</v>
      </c>
      <c r="T626" s="9">
        <f t="shared" si="19"/>
        <v>42138.988900462966</v>
      </c>
    </row>
    <row r="627" spans="1:20" ht="43.5" x14ac:dyDescent="0.35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>
        <f>ROUND((E627/D627)*100,0)</f>
        <v>0</v>
      </c>
      <c r="P627" s="5" t="e">
        <f>E627/L627</f>
        <v>#DIV/0!</v>
      </c>
      <c r="Q627" t="str">
        <f>LEFT(N627,FIND("/",N627)-1)</f>
        <v>technology</v>
      </c>
      <c r="R627" t="str">
        <f>RIGHT(N627,LEN(N627)-FIND("/",N627))</f>
        <v>web</v>
      </c>
      <c r="S627" s="9">
        <f t="shared" si="18"/>
        <v>42790.895567129628</v>
      </c>
      <c r="T627" s="9">
        <f t="shared" si="19"/>
        <v>42820.853900462964</v>
      </c>
    </row>
    <row r="628" spans="1:20" ht="43.5" x14ac:dyDescent="0.35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>
        <f>ROUND((E628/D628)*100,0)</f>
        <v>17</v>
      </c>
      <c r="P628" s="5">
        <f>E628/L628</f>
        <v>111.41025641025641</v>
      </c>
      <c r="Q628" t="str">
        <f>LEFT(N628,FIND("/",N628)-1)</f>
        <v>technology</v>
      </c>
      <c r="R628" t="str">
        <f>RIGHT(N628,LEN(N628)-FIND("/",N628))</f>
        <v>web</v>
      </c>
      <c r="S628" s="9">
        <f t="shared" si="18"/>
        <v>42198.559479166666</v>
      </c>
      <c r="T628" s="9">
        <f t="shared" si="19"/>
        <v>42231.556944444441</v>
      </c>
    </row>
    <row r="629" spans="1:20" ht="43.5" x14ac:dyDescent="0.35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>
        <f>ROUND((E629/D629)*100,0)</f>
        <v>0</v>
      </c>
      <c r="P629" s="5">
        <f>E629/L629</f>
        <v>90</v>
      </c>
      <c r="Q629" t="str">
        <f>LEFT(N629,FIND("/",N629)-1)</f>
        <v>technology</v>
      </c>
      <c r="R629" t="str">
        <f>RIGHT(N629,LEN(N629)-FIND("/",N629))</f>
        <v>web</v>
      </c>
      <c r="S629" s="9">
        <f t="shared" si="18"/>
        <v>42384.306840277779</v>
      </c>
      <c r="T629" s="9">
        <f t="shared" si="19"/>
        <v>42443.958333333328</v>
      </c>
    </row>
    <row r="630" spans="1:20" ht="43.5" x14ac:dyDescent="0.35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>
        <f>ROUND((E630/D630)*100,0)</f>
        <v>0</v>
      </c>
      <c r="P630" s="5" t="e">
        <f>E630/L630</f>
        <v>#DIV/0!</v>
      </c>
      <c r="Q630" t="str">
        <f>LEFT(N630,FIND("/",N630)-1)</f>
        <v>technology</v>
      </c>
      <c r="R630" t="str">
        <f>RIGHT(N630,LEN(N630)-FIND("/",N630))</f>
        <v>web</v>
      </c>
      <c r="S630" s="9">
        <f t="shared" si="18"/>
        <v>41803.692789351851</v>
      </c>
      <c r="T630" s="9">
        <f t="shared" si="19"/>
        <v>41833.692789351851</v>
      </c>
    </row>
    <row r="631" spans="1:20" ht="43.5" x14ac:dyDescent="0.35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>
        <f>ROUND((E631/D631)*100,0)</f>
        <v>0</v>
      </c>
      <c r="P631" s="5">
        <f>E631/L631</f>
        <v>116.66666666666667</v>
      </c>
      <c r="Q631" t="str">
        <f>LEFT(N631,FIND("/",N631)-1)</f>
        <v>technology</v>
      </c>
      <c r="R631" t="str">
        <f>RIGHT(N631,LEN(N631)-FIND("/",N631))</f>
        <v>web</v>
      </c>
      <c r="S631" s="9">
        <f t="shared" si="18"/>
        <v>42474.637824074074</v>
      </c>
      <c r="T631" s="9">
        <f t="shared" si="19"/>
        <v>42504.637824074074</v>
      </c>
    </row>
    <row r="632" spans="1:20" ht="58" x14ac:dyDescent="0.35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>
        <f>ROUND((E632/D632)*100,0)</f>
        <v>0</v>
      </c>
      <c r="P632" s="5">
        <f>E632/L632</f>
        <v>10</v>
      </c>
      <c r="Q632" t="str">
        <f>LEFT(N632,FIND("/",N632)-1)</f>
        <v>technology</v>
      </c>
      <c r="R632" t="str">
        <f>RIGHT(N632,LEN(N632)-FIND("/",N632))</f>
        <v>web</v>
      </c>
      <c r="S632" s="9">
        <f t="shared" si="18"/>
        <v>42223.619456018518</v>
      </c>
      <c r="T632" s="9">
        <f t="shared" si="19"/>
        <v>42253.215277777781</v>
      </c>
    </row>
    <row r="633" spans="1:20" ht="29" x14ac:dyDescent="0.35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>
        <f>ROUND((E633/D633)*100,0)</f>
        <v>1</v>
      </c>
      <c r="P633" s="5">
        <f>E633/L633</f>
        <v>76.666666666666671</v>
      </c>
      <c r="Q633" t="str">
        <f>LEFT(N633,FIND("/",N633)-1)</f>
        <v>technology</v>
      </c>
      <c r="R633" t="str">
        <f>RIGHT(N633,LEN(N633)-FIND("/",N633))</f>
        <v>web</v>
      </c>
      <c r="S633" s="9">
        <f t="shared" si="18"/>
        <v>42489.772326388891</v>
      </c>
      <c r="T633" s="9">
        <f t="shared" si="19"/>
        <v>42518.772326388891</v>
      </c>
    </row>
    <row r="634" spans="1:20" ht="43.5" x14ac:dyDescent="0.35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>
        <f>ROUND((E634/D634)*100,0)</f>
        <v>0</v>
      </c>
      <c r="P634" s="5" t="e">
        <f>E634/L634</f>
        <v>#DIV/0!</v>
      </c>
      <c r="Q634" t="str">
        <f>LEFT(N634,FIND("/",N634)-1)</f>
        <v>technology</v>
      </c>
      <c r="R634" t="str">
        <f>RIGHT(N634,LEN(N634)-FIND("/",N634))</f>
        <v>web</v>
      </c>
      <c r="S634" s="9">
        <f t="shared" si="18"/>
        <v>42303.659317129626</v>
      </c>
      <c r="T634" s="9">
        <f t="shared" si="19"/>
        <v>42333.700983796298</v>
      </c>
    </row>
    <row r="635" spans="1:20" ht="43.5" x14ac:dyDescent="0.35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>
        <f>ROUND((E635/D635)*100,0)</f>
        <v>12</v>
      </c>
      <c r="P635" s="5">
        <f>E635/L635</f>
        <v>49.8</v>
      </c>
      <c r="Q635" t="str">
        <f>LEFT(N635,FIND("/",N635)-1)</f>
        <v>technology</v>
      </c>
      <c r="R635" t="str">
        <f>RIGHT(N635,LEN(N635)-FIND("/",N635))</f>
        <v>web</v>
      </c>
      <c r="S635" s="9">
        <f t="shared" si="18"/>
        <v>42507.29932870371</v>
      </c>
      <c r="T635" s="9">
        <f t="shared" si="19"/>
        <v>42538.958333333328</v>
      </c>
    </row>
    <row r="636" spans="1:20" ht="29" x14ac:dyDescent="0.35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>
        <f>ROUND((E636/D636)*100,0)</f>
        <v>0</v>
      </c>
      <c r="P636" s="5">
        <f>E636/L636</f>
        <v>1</v>
      </c>
      <c r="Q636" t="str">
        <f>LEFT(N636,FIND("/",N636)-1)</f>
        <v>technology</v>
      </c>
      <c r="R636" t="str">
        <f>RIGHT(N636,LEN(N636)-FIND("/",N636))</f>
        <v>web</v>
      </c>
      <c r="S636" s="9">
        <f t="shared" si="18"/>
        <v>42031.928576388891</v>
      </c>
      <c r="T636" s="9">
        <f t="shared" si="19"/>
        <v>42061.928576388891</v>
      </c>
    </row>
    <row r="637" spans="1:20" ht="29" x14ac:dyDescent="0.35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>
        <f>ROUND((E637/D637)*100,0)</f>
        <v>0</v>
      </c>
      <c r="P637" s="5">
        <f>E637/L637</f>
        <v>2</v>
      </c>
      <c r="Q637" t="str">
        <f>LEFT(N637,FIND("/",N637)-1)</f>
        <v>technology</v>
      </c>
      <c r="R637" t="str">
        <f>RIGHT(N637,LEN(N637)-FIND("/",N637))</f>
        <v>web</v>
      </c>
      <c r="S637" s="9">
        <f t="shared" si="18"/>
        <v>42076.092152777783</v>
      </c>
      <c r="T637" s="9">
        <f t="shared" si="19"/>
        <v>42106.092152777783</v>
      </c>
    </row>
    <row r="638" spans="1:20" ht="43.5" x14ac:dyDescent="0.35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>
        <f>ROUND((E638/D638)*100,0)</f>
        <v>0</v>
      </c>
      <c r="P638" s="5">
        <f>E638/L638</f>
        <v>4</v>
      </c>
      <c r="Q638" t="str">
        <f>LEFT(N638,FIND("/",N638)-1)</f>
        <v>technology</v>
      </c>
      <c r="R638" t="str">
        <f>RIGHT(N638,LEN(N638)-FIND("/",N638))</f>
        <v>web</v>
      </c>
      <c r="S638" s="9">
        <f t="shared" si="18"/>
        <v>42131.455439814818</v>
      </c>
      <c r="T638" s="9">
        <f t="shared" si="19"/>
        <v>42161.44930555555</v>
      </c>
    </row>
    <row r="639" spans="1:20" ht="43.5" x14ac:dyDescent="0.35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>
        <f>ROUND((E639/D639)*100,0)</f>
        <v>0</v>
      </c>
      <c r="P639" s="5" t="e">
        <f>E639/L639</f>
        <v>#DIV/0!</v>
      </c>
      <c r="Q639" t="str">
        <f>LEFT(N639,FIND("/",N639)-1)</f>
        <v>technology</v>
      </c>
      <c r="R639" t="str">
        <f>RIGHT(N639,LEN(N639)-FIND("/",N639))</f>
        <v>web</v>
      </c>
      <c r="S639" s="9">
        <f t="shared" si="18"/>
        <v>42762.962013888886</v>
      </c>
      <c r="T639" s="9">
        <f t="shared" si="19"/>
        <v>42791.961111111115</v>
      </c>
    </row>
    <row r="640" spans="1:20" x14ac:dyDescent="0.35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>
        <f>ROUND((E640/D640)*100,0)</f>
        <v>0</v>
      </c>
      <c r="P640" s="5">
        <f>E640/L640</f>
        <v>3</v>
      </c>
      <c r="Q640" t="str">
        <f>LEFT(N640,FIND("/",N640)-1)</f>
        <v>technology</v>
      </c>
      <c r="R640" t="str">
        <f>RIGHT(N640,LEN(N640)-FIND("/",N640))</f>
        <v>web</v>
      </c>
      <c r="S640" s="9">
        <f t="shared" si="18"/>
        <v>42759.593310185184</v>
      </c>
      <c r="T640" s="9">
        <f t="shared" si="19"/>
        <v>42819.55164351852</v>
      </c>
    </row>
    <row r="641" spans="1:20" ht="29" x14ac:dyDescent="0.35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>
        <f>ROUND((E641/D641)*100,0)</f>
        <v>0</v>
      </c>
      <c r="P641" s="5">
        <f>E641/L641</f>
        <v>1</v>
      </c>
      <c r="Q641" t="str">
        <f>LEFT(N641,FIND("/",N641)-1)</f>
        <v>technology</v>
      </c>
      <c r="R641" t="str">
        <f>RIGHT(N641,LEN(N641)-FIND("/",N641))</f>
        <v>web</v>
      </c>
      <c r="S641" s="9">
        <f t="shared" si="18"/>
        <v>41865.583275462966</v>
      </c>
      <c r="T641" s="9">
        <f t="shared" si="19"/>
        <v>41925.583275462966</v>
      </c>
    </row>
    <row r="642" spans="1:20" ht="43.5" x14ac:dyDescent="0.35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>
        <f>ROUND((E642/D642)*100,0)</f>
        <v>144</v>
      </c>
      <c r="P642" s="5">
        <f>E642/L642</f>
        <v>50.5</v>
      </c>
      <c r="Q642" t="str">
        <f>LEFT(N642,FIND("/",N642)-1)</f>
        <v>technology</v>
      </c>
      <c r="R642" t="str">
        <f>RIGHT(N642,LEN(N642)-FIND("/",N642))</f>
        <v>wearables</v>
      </c>
      <c r="S642" s="9">
        <f t="shared" si="18"/>
        <v>42683.420312500006</v>
      </c>
      <c r="T642" s="9">
        <f t="shared" si="19"/>
        <v>42698.958333333328</v>
      </c>
    </row>
    <row r="643" spans="1:20" ht="43.5" x14ac:dyDescent="0.35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>
        <f>ROUND((E643/D643)*100,0)</f>
        <v>119</v>
      </c>
      <c r="P643" s="5">
        <f>E643/L643</f>
        <v>151.31746031746033</v>
      </c>
      <c r="Q643" t="str">
        <f>LEFT(N643,FIND("/",N643)-1)</f>
        <v>technology</v>
      </c>
      <c r="R643" t="str">
        <f>RIGHT(N643,LEN(N643)-FIND("/",N643))</f>
        <v>wearables</v>
      </c>
      <c r="S643" s="9">
        <f t="shared" ref="S643:S706" si="20">(((J643/60)/60)/24)+DATE(1970,1,1)</f>
        <v>42199.57</v>
      </c>
      <c r="T643" s="9">
        <f t="shared" ref="T643:T706" si="21">(((I643/60)/60)/24)+DATE(1970,1,1)</f>
        <v>42229.57</v>
      </c>
    </row>
    <row r="644" spans="1:20" ht="43.5" x14ac:dyDescent="0.35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>
        <f>ROUND((E644/D644)*100,0)</f>
        <v>1460</v>
      </c>
      <c r="P644" s="5">
        <f>E644/L644</f>
        <v>134.3592456301748</v>
      </c>
      <c r="Q644" t="str">
        <f>LEFT(N644,FIND("/",N644)-1)</f>
        <v>technology</v>
      </c>
      <c r="R644" t="str">
        <f>RIGHT(N644,LEN(N644)-FIND("/",N644))</f>
        <v>wearables</v>
      </c>
      <c r="S644" s="9">
        <f t="shared" si="20"/>
        <v>42199.651319444441</v>
      </c>
      <c r="T644" s="9">
        <f t="shared" si="21"/>
        <v>42235.651319444441</v>
      </c>
    </row>
    <row r="645" spans="1:20" ht="43.5" x14ac:dyDescent="0.35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>
        <f>ROUND((E645/D645)*100,0)</f>
        <v>106</v>
      </c>
      <c r="P645" s="5">
        <f>E645/L645</f>
        <v>174.02631578947367</v>
      </c>
      <c r="Q645" t="str">
        <f>LEFT(N645,FIND("/",N645)-1)</f>
        <v>technology</v>
      </c>
      <c r="R645" t="str">
        <f>RIGHT(N645,LEN(N645)-FIND("/",N645))</f>
        <v>wearables</v>
      </c>
      <c r="S645" s="9">
        <f t="shared" si="20"/>
        <v>42100.642071759255</v>
      </c>
      <c r="T645" s="9">
        <f t="shared" si="21"/>
        <v>42155.642071759255</v>
      </c>
    </row>
    <row r="646" spans="1:20" ht="43.5" x14ac:dyDescent="0.35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>
        <f>ROUND((E646/D646)*100,0)</f>
        <v>300</v>
      </c>
      <c r="P646" s="5">
        <f>E646/L646</f>
        <v>73.486268364348675</v>
      </c>
      <c r="Q646" t="str">
        <f>LEFT(N646,FIND("/",N646)-1)</f>
        <v>technology</v>
      </c>
      <c r="R646" t="str">
        <f>RIGHT(N646,LEN(N646)-FIND("/",N646))</f>
        <v>wearables</v>
      </c>
      <c r="S646" s="9">
        <f t="shared" si="20"/>
        <v>41898.665960648148</v>
      </c>
      <c r="T646" s="9">
        <f t="shared" si="21"/>
        <v>41941.041666666664</v>
      </c>
    </row>
    <row r="647" spans="1:20" ht="29" x14ac:dyDescent="0.35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>
        <f>ROUND((E647/D647)*100,0)</f>
        <v>279</v>
      </c>
      <c r="P647" s="5">
        <f>E647/L647</f>
        <v>23.518987341772153</v>
      </c>
      <c r="Q647" t="str">
        <f>LEFT(N647,FIND("/",N647)-1)</f>
        <v>technology</v>
      </c>
      <c r="R647" t="str">
        <f>RIGHT(N647,LEN(N647)-FIND("/",N647))</f>
        <v>wearables</v>
      </c>
      <c r="S647" s="9">
        <f t="shared" si="20"/>
        <v>42564.026319444441</v>
      </c>
      <c r="T647" s="9">
        <f t="shared" si="21"/>
        <v>42594.026319444441</v>
      </c>
    </row>
    <row r="648" spans="1:20" ht="43.5" x14ac:dyDescent="0.35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>
        <f>ROUND((E648/D648)*100,0)</f>
        <v>132</v>
      </c>
      <c r="P648" s="5">
        <f>E648/L648</f>
        <v>39.074444444444445</v>
      </c>
      <c r="Q648" t="str">
        <f>LEFT(N648,FIND("/",N648)-1)</f>
        <v>technology</v>
      </c>
      <c r="R648" t="str">
        <f>RIGHT(N648,LEN(N648)-FIND("/",N648))</f>
        <v>wearables</v>
      </c>
      <c r="S648" s="9">
        <f t="shared" si="20"/>
        <v>41832.852627314816</v>
      </c>
      <c r="T648" s="9">
        <f t="shared" si="21"/>
        <v>41862.852627314816</v>
      </c>
    </row>
    <row r="649" spans="1:20" ht="58" x14ac:dyDescent="0.35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>
        <f>ROUND((E649/D649)*100,0)</f>
        <v>107</v>
      </c>
      <c r="P649" s="5">
        <f>E649/L649</f>
        <v>125.94117647058823</v>
      </c>
      <c r="Q649" t="str">
        <f>LEFT(N649,FIND("/",N649)-1)</f>
        <v>technology</v>
      </c>
      <c r="R649" t="str">
        <f>RIGHT(N649,LEN(N649)-FIND("/",N649))</f>
        <v>wearables</v>
      </c>
      <c r="S649" s="9">
        <f t="shared" si="20"/>
        <v>42416.767928240741</v>
      </c>
      <c r="T649" s="9">
        <f t="shared" si="21"/>
        <v>42446.726261574076</v>
      </c>
    </row>
    <row r="650" spans="1:20" ht="29" x14ac:dyDescent="0.35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>
        <f>ROUND((E650/D650)*100,0)</f>
        <v>127</v>
      </c>
      <c r="P650" s="5">
        <f>E650/L650</f>
        <v>1644</v>
      </c>
      <c r="Q650" t="str">
        <f>LEFT(N650,FIND("/",N650)-1)</f>
        <v>technology</v>
      </c>
      <c r="R650" t="str">
        <f>RIGHT(N650,LEN(N650)-FIND("/",N650))</f>
        <v>wearables</v>
      </c>
      <c r="S650" s="9">
        <f t="shared" si="20"/>
        <v>41891.693379629629</v>
      </c>
      <c r="T650" s="9">
        <f t="shared" si="21"/>
        <v>41926.693379629629</v>
      </c>
    </row>
    <row r="651" spans="1:20" ht="43.5" x14ac:dyDescent="0.35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>
        <f>ROUND((E651/D651)*100,0)</f>
        <v>140</v>
      </c>
      <c r="P651" s="5">
        <f>E651/L651</f>
        <v>42.670731707317074</v>
      </c>
      <c r="Q651" t="str">
        <f>LEFT(N651,FIND("/",N651)-1)</f>
        <v>technology</v>
      </c>
      <c r="R651" t="str">
        <f>RIGHT(N651,LEN(N651)-FIND("/",N651))</f>
        <v>wearables</v>
      </c>
      <c r="S651" s="9">
        <f t="shared" si="20"/>
        <v>41877.912187499998</v>
      </c>
      <c r="T651" s="9">
        <f t="shared" si="21"/>
        <v>41898.912187499998</v>
      </c>
    </row>
    <row r="652" spans="1:20" ht="43.5" x14ac:dyDescent="0.35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>
        <f>ROUND((E652/D652)*100,0)</f>
        <v>112</v>
      </c>
      <c r="P652" s="5">
        <f>E652/L652</f>
        <v>35.125</v>
      </c>
      <c r="Q652" t="str">
        <f>LEFT(N652,FIND("/",N652)-1)</f>
        <v>technology</v>
      </c>
      <c r="R652" t="str">
        <f>RIGHT(N652,LEN(N652)-FIND("/",N652))</f>
        <v>wearables</v>
      </c>
      <c r="S652" s="9">
        <f t="shared" si="20"/>
        <v>41932.036851851852</v>
      </c>
      <c r="T652" s="9">
        <f t="shared" si="21"/>
        <v>41992.078518518523</v>
      </c>
    </row>
    <row r="653" spans="1:20" ht="43.5" x14ac:dyDescent="0.35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>
        <f>ROUND((E653/D653)*100,0)</f>
        <v>101</v>
      </c>
      <c r="P653" s="5">
        <f>E653/L653</f>
        <v>239.35238095238094</v>
      </c>
      <c r="Q653" t="str">
        <f>LEFT(N653,FIND("/",N653)-1)</f>
        <v>technology</v>
      </c>
      <c r="R653" t="str">
        <f>RIGHT(N653,LEN(N653)-FIND("/",N653))</f>
        <v>wearables</v>
      </c>
      <c r="S653" s="9">
        <f t="shared" si="20"/>
        <v>41956.017488425925</v>
      </c>
      <c r="T653" s="9">
        <f t="shared" si="21"/>
        <v>41986.017488425925</v>
      </c>
    </row>
    <row r="654" spans="1:20" ht="58" x14ac:dyDescent="0.35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>
        <f>ROUND((E654/D654)*100,0)</f>
        <v>100</v>
      </c>
      <c r="P654" s="5">
        <f>E654/L654</f>
        <v>107.64285714285714</v>
      </c>
      <c r="Q654" t="str">
        <f>LEFT(N654,FIND("/",N654)-1)</f>
        <v>technology</v>
      </c>
      <c r="R654" t="str">
        <f>RIGHT(N654,LEN(N654)-FIND("/",N654))</f>
        <v>wearables</v>
      </c>
      <c r="S654" s="9">
        <f t="shared" si="20"/>
        <v>42675.690393518518</v>
      </c>
      <c r="T654" s="9">
        <f t="shared" si="21"/>
        <v>42705.732060185182</v>
      </c>
    </row>
    <row r="655" spans="1:20" ht="58" x14ac:dyDescent="0.35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>
        <f>ROUND((E655/D655)*100,0)</f>
        <v>141</v>
      </c>
      <c r="P655" s="5">
        <f>E655/L655</f>
        <v>95.830623306233065</v>
      </c>
      <c r="Q655" t="str">
        <f>LEFT(N655,FIND("/",N655)-1)</f>
        <v>technology</v>
      </c>
      <c r="R655" t="str">
        <f>RIGHT(N655,LEN(N655)-FIND("/",N655))</f>
        <v>wearables</v>
      </c>
      <c r="S655" s="9">
        <f t="shared" si="20"/>
        <v>42199.618518518517</v>
      </c>
      <c r="T655" s="9">
        <f t="shared" si="21"/>
        <v>42236.618518518517</v>
      </c>
    </row>
    <row r="656" spans="1:20" ht="43.5" x14ac:dyDescent="0.35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>
        <f>ROUND((E656/D656)*100,0)</f>
        <v>267</v>
      </c>
      <c r="P656" s="5">
        <f>E656/L656</f>
        <v>31.663376110562684</v>
      </c>
      <c r="Q656" t="str">
        <f>LEFT(N656,FIND("/",N656)-1)</f>
        <v>technology</v>
      </c>
      <c r="R656" t="str">
        <f>RIGHT(N656,LEN(N656)-FIND("/",N656))</f>
        <v>wearables</v>
      </c>
      <c r="S656" s="9">
        <f t="shared" si="20"/>
        <v>42163.957326388889</v>
      </c>
      <c r="T656" s="9">
        <f t="shared" si="21"/>
        <v>42193.957326388889</v>
      </c>
    </row>
    <row r="657" spans="1:20" ht="43.5" x14ac:dyDescent="0.35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>
        <f>ROUND((E657/D657)*100,0)</f>
        <v>147</v>
      </c>
      <c r="P657" s="5">
        <f>E657/L657</f>
        <v>42.886861313868614</v>
      </c>
      <c r="Q657" t="str">
        <f>LEFT(N657,FIND("/",N657)-1)</f>
        <v>technology</v>
      </c>
      <c r="R657" t="str">
        <f>RIGHT(N657,LEN(N657)-FIND("/",N657))</f>
        <v>wearables</v>
      </c>
      <c r="S657" s="9">
        <f t="shared" si="20"/>
        <v>42045.957314814819</v>
      </c>
      <c r="T657" s="9">
        <f t="shared" si="21"/>
        <v>42075.915648148148</v>
      </c>
    </row>
    <row r="658" spans="1:20" ht="43.5" x14ac:dyDescent="0.35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>
        <f>ROUND((E658/D658)*100,0)</f>
        <v>214</v>
      </c>
      <c r="P658" s="5">
        <f>E658/L658</f>
        <v>122.73563218390805</v>
      </c>
      <c r="Q658" t="str">
        <f>LEFT(N658,FIND("/",N658)-1)</f>
        <v>technology</v>
      </c>
      <c r="R658" t="str">
        <f>RIGHT(N658,LEN(N658)-FIND("/",N658))</f>
        <v>wearables</v>
      </c>
      <c r="S658" s="9">
        <f t="shared" si="20"/>
        <v>42417.804618055554</v>
      </c>
      <c r="T658" s="9">
        <f t="shared" si="21"/>
        <v>42477.762951388882</v>
      </c>
    </row>
    <row r="659" spans="1:20" ht="43.5" x14ac:dyDescent="0.35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>
        <f>ROUND((E659/D659)*100,0)</f>
        <v>126</v>
      </c>
      <c r="P659" s="5">
        <f>E659/L659</f>
        <v>190.45454545454547</v>
      </c>
      <c r="Q659" t="str">
        <f>LEFT(N659,FIND("/",N659)-1)</f>
        <v>technology</v>
      </c>
      <c r="R659" t="str">
        <f>RIGHT(N659,LEN(N659)-FIND("/",N659))</f>
        <v>wearables</v>
      </c>
      <c r="S659" s="9">
        <f t="shared" si="20"/>
        <v>42331.84574074074</v>
      </c>
      <c r="T659" s="9">
        <f t="shared" si="21"/>
        <v>42361.84574074074</v>
      </c>
    </row>
    <row r="660" spans="1:20" ht="58" x14ac:dyDescent="0.35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>
        <f>ROUND((E660/D660)*100,0)</f>
        <v>104</v>
      </c>
      <c r="P660" s="5">
        <f>E660/L660</f>
        <v>109.33695652173913</v>
      </c>
      <c r="Q660" t="str">
        <f>LEFT(N660,FIND("/",N660)-1)</f>
        <v>technology</v>
      </c>
      <c r="R660" t="str">
        <f>RIGHT(N660,LEN(N660)-FIND("/",N660))</f>
        <v>wearables</v>
      </c>
      <c r="S660" s="9">
        <f t="shared" si="20"/>
        <v>42179.160752314812</v>
      </c>
      <c r="T660" s="9">
        <f t="shared" si="21"/>
        <v>42211.75</v>
      </c>
    </row>
    <row r="661" spans="1:20" x14ac:dyDescent="0.35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>
        <f>ROUND((E661/D661)*100,0)</f>
        <v>101</v>
      </c>
      <c r="P661" s="5">
        <f>E661/L661</f>
        <v>143.66666666666666</v>
      </c>
      <c r="Q661" t="str">
        <f>LEFT(N661,FIND("/",N661)-1)</f>
        <v>technology</v>
      </c>
      <c r="R661" t="str">
        <f>RIGHT(N661,LEN(N661)-FIND("/",N661))</f>
        <v>wearables</v>
      </c>
      <c r="S661" s="9">
        <f t="shared" si="20"/>
        <v>42209.593692129631</v>
      </c>
      <c r="T661" s="9">
        <f t="shared" si="21"/>
        <v>42239.593692129631</v>
      </c>
    </row>
    <row r="662" spans="1:20" ht="58" x14ac:dyDescent="0.35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>
        <f>ROUND((E662/D662)*100,0)</f>
        <v>3</v>
      </c>
      <c r="P662" s="5">
        <f>E662/L662</f>
        <v>84.944444444444443</v>
      </c>
      <c r="Q662" t="str">
        <f>LEFT(N662,FIND("/",N662)-1)</f>
        <v>technology</v>
      </c>
      <c r="R662" t="str">
        <f>RIGHT(N662,LEN(N662)-FIND("/",N662))</f>
        <v>wearables</v>
      </c>
      <c r="S662" s="9">
        <f t="shared" si="20"/>
        <v>41922.741655092592</v>
      </c>
      <c r="T662" s="9">
        <f t="shared" si="21"/>
        <v>41952.783321759263</v>
      </c>
    </row>
    <row r="663" spans="1:20" ht="43.5" x14ac:dyDescent="0.35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>
        <f>ROUND((E663/D663)*100,0)</f>
        <v>1</v>
      </c>
      <c r="P663" s="5">
        <f>E663/L663</f>
        <v>10.555555555555555</v>
      </c>
      <c r="Q663" t="str">
        <f>LEFT(N663,FIND("/",N663)-1)</f>
        <v>technology</v>
      </c>
      <c r="R663" t="str">
        <f>RIGHT(N663,LEN(N663)-FIND("/",N663))</f>
        <v>wearables</v>
      </c>
      <c r="S663" s="9">
        <f t="shared" si="20"/>
        <v>42636.645358796297</v>
      </c>
      <c r="T663" s="9">
        <f t="shared" si="21"/>
        <v>42666.645358796297</v>
      </c>
    </row>
    <row r="664" spans="1:20" ht="43.5" x14ac:dyDescent="0.35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>
        <f>ROUND((E664/D664)*100,0)</f>
        <v>0</v>
      </c>
      <c r="P664" s="5">
        <f>E664/L664</f>
        <v>39</v>
      </c>
      <c r="Q664" t="str">
        <f>LEFT(N664,FIND("/",N664)-1)</f>
        <v>technology</v>
      </c>
      <c r="R664" t="str">
        <f>RIGHT(N664,LEN(N664)-FIND("/",N664))</f>
        <v>wearables</v>
      </c>
      <c r="S664" s="9">
        <f t="shared" si="20"/>
        <v>41990.438043981485</v>
      </c>
      <c r="T664" s="9">
        <f t="shared" si="21"/>
        <v>42020.438043981485</v>
      </c>
    </row>
    <row r="665" spans="1:20" ht="58" x14ac:dyDescent="0.35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>
        <f>ROUND((E665/D665)*100,0)</f>
        <v>0</v>
      </c>
      <c r="P665" s="5">
        <f>E665/L665</f>
        <v>100</v>
      </c>
      <c r="Q665" t="str">
        <f>LEFT(N665,FIND("/",N665)-1)</f>
        <v>technology</v>
      </c>
      <c r="R665" t="str">
        <f>RIGHT(N665,LEN(N665)-FIND("/",N665))</f>
        <v>wearables</v>
      </c>
      <c r="S665" s="9">
        <f t="shared" si="20"/>
        <v>42173.843240740738</v>
      </c>
      <c r="T665" s="9">
        <f t="shared" si="21"/>
        <v>42203.843240740738</v>
      </c>
    </row>
    <row r="666" spans="1:20" ht="43.5" x14ac:dyDescent="0.35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>
        <f>ROUND((E666/D666)*100,0)</f>
        <v>8</v>
      </c>
      <c r="P666" s="5">
        <f>E666/L666</f>
        <v>31.172413793103448</v>
      </c>
      <c r="Q666" t="str">
        <f>LEFT(N666,FIND("/",N666)-1)</f>
        <v>technology</v>
      </c>
      <c r="R666" t="str">
        <f>RIGHT(N666,LEN(N666)-FIND("/",N666))</f>
        <v>wearables</v>
      </c>
      <c r="S666" s="9">
        <f t="shared" si="20"/>
        <v>42077.666377314818</v>
      </c>
      <c r="T666" s="9">
        <f t="shared" si="21"/>
        <v>42107.666377314818</v>
      </c>
    </row>
    <row r="667" spans="1:20" ht="58" x14ac:dyDescent="0.35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>
        <f>ROUND((E667/D667)*100,0)</f>
        <v>19</v>
      </c>
      <c r="P667" s="5">
        <f>E667/L667</f>
        <v>155.33333333333334</v>
      </c>
      <c r="Q667" t="str">
        <f>LEFT(N667,FIND("/",N667)-1)</f>
        <v>technology</v>
      </c>
      <c r="R667" t="str">
        <f>RIGHT(N667,LEN(N667)-FIND("/",N667))</f>
        <v>wearables</v>
      </c>
      <c r="S667" s="9">
        <f t="shared" si="20"/>
        <v>42688.711354166662</v>
      </c>
      <c r="T667" s="9">
        <f t="shared" si="21"/>
        <v>42748.711354166662</v>
      </c>
    </row>
    <row r="668" spans="1:20" ht="43.5" x14ac:dyDescent="0.35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>
        <f>ROUND((E668/D668)*100,0)</f>
        <v>0</v>
      </c>
      <c r="P668" s="5">
        <f>E668/L668</f>
        <v>2</v>
      </c>
      <c r="Q668" t="str">
        <f>LEFT(N668,FIND("/",N668)-1)</f>
        <v>technology</v>
      </c>
      <c r="R668" t="str">
        <f>RIGHT(N668,LEN(N668)-FIND("/",N668))</f>
        <v>wearables</v>
      </c>
      <c r="S668" s="9">
        <f t="shared" si="20"/>
        <v>41838.832152777781</v>
      </c>
      <c r="T668" s="9">
        <f t="shared" si="21"/>
        <v>41868.832152777781</v>
      </c>
    </row>
    <row r="669" spans="1:20" ht="58" x14ac:dyDescent="0.35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>
        <f>ROUND((E669/D669)*100,0)</f>
        <v>10</v>
      </c>
      <c r="P669" s="5">
        <f>E669/L669</f>
        <v>178.92857142857142</v>
      </c>
      <c r="Q669" t="str">
        <f>LEFT(N669,FIND("/",N669)-1)</f>
        <v>technology</v>
      </c>
      <c r="R669" t="str">
        <f>RIGHT(N669,LEN(N669)-FIND("/",N669))</f>
        <v>wearables</v>
      </c>
      <c r="S669" s="9">
        <f t="shared" si="20"/>
        <v>42632.373414351852</v>
      </c>
      <c r="T669" s="9">
        <f t="shared" si="21"/>
        <v>42672.373414351852</v>
      </c>
    </row>
    <row r="670" spans="1:20" ht="43.5" x14ac:dyDescent="0.35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>
        <f>ROUND((E670/D670)*100,0)</f>
        <v>5</v>
      </c>
      <c r="P670" s="5">
        <f>E670/L670</f>
        <v>27.36</v>
      </c>
      <c r="Q670" t="str">
        <f>LEFT(N670,FIND("/",N670)-1)</f>
        <v>technology</v>
      </c>
      <c r="R670" t="str">
        <f>RIGHT(N670,LEN(N670)-FIND("/",N670))</f>
        <v>wearables</v>
      </c>
      <c r="S670" s="9">
        <f t="shared" si="20"/>
        <v>42090.831273148149</v>
      </c>
      <c r="T670" s="9">
        <f t="shared" si="21"/>
        <v>42135.831273148149</v>
      </c>
    </row>
    <row r="671" spans="1:20" ht="58" x14ac:dyDescent="0.35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>
        <f>ROUND((E671/D671)*100,0)</f>
        <v>22</v>
      </c>
      <c r="P671" s="5">
        <f>E671/L671</f>
        <v>1536.25</v>
      </c>
      <c r="Q671" t="str">
        <f>LEFT(N671,FIND("/",N671)-1)</f>
        <v>technology</v>
      </c>
      <c r="R671" t="str">
        <f>RIGHT(N671,LEN(N671)-FIND("/",N671))</f>
        <v>wearables</v>
      </c>
      <c r="S671" s="9">
        <f t="shared" si="20"/>
        <v>42527.625671296293</v>
      </c>
      <c r="T671" s="9">
        <f t="shared" si="21"/>
        <v>42557.625671296293</v>
      </c>
    </row>
    <row r="672" spans="1:20" ht="58" x14ac:dyDescent="0.35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>
        <f>ROUND((E672/D672)*100,0)</f>
        <v>29</v>
      </c>
      <c r="P672" s="5">
        <f>E672/L672</f>
        <v>84.99677419354839</v>
      </c>
      <c r="Q672" t="str">
        <f>LEFT(N672,FIND("/",N672)-1)</f>
        <v>technology</v>
      </c>
      <c r="R672" t="str">
        <f>RIGHT(N672,LEN(N672)-FIND("/",N672))</f>
        <v>wearables</v>
      </c>
      <c r="S672" s="9">
        <f t="shared" si="20"/>
        <v>42506.709722222222</v>
      </c>
      <c r="T672" s="9">
        <f t="shared" si="21"/>
        <v>42540.340277777781</v>
      </c>
    </row>
    <row r="673" spans="1:20" ht="58" x14ac:dyDescent="0.35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>
        <f>ROUND((E673/D673)*100,0)</f>
        <v>39</v>
      </c>
      <c r="P673" s="5">
        <f>E673/L673</f>
        <v>788.5333333333333</v>
      </c>
      <c r="Q673" t="str">
        <f>LEFT(N673,FIND("/",N673)-1)</f>
        <v>technology</v>
      </c>
      <c r="R673" t="str">
        <f>RIGHT(N673,LEN(N673)-FIND("/",N673))</f>
        <v>wearables</v>
      </c>
      <c r="S673" s="9">
        <f t="shared" si="20"/>
        <v>41984.692731481482</v>
      </c>
      <c r="T673" s="9">
        <f t="shared" si="21"/>
        <v>42018.166666666672</v>
      </c>
    </row>
    <row r="674" spans="1:20" ht="43.5" x14ac:dyDescent="0.35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>
        <f>ROUND((E674/D674)*100,0)</f>
        <v>22</v>
      </c>
      <c r="P674" s="5">
        <f>E674/L674</f>
        <v>50.29767441860465</v>
      </c>
      <c r="Q674" t="str">
        <f>LEFT(N674,FIND("/",N674)-1)</f>
        <v>technology</v>
      </c>
      <c r="R674" t="str">
        <f>RIGHT(N674,LEN(N674)-FIND("/",N674))</f>
        <v>wearables</v>
      </c>
      <c r="S674" s="9">
        <f t="shared" si="20"/>
        <v>41974.219490740739</v>
      </c>
      <c r="T674" s="9">
        <f t="shared" si="21"/>
        <v>42005.207638888889</v>
      </c>
    </row>
    <row r="675" spans="1:20" ht="58" x14ac:dyDescent="0.35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>
        <f>ROUND((E675/D675)*100,0)</f>
        <v>0</v>
      </c>
      <c r="P675" s="5">
        <f>E675/L675</f>
        <v>68.333333333333329</v>
      </c>
      <c r="Q675" t="str">
        <f>LEFT(N675,FIND("/",N675)-1)</f>
        <v>technology</v>
      </c>
      <c r="R675" t="str">
        <f>RIGHT(N675,LEN(N675)-FIND("/",N675))</f>
        <v>wearables</v>
      </c>
      <c r="S675" s="9">
        <f t="shared" si="20"/>
        <v>41838.840474537035</v>
      </c>
      <c r="T675" s="9">
        <f t="shared" si="21"/>
        <v>41883.840474537035</v>
      </c>
    </row>
    <row r="676" spans="1:20" ht="29" x14ac:dyDescent="0.35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>
        <f>ROUND((E676/D676)*100,0)</f>
        <v>0</v>
      </c>
      <c r="P676" s="5">
        <f>E676/L676</f>
        <v>7.5</v>
      </c>
      <c r="Q676" t="str">
        <f>LEFT(N676,FIND("/",N676)-1)</f>
        <v>technology</v>
      </c>
      <c r="R676" t="str">
        <f>RIGHT(N676,LEN(N676)-FIND("/",N676))</f>
        <v>wearables</v>
      </c>
      <c r="S676" s="9">
        <f t="shared" si="20"/>
        <v>41803.116053240738</v>
      </c>
      <c r="T676" s="9">
        <f t="shared" si="21"/>
        <v>41863.116053240738</v>
      </c>
    </row>
    <row r="677" spans="1:20" ht="43.5" x14ac:dyDescent="0.35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>
        <f>ROUND((E677/D677)*100,0)</f>
        <v>15</v>
      </c>
      <c r="P677" s="5">
        <f>E677/L677</f>
        <v>34.269230769230766</v>
      </c>
      <c r="Q677" t="str">
        <f>LEFT(N677,FIND("/",N677)-1)</f>
        <v>technology</v>
      </c>
      <c r="R677" t="str">
        <f>RIGHT(N677,LEN(N677)-FIND("/",N677))</f>
        <v>wearables</v>
      </c>
      <c r="S677" s="9">
        <f t="shared" si="20"/>
        <v>41975.930601851855</v>
      </c>
      <c r="T677" s="9">
        <f t="shared" si="21"/>
        <v>42005.290972222225</v>
      </c>
    </row>
    <row r="678" spans="1:20" ht="58" x14ac:dyDescent="0.35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>
        <f>ROUND((E678/D678)*100,0)</f>
        <v>1</v>
      </c>
      <c r="P678" s="5">
        <f>E678/L678</f>
        <v>61.291666666666664</v>
      </c>
      <c r="Q678" t="str">
        <f>LEFT(N678,FIND("/",N678)-1)</f>
        <v>technology</v>
      </c>
      <c r="R678" t="str">
        <f>RIGHT(N678,LEN(N678)-FIND("/",N678))</f>
        <v>wearables</v>
      </c>
      <c r="S678" s="9">
        <f t="shared" si="20"/>
        <v>42012.768298611118</v>
      </c>
      <c r="T678" s="9">
        <f t="shared" si="21"/>
        <v>42042.768298611118</v>
      </c>
    </row>
    <row r="679" spans="1:20" ht="72.5" x14ac:dyDescent="0.35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>
        <f>ROUND((E679/D679)*100,0)</f>
        <v>26</v>
      </c>
      <c r="P679" s="5">
        <f>E679/L679</f>
        <v>133.25</v>
      </c>
      <c r="Q679" t="str">
        <f>LEFT(N679,FIND("/",N679)-1)</f>
        <v>technology</v>
      </c>
      <c r="R679" t="str">
        <f>RIGHT(N679,LEN(N679)-FIND("/",N679))</f>
        <v>wearables</v>
      </c>
      <c r="S679" s="9">
        <f t="shared" si="20"/>
        <v>42504.403877314813</v>
      </c>
      <c r="T679" s="9">
        <f t="shared" si="21"/>
        <v>42549.403877314813</v>
      </c>
    </row>
    <row r="680" spans="1:20" ht="43.5" x14ac:dyDescent="0.35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>
        <f>ROUND((E680/D680)*100,0)</f>
        <v>4</v>
      </c>
      <c r="P680" s="5">
        <f>E680/L680</f>
        <v>65.17647058823529</v>
      </c>
      <c r="Q680" t="str">
        <f>LEFT(N680,FIND("/",N680)-1)</f>
        <v>technology</v>
      </c>
      <c r="R680" t="str">
        <f>RIGHT(N680,LEN(N680)-FIND("/",N680))</f>
        <v>wearables</v>
      </c>
      <c r="S680" s="9">
        <f t="shared" si="20"/>
        <v>42481.376597222217</v>
      </c>
      <c r="T680" s="9">
        <f t="shared" si="21"/>
        <v>42511.376597222217</v>
      </c>
    </row>
    <row r="681" spans="1:20" ht="43.5" x14ac:dyDescent="0.35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>
        <f>ROUND((E681/D681)*100,0)</f>
        <v>15</v>
      </c>
      <c r="P681" s="5">
        <f>E681/L681</f>
        <v>93.90425531914893</v>
      </c>
      <c r="Q681" t="str">
        <f>LEFT(N681,FIND("/",N681)-1)</f>
        <v>technology</v>
      </c>
      <c r="R681" t="str">
        <f>RIGHT(N681,LEN(N681)-FIND("/",N681))</f>
        <v>wearables</v>
      </c>
      <c r="S681" s="9">
        <f t="shared" si="20"/>
        <v>42556.695706018523</v>
      </c>
      <c r="T681" s="9">
        <f t="shared" si="21"/>
        <v>42616.695706018523</v>
      </c>
    </row>
    <row r="682" spans="1:20" ht="58" x14ac:dyDescent="0.35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>
        <f>ROUND((E682/D682)*100,0)</f>
        <v>26</v>
      </c>
      <c r="P682" s="5">
        <f>E682/L682</f>
        <v>150.65116279069767</v>
      </c>
      <c r="Q682" t="str">
        <f>LEFT(N682,FIND("/",N682)-1)</f>
        <v>technology</v>
      </c>
      <c r="R682" t="str">
        <f>RIGHT(N682,LEN(N682)-FIND("/",N682))</f>
        <v>wearables</v>
      </c>
      <c r="S682" s="9">
        <f t="shared" si="20"/>
        <v>41864.501516203702</v>
      </c>
      <c r="T682" s="9">
        <f t="shared" si="21"/>
        <v>41899.501516203702</v>
      </c>
    </row>
    <row r="683" spans="1:20" ht="43.5" x14ac:dyDescent="0.35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>
        <f>ROUND((E683/D683)*100,0)</f>
        <v>0</v>
      </c>
      <c r="P683" s="5">
        <f>E683/L683</f>
        <v>1</v>
      </c>
      <c r="Q683" t="str">
        <f>LEFT(N683,FIND("/",N683)-1)</f>
        <v>technology</v>
      </c>
      <c r="R683" t="str">
        <f>RIGHT(N683,LEN(N683)-FIND("/",N683))</f>
        <v>wearables</v>
      </c>
      <c r="S683" s="9">
        <f t="shared" si="20"/>
        <v>42639.805601851855</v>
      </c>
      <c r="T683" s="9">
        <f t="shared" si="21"/>
        <v>42669.805601851855</v>
      </c>
    </row>
    <row r="684" spans="1:20" ht="43.5" x14ac:dyDescent="0.35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>
        <f>ROUND((E684/D684)*100,0)</f>
        <v>0</v>
      </c>
      <c r="P684" s="5">
        <f>E684/L684</f>
        <v>13.25</v>
      </c>
      <c r="Q684" t="str">
        <f>LEFT(N684,FIND("/",N684)-1)</f>
        <v>technology</v>
      </c>
      <c r="R684" t="str">
        <f>RIGHT(N684,LEN(N684)-FIND("/",N684))</f>
        <v>wearables</v>
      </c>
      <c r="S684" s="9">
        <f t="shared" si="20"/>
        <v>42778.765300925923</v>
      </c>
      <c r="T684" s="9">
        <f t="shared" si="21"/>
        <v>42808.723634259266</v>
      </c>
    </row>
    <row r="685" spans="1:20" ht="43.5" x14ac:dyDescent="0.35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>
        <f>ROUND((E685/D685)*100,0)</f>
        <v>1</v>
      </c>
      <c r="P685" s="5">
        <f>E685/L685</f>
        <v>99.333333333333329</v>
      </c>
      <c r="Q685" t="str">
        <f>LEFT(N685,FIND("/",N685)-1)</f>
        <v>technology</v>
      </c>
      <c r="R685" t="str">
        <f>RIGHT(N685,LEN(N685)-FIND("/",N685))</f>
        <v>wearables</v>
      </c>
      <c r="S685" s="9">
        <f t="shared" si="20"/>
        <v>42634.900046296301</v>
      </c>
      <c r="T685" s="9">
        <f t="shared" si="21"/>
        <v>42674.900046296301</v>
      </c>
    </row>
    <row r="686" spans="1:20" ht="29" x14ac:dyDescent="0.35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>
        <f>ROUND((E686/D686)*100,0)</f>
        <v>7</v>
      </c>
      <c r="P686" s="5">
        <f>E686/L686</f>
        <v>177.39259259259259</v>
      </c>
      <c r="Q686" t="str">
        <f>LEFT(N686,FIND("/",N686)-1)</f>
        <v>technology</v>
      </c>
      <c r="R686" t="str">
        <f>RIGHT(N686,LEN(N686)-FIND("/",N686))</f>
        <v>wearables</v>
      </c>
      <c r="S686" s="9">
        <f t="shared" si="20"/>
        <v>41809.473275462966</v>
      </c>
      <c r="T686" s="9">
        <f t="shared" si="21"/>
        <v>41845.125</v>
      </c>
    </row>
    <row r="687" spans="1:20" ht="43.5" x14ac:dyDescent="0.35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>
        <f>ROUND((E687/D687)*100,0)</f>
        <v>28</v>
      </c>
      <c r="P687" s="5">
        <f>E687/L687</f>
        <v>55.3</v>
      </c>
      <c r="Q687" t="str">
        <f>LEFT(N687,FIND("/",N687)-1)</f>
        <v>technology</v>
      </c>
      <c r="R687" t="str">
        <f>RIGHT(N687,LEN(N687)-FIND("/",N687))</f>
        <v>wearables</v>
      </c>
      <c r="S687" s="9">
        <f t="shared" si="20"/>
        <v>41971.866574074069</v>
      </c>
      <c r="T687" s="9">
        <f t="shared" si="21"/>
        <v>42016.866574074069</v>
      </c>
    </row>
    <row r="688" spans="1:20" ht="58" x14ac:dyDescent="0.35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>
        <f>ROUND((E688/D688)*100,0)</f>
        <v>0</v>
      </c>
      <c r="P688" s="5" t="e">
        <f>E688/L688</f>
        <v>#DIV/0!</v>
      </c>
      <c r="Q688" t="str">
        <f>LEFT(N688,FIND("/",N688)-1)</f>
        <v>technology</v>
      </c>
      <c r="R688" t="str">
        <f>RIGHT(N688,LEN(N688)-FIND("/",N688))</f>
        <v>wearables</v>
      </c>
      <c r="S688" s="9">
        <f t="shared" si="20"/>
        <v>42189.673263888893</v>
      </c>
      <c r="T688" s="9">
        <f t="shared" si="21"/>
        <v>42219.673263888893</v>
      </c>
    </row>
    <row r="689" spans="1:20" ht="43.5" x14ac:dyDescent="0.35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>
        <f>ROUND((E689/D689)*100,0)</f>
        <v>4</v>
      </c>
      <c r="P689" s="5">
        <f>E689/L689</f>
        <v>591.66666666666663</v>
      </c>
      <c r="Q689" t="str">
        <f>LEFT(N689,FIND("/",N689)-1)</f>
        <v>technology</v>
      </c>
      <c r="R689" t="str">
        <f>RIGHT(N689,LEN(N689)-FIND("/",N689))</f>
        <v>wearables</v>
      </c>
      <c r="S689" s="9">
        <f t="shared" si="20"/>
        <v>42711.750613425931</v>
      </c>
      <c r="T689" s="9">
        <f t="shared" si="21"/>
        <v>42771.750613425931</v>
      </c>
    </row>
    <row r="690" spans="1:20" ht="58" x14ac:dyDescent="0.35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>
        <f>ROUND((E690/D690)*100,0)</f>
        <v>73</v>
      </c>
      <c r="P690" s="5">
        <f>E690/L690</f>
        <v>405.5</v>
      </c>
      <c r="Q690" t="str">
        <f>LEFT(N690,FIND("/",N690)-1)</f>
        <v>technology</v>
      </c>
      <c r="R690" t="str">
        <f>RIGHT(N690,LEN(N690)-FIND("/",N690))</f>
        <v>wearables</v>
      </c>
      <c r="S690" s="9">
        <f t="shared" si="20"/>
        <v>42262.104780092588</v>
      </c>
      <c r="T690" s="9">
        <f t="shared" si="21"/>
        <v>42292.104780092588</v>
      </c>
    </row>
    <row r="691" spans="1:20" ht="58" x14ac:dyDescent="0.35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>
        <f>ROUND((E691/D691)*100,0)</f>
        <v>58</v>
      </c>
      <c r="P691" s="5">
        <f>E691/L691</f>
        <v>343.14732142857144</v>
      </c>
      <c r="Q691" t="str">
        <f>LEFT(N691,FIND("/",N691)-1)</f>
        <v>technology</v>
      </c>
      <c r="R691" t="str">
        <f>RIGHT(N691,LEN(N691)-FIND("/",N691))</f>
        <v>wearables</v>
      </c>
      <c r="S691" s="9">
        <f t="shared" si="20"/>
        <v>42675.66778935185</v>
      </c>
      <c r="T691" s="9">
        <f t="shared" si="21"/>
        <v>42712.207638888889</v>
      </c>
    </row>
    <row r="692" spans="1:20" ht="29" x14ac:dyDescent="0.35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>
        <f>ROUND((E692/D692)*100,0)</f>
        <v>12</v>
      </c>
      <c r="P692" s="5">
        <f>E692/L692</f>
        <v>72.588235294117652</v>
      </c>
      <c r="Q692" t="str">
        <f>LEFT(N692,FIND("/",N692)-1)</f>
        <v>technology</v>
      </c>
      <c r="R692" t="str">
        <f>RIGHT(N692,LEN(N692)-FIND("/",N692))</f>
        <v>wearables</v>
      </c>
      <c r="S692" s="9">
        <f t="shared" si="20"/>
        <v>42579.634733796294</v>
      </c>
      <c r="T692" s="9">
        <f t="shared" si="21"/>
        <v>42622.25</v>
      </c>
    </row>
    <row r="693" spans="1:20" ht="43.5" x14ac:dyDescent="0.35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>
        <f>ROUND((E693/D693)*100,0)</f>
        <v>1</v>
      </c>
      <c r="P693" s="5">
        <f>E693/L693</f>
        <v>26</v>
      </c>
      <c r="Q693" t="str">
        <f>LEFT(N693,FIND("/",N693)-1)</f>
        <v>technology</v>
      </c>
      <c r="R693" t="str">
        <f>RIGHT(N693,LEN(N693)-FIND("/",N693))</f>
        <v>wearables</v>
      </c>
      <c r="S693" s="9">
        <f t="shared" si="20"/>
        <v>42158.028310185182</v>
      </c>
      <c r="T693" s="9">
        <f t="shared" si="21"/>
        <v>42186.028310185182</v>
      </c>
    </row>
    <row r="694" spans="1:20" ht="43.5" x14ac:dyDescent="0.35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>
        <f>ROUND((E694/D694)*100,0)</f>
        <v>7</v>
      </c>
      <c r="P694" s="5">
        <f>E694/L694</f>
        <v>6.4975124378109452</v>
      </c>
      <c r="Q694" t="str">
        <f>LEFT(N694,FIND("/",N694)-1)</f>
        <v>technology</v>
      </c>
      <c r="R694" t="str">
        <f>RIGHT(N694,LEN(N694)-FIND("/",N694))</f>
        <v>wearables</v>
      </c>
      <c r="S694" s="9">
        <f t="shared" si="20"/>
        <v>42696.37572916667</v>
      </c>
      <c r="T694" s="9">
        <f t="shared" si="21"/>
        <v>42726.37572916667</v>
      </c>
    </row>
    <row r="695" spans="1:20" ht="43.5" x14ac:dyDescent="0.35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>
        <f>ROUND((E695/D695)*100,0)</f>
        <v>35</v>
      </c>
      <c r="P695" s="5">
        <f>E695/L695</f>
        <v>119.38513513513513</v>
      </c>
      <c r="Q695" t="str">
        <f>LEFT(N695,FIND("/",N695)-1)</f>
        <v>technology</v>
      </c>
      <c r="R695" t="str">
        <f>RIGHT(N695,LEN(N695)-FIND("/",N695))</f>
        <v>wearables</v>
      </c>
      <c r="S695" s="9">
        <f t="shared" si="20"/>
        <v>42094.808182870373</v>
      </c>
      <c r="T695" s="9">
        <f t="shared" si="21"/>
        <v>42124.808182870373</v>
      </c>
    </row>
    <row r="696" spans="1:20" ht="43.5" x14ac:dyDescent="0.35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>
        <f>ROUND((E696/D696)*100,0)</f>
        <v>0</v>
      </c>
      <c r="P696" s="5">
        <f>E696/L696</f>
        <v>84.285714285714292</v>
      </c>
      <c r="Q696" t="str">
        <f>LEFT(N696,FIND("/",N696)-1)</f>
        <v>technology</v>
      </c>
      <c r="R696" t="str">
        <f>RIGHT(N696,LEN(N696)-FIND("/",N696))</f>
        <v>wearables</v>
      </c>
      <c r="S696" s="9">
        <f t="shared" si="20"/>
        <v>42737.663877314815</v>
      </c>
      <c r="T696" s="9">
        <f t="shared" si="21"/>
        <v>42767.663877314815</v>
      </c>
    </row>
    <row r="697" spans="1:20" ht="58" x14ac:dyDescent="0.35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>
        <f>ROUND((E697/D697)*100,0)</f>
        <v>1</v>
      </c>
      <c r="P697" s="5">
        <f>E697/L697</f>
        <v>90.857142857142861</v>
      </c>
      <c r="Q697" t="str">
        <f>LEFT(N697,FIND("/",N697)-1)</f>
        <v>technology</v>
      </c>
      <c r="R697" t="str">
        <f>RIGHT(N697,LEN(N697)-FIND("/",N697))</f>
        <v>wearables</v>
      </c>
      <c r="S697" s="9">
        <f t="shared" si="20"/>
        <v>41913.521064814813</v>
      </c>
      <c r="T697" s="9">
        <f t="shared" si="21"/>
        <v>41943.521064814813</v>
      </c>
    </row>
    <row r="698" spans="1:20" ht="29" x14ac:dyDescent="0.35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>
        <f>ROUND((E698/D698)*100,0)</f>
        <v>0</v>
      </c>
      <c r="P698" s="5">
        <f>E698/L698</f>
        <v>1</v>
      </c>
      <c r="Q698" t="str">
        <f>LEFT(N698,FIND("/",N698)-1)</f>
        <v>technology</v>
      </c>
      <c r="R698" t="str">
        <f>RIGHT(N698,LEN(N698)-FIND("/",N698))</f>
        <v>wearables</v>
      </c>
      <c r="S698" s="9">
        <f t="shared" si="20"/>
        <v>41815.927106481482</v>
      </c>
      <c r="T698" s="9">
        <f t="shared" si="21"/>
        <v>41845.927106481482</v>
      </c>
    </row>
    <row r="699" spans="1:20" ht="43.5" x14ac:dyDescent="0.35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>
        <f>ROUND((E699/D699)*100,0)</f>
        <v>46</v>
      </c>
      <c r="P699" s="5">
        <f>E699/L699</f>
        <v>20.342105263157894</v>
      </c>
      <c r="Q699" t="str">
        <f>LEFT(N699,FIND("/",N699)-1)</f>
        <v>technology</v>
      </c>
      <c r="R699" t="str">
        <f>RIGHT(N699,LEN(N699)-FIND("/",N699))</f>
        <v>wearables</v>
      </c>
      <c r="S699" s="9">
        <f t="shared" si="20"/>
        <v>42388.523020833338</v>
      </c>
      <c r="T699" s="9">
        <f t="shared" si="21"/>
        <v>42403.523020833338</v>
      </c>
    </row>
    <row r="700" spans="1:20" ht="43.5" x14ac:dyDescent="0.35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>
        <f>ROUND((E700/D700)*100,0)</f>
        <v>15</v>
      </c>
      <c r="P700" s="5">
        <f>E700/L700</f>
        <v>530.68965517241384</v>
      </c>
      <c r="Q700" t="str">
        <f>LEFT(N700,FIND("/",N700)-1)</f>
        <v>technology</v>
      </c>
      <c r="R700" t="str">
        <f>RIGHT(N700,LEN(N700)-FIND("/",N700))</f>
        <v>wearables</v>
      </c>
      <c r="S700" s="9">
        <f t="shared" si="20"/>
        <v>41866.931076388886</v>
      </c>
      <c r="T700" s="9">
        <f t="shared" si="21"/>
        <v>41900.083333333336</v>
      </c>
    </row>
    <row r="701" spans="1:20" ht="43.5" x14ac:dyDescent="0.35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>
        <f>ROUND((E701/D701)*100,0)</f>
        <v>82</v>
      </c>
      <c r="P701" s="5">
        <f>E701/L701</f>
        <v>120.39184269662923</v>
      </c>
      <c r="Q701" t="str">
        <f>LEFT(N701,FIND("/",N701)-1)</f>
        <v>technology</v>
      </c>
      <c r="R701" t="str">
        <f>RIGHT(N701,LEN(N701)-FIND("/",N701))</f>
        <v>wearables</v>
      </c>
      <c r="S701" s="9">
        <f t="shared" si="20"/>
        <v>41563.485509259262</v>
      </c>
      <c r="T701" s="9">
        <f t="shared" si="21"/>
        <v>41600.666666666664</v>
      </c>
    </row>
    <row r="702" spans="1:20" ht="58" x14ac:dyDescent="0.35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>
        <f>ROUND((E702/D702)*100,0)</f>
        <v>3</v>
      </c>
      <c r="P702" s="5">
        <f>E702/L702</f>
        <v>13</v>
      </c>
      <c r="Q702" t="str">
        <f>LEFT(N702,FIND("/",N702)-1)</f>
        <v>technology</v>
      </c>
      <c r="R702" t="str">
        <f>RIGHT(N702,LEN(N702)-FIND("/",N702))</f>
        <v>wearables</v>
      </c>
      <c r="S702" s="9">
        <f t="shared" si="20"/>
        <v>42715.688437500001</v>
      </c>
      <c r="T702" s="9">
        <f t="shared" si="21"/>
        <v>42745.688437500001</v>
      </c>
    </row>
    <row r="703" spans="1:20" ht="43.5" x14ac:dyDescent="0.35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>
        <f>ROUND((E703/D703)*100,0)</f>
        <v>27</v>
      </c>
      <c r="P703" s="5">
        <f>E703/L703</f>
        <v>291.33333333333331</v>
      </c>
      <c r="Q703" t="str">
        <f>LEFT(N703,FIND("/",N703)-1)</f>
        <v>technology</v>
      </c>
      <c r="R703" t="str">
        <f>RIGHT(N703,LEN(N703)-FIND("/",N703))</f>
        <v>wearables</v>
      </c>
      <c r="S703" s="9">
        <f t="shared" si="20"/>
        <v>41813.662962962961</v>
      </c>
      <c r="T703" s="9">
        <f t="shared" si="21"/>
        <v>41843.662962962961</v>
      </c>
    </row>
    <row r="704" spans="1:20" ht="43.5" x14ac:dyDescent="0.35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>
        <f>ROUND((E704/D704)*100,0)</f>
        <v>31</v>
      </c>
      <c r="P704" s="5">
        <f>E704/L704</f>
        <v>124.9191891891892</v>
      </c>
      <c r="Q704" t="str">
        <f>LEFT(N704,FIND("/",N704)-1)</f>
        <v>technology</v>
      </c>
      <c r="R704" t="str">
        <f>RIGHT(N704,LEN(N704)-FIND("/",N704))</f>
        <v>wearables</v>
      </c>
      <c r="S704" s="9">
        <f t="shared" si="20"/>
        <v>42668.726701388892</v>
      </c>
      <c r="T704" s="9">
        <f t="shared" si="21"/>
        <v>42698.768368055549</v>
      </c>
    </row>
    <row r="705" spans="1:20" ht="43.5" x14ac:dyDescent="0.35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>
        <f>ROUND((E705/D705)*100,0)</f>
        <v>6</v>
      </c>
      <c r="P705" s="5">
        <f>E705/L705</f>
        <v>119.57142857142857</v>
      </c>
      <c r="Q705" t="str">
        <f>LEFT(N705,FIND("/",N705)-1)</f>
        <v>technology</v>
      </c>
      <c r="R705" t="str">
        <f>RIGHT(N705,LEN(N705)-FIND("/",N705))</f>
        <v>wearables</v>
      </c>
      <c r="S705" s="9">
        <f t="shared" si="20"/>
        <v>42711.950798611113</v>
      </c>
      <c r="T705" s="9">
        <f t="shared" si="21"/>
        <v>42766.98055555555</v>
      </c>
    </row>
    <row r="706" spans="1:20" ht="43.5" x14ac:dyDescent="0.35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>
        <f>ROUND((E706/D706)*100,0)</f>
        <v>1</v>
      </c>
      <c r="P706" s="5">
        <f>E706/L706</f>
        <v>120.25</v>
      </c>
      <c r="Q706" t="str">
        <f>LEFT(N706,FIND("/",N706)-1)</f>
        <v>technology</v>
      </c>
      <c r="R706" t="str">
        <f>RIGHT(N706,LEN(N706)-FIND("/",N706))</f>
        <v>wearables</v>
      </c>
      <c r="S706" s="9">
        <f t="shared" si="20"/>
        <v>42726.192916666667</v>
      </c>
      <c r="T706" s="9">
        <f t="shared" si="21"/>
        <v>42786.192916666667</v>
      </c>
    </row>
    <row r="707" spans="1:20" ht="29" x14ac:dyDescent="0.35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>
        <f>ROUND((E707/D707)*100,0)</f>
        <v>1</v>
      </c>
      <c r="P707" s="5">
        <f>E707/L707</f>
        <v>195.4</v>
      </c>
      <c r="Q707" t="str">
        <f>LEFT(N707,FIND("/",N707)-1)</f>
        <v>technology</v>
      </c>
      <c r="R707" t="str">
        <f>RIGHT(N707,LEN(N707)-FIND("/",N707))</f>
        <v>wearables</v>
      </c>
      <c r="S707" s="9">
        <f t="shared" ref="S707:S770" si="22">(((J707/60)/60)/24)+DATE(1970,1,1)</f>
        <v>42726.491643518515</v>
      </c>
      <c r="T707" s="9">
        <f t="shared" ref="T707:T770" si="23">(((I707/60)/60)/24)+DATE(1970,1,1)</f>
        <v>42756.491643518515</v>
      </c>
    </row>
    <row r="708" spans="1:20" ht="43.5" x14ac:dyDescent="0.35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>
        <f>ROUND((E708/D708)*100,0)</f>
        <v>0</v>
      </c>
      <c r="P708" s="5" t="e">
        <f>E708/L708</f>
        <v>#DIV/0!</v>
      </c>
      <c r="Q708" t="str">
        <f>LEFT(N708,FIND("/",N708)-1)</f>
        <v>technology</v>
      </c>
      <c r="R708" t="str">
        <f>RIGHT(N708,LEN(N708)-FIND("/",N708))</f>
        <v>wearables</v>
      </c>
      <c r="S708" s="9">
        <f t="shared" si="22"/>
        <v>42676.995173611111</v>
      </c>
      <c r="T708" s="9">
        <f t="shared" si="23"/>
        <v>42718.777083333334</v>
      </c>
    </row>
    <row r="709" spans="1:20" ht="43.5" x14ac:dyDescent="0.35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>
        <f>ROUND((E709/D709)*100,0)</f>
        <v>79</v>
      </c>
      <c r="P709" s="5">
        <f>E709/L709</f>
        <v>117.69868421052631</v>
      </c>
      <c r="Q709" t="str">
        <f>LEFT(N709,FIND("/",N709)-1)</f>
        <v>technology</v>
      </c>
      <c r="R709" t="str">
        <f>RIGHT(N709,LEN(N709)-FIND("/",N709))</f>
        <v>wearables</v>
      </c>
      <c r="S709" s="9">
        <f t="shared" si="22"/>
        <v>42696.663506944446</v>
      </c>
      <c r="T709" s="9">
        <f t="shared" si="23"/>
        <v>42736.663506944446</v>
      </c>
    </row>
    <row r="710" spans="1:20" ht="43.5" x14ac:dyDescent="0.35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>
        <f>ROUND((E710/D710)*100,0)</f>
        <v>22</v>
      </c>
      <c r="P710" s="5">
        <f>E710/L710</f>
        <v>23.948509485094849</v>
      </c>
      <c r="Q710" t="str">
        <f>LEFT(N710,FIND("/",N710)-1)</f>
        <v>technology</v>
      </c>
      <c r="R710" t="str">
        <f>RIGHT(N710,LEN(N710)-FIND("/",N710))</f>
        <v>wearables</v>
      </c>
      <c r="S710" s="9">
        <f t="shared" si="22"/>
        <v>41835.581018518518</v>
      </c>
      <c r="T710" s="9">
        <f t="shared" si="23"/>
        <v>41895.581018518518</v>
      </c>
    </row>
    <row r="711" spans="1:20" ht="29" x14ac:dyDescent="0.35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>
        <f>ROUND((E711/D711)*100,0)</f>
        <v>0</v>
      </c>
      <c r="P711" s="5">
        <f>E711/L711</f>
        <v>30.5</v>
      </c>
      <c r="Q711" t="str">
        <f>LEFT(N711,FIND("/",N711)-1)</f>
        <v>technology</v>
      </c>
      <c r="R711" t="str">
        <f>RIGHT(N711,LEN(N711)-FIND("/",N711))</f>
        <v>wearables</v>
      </c>
      <c r="S711" s="9">
        <f t="shared" si="22"/>
        <v>41948.041192129633</v>
      </c>
      <c r="T711" s="9">
        <f t="shared" si="23"/>
        <v>41978.041192129633</v>
      </c>
    </row>
    <row r="712" spans="1:20" ht="29" x14ac:dyDescent="0.35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>
        <f>ROUND((E712/D712)*100,0)</f>
        <v>0</v>
      </c>
      <c r="P712" s="5" t="e">
        <f>E712/L712</f>
        <v>#DIV/0!</v>
      </c>
      <c r="Q712" t="str">
        <f>LEFT(N712,FIND("/",N712)-1)</f>
        <v>technology</v>
      </c>
      <c r="R712" t="str">
        <f>RIGHT(N712,LEN(N712)-FIND("/",N712))</f>
        <v>wearables</v>
      </c>
      <c r="S712" s="9">
        <f t="shared" si="22"/>
        <v>41837.984976851854</v>
      </c>
      <c r="T712" s="9">
        <f t="shared" si="23"/>
        <v>41871.030555555553</v>
      </c>
    </row>
    <row r="713" spans="1:20" ht="58" x14ac:dyDescent="0.35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>
        <f>ROUND((E713/D713)*100,0)</f>
        <v>34</v>
      </c>
      <c r="P713" s="5">
        <f>E713/L713</f>
        <v>99.973372781065095</v>
      </c>
      <c r="Q713" t="str">
        <f>LEFT(N713,FIND("/",N713)-1)</f>
        <v>technology</v>
      </c>
      <c r="R713" t="str">
        <f>RIGHT(N713,LEN(N713)-FIND("/",N713))</f>
        <v>wearables</v>
      </c>
      <c r="S713" s="9">
        <f t="shared" si="22"/>
        <v>42678.459120370375</v>
      </c>
      <c r="T713" s="9">
        <f t="shared" si="23"/>
        <v>42718.500787037032</v>
      </c>
    </row>
    <row r="714" spans="1:20" ht="58" x14ac:dyDescent="0.35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>
        <f>ROUND((E714/D714)*100,0)</f>
        <v>0</v>
      </c>
      <c r="P714" s="5">
        <f>E714/L714</f>
        <v>26.25</v>
      </c>
      <c r="Q714" t="str">
        <f>LEFT(N714,FIND("/",N714)-1)</f>
        <v>technology</v>
      </c>
      <c r="R714" t="str">
        <f>RIGHT(N714,LEN(N714)-FIND("/",N714))</f>
        <v>wearables</v>
      </c>
      <c r="S714" s="9">
        <f t="shared" si="22"/>
        <v>42384.680925925932</v>
      </c>
      <c r="T714" s="9">
        <f t="shared" si="23"/>
        <v>42414.680925925932</v>
      </c>
    </row>
    <row r="715" spans="1:20" ht="43.5" x14ac:dyDescent="0.35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>
        <f>ROUND((E715/D715)*100,0)</f>
        <v>1</v>
      </c>
      <c r="P715" s="5">
        <f>E715/L715</f>
        <v>199</v>
      </c>
      <c r="Q715" t="str">
        <f>LEFT(N715,FIND("/",N715)-1)</f>
        <v>technology</v>
      </c>
      <c r="R715" t="str">
        <f>RIGHT(N715,LEN(N715)-FIND("/",N715))</f>
        <v>wearables</v>
      </c>
      <c r="S715" s="9">
        <f t="shared" si="22"/>
        <v>42496.529305555552</v>
      </c>
      <c r="T715" s="9">
        <f t="shared" si="23"/>
        <v>42526.529305555552</v>
      </c>
    </row>
    <row r="716" spans="1:20" ht="43.5" x14ac:dyDescent="0.35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>
        <f>ROUND((E716/D716)*100,0)</f>
        <v>15</v>
      </c>
      <c r="P716" s="5">
        <f>E716/L716</f>
        <v>80.321428571428569</v>
      </c>
      <c r="Q716" t="str">
        <f>LEFT(N716,FIND("/",N716)-1)</f>
        <v>technology</v>
      </c>
      <c r="R716" t="str">
        <f>RIGHT(N716,LEN(N716)-FIND("/",N716))</f>
        <v>wearables</v>
      </c>
      <c r="S716" s="9">
        <f t="shared" si="22"/>
        <v>42734.787986111114</v>
      </c>
      <c r="T716" s="9">
        <f t="shared" si="23"/>
        <v>42794.787986111114</v>
      </c>
    </row>
    <row r="717" spans="1:20" ht="58" x14ac:dyDescent="0.35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>
        <f>ROUND((E717/D717)*100,0)</f>
        <v>5</v>
      </c>
      <c r="P717" s="5">
        <f>E717/L717</f>
        <v>115.75</v>
      </c>
      <c r="Q717" t="str">
        <f>LEFT(N717,FIND("/",N717)-1)</f>
        <v>technology</v>
      </c>
      <c r="R717" t="str">
        <f>RIGHT(N717,LEN(N717)-FIND("/",N717))</f>
        <v>wearables</v>
      </c>
      <c r="S717" s="9">
        <f t="shared" si="22"/>
        <v>42273.090740740736</v>
      </c>
      <c r="T717" s="9">
        <f t="shared" si="23"/>
        <v>42313.132407407407</v>
      </c>
    </row>
    <row r="718" spans="1:20" ht="43.5" x14ac:dyDescent="0.35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>
        <f>ROUND((E718/D718)*100,0)</f>
        <v>10</v>
      </c>
      <c r="P718" s="5">
        <f>E718/L718</f>
        <v>44.6875</v>
      </c>
      <c r="Q718" t="str">
        <f>LEFT(N718,FIND("/",N718)-1)</f>
        <v>technology</v>
      </c>
      <c r="R718" t="str">
        <f>RIGHT(N718,LEN(N718)-FIND("/",N718))</f>
        <v>wearables</v>
      </c>
      <c r="S718" s="9">
        <f t="shared" si="22"/>
        <v>41940.658645833333</v>
      </c>
      <c r="T718" s="9">
        <f t="shared" si="23"/>
        <v>41974</v>
      </c>
    </row>
    <row r="719" spans="1:20" x14ac:dyDescent="0.35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>
        <f>ROUND((E719/D719)*100,0)</f>
        <v>0</v>
      </c>
      <c r="P719" s="5">
        <f>E719/L719</f>
        <v>76.25</v>
      </c>
      <c r="Q719" t="str">
        <f>LEFT(N719,FIND("/",N719)-1)</f>
        <v>technology</v>
      </c>
      <c r="R719" t="str">
        <f>RIGHT(N719,LEN(N719)-FIND("/",N719))</f>
        <v>wearables</v>
      </c>
      <c r="S719" s="9">
        <f t="shared" si="22"/>
        <v>41857.854189814818</v>
      </c>
      <c r="T719" s="9">
        <f t="shared" si="23"/>
        <v>41887.854189814818</v>
      </c>
    </row>
    <row r="720" spans="1:20" ht="43.5" x14ac:dyDescent="0.35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>
        <f>ROUND((E720/D720)*100,0)</f>
        <v>1</v>
      </c>
      <c r="P720" s="5">
        <f>E720/L720</f>
        <v>22.5</v>
      </c>
      <c r="Q720" t="str">
        <f>LEFT(N720,FIND("/",N720)-1)</f>
        <v>technology</v>
      </c>
      <c r="R720" t="str">
        <f>RIGHT(N720,LEN(N720)-FIND("/",N720))</f>
        <v>wearables</v>
      </c>
      <c r="S720" s="9">
        <f t="shared" si="22"/>
        <v>42752.845451388886</v>
      </c>
      <c r="T720" s="9">
        <f t="shared" si="23"/>
        <v>42784.249305555553</v>
      </c>
    </row>
    <row r="721" spans="1:20" ht="43.5" x14ac:dyDescent="0.35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>
        <f>ROUND((E721/D721)*100,0)</f>
        <v>1</v>
      </c>
      <c r="P721" s="5">
        <f>E721/L721</f>
        <v>19.399999999999999</v>
      </c>
      <c r="Q721" t="str">
        <f>LEFT(N721,FIND("/",N721)-1)</f>
        <v>technology</v>
      </c>
      <c r="R721" t="str">
        <f>RIGHT(N721,LEN(N721)-FIND("/",N721))</f>
        <v>wearables</v>
      </c>
      <c r="S721" s="9">
        <f t="shared" si="22"/>
        <v>42409.040231481486</v>
      </c>
      <c r="T721" s="9">
        <f t="shared" si="23"/>
        <v>42423.040231481486</v>
      </c>
    </row>
    <row r="722" spans="1:20" ht="43.5" x14ac:dyDescent="0.35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>
        <f>ROUND((E722/D722)*100,0)</f>
        <v>144</v>
      </c>
      <c r="P722" s="5">
        <f>E722/L722</f>
        <v>66.707317073170728</v>
      </c>
      <c r="Q722" t="str">
        <f>LEFT(N722,FIND("/",N722)-1)</f>
        <v>publishing</v>
      </c>
      <c r="R722" t="str">
        <f>RIGHT(N722,LEN(N722)-FIND("/",N722))</f>
        <v>nonfiction</v>
      </c>
      <c r="S722" s="9">
        <f t="shared" si="22"/>
        <v>40909.649201388893</v>
      </c>
      <c r="T722" s="9">
        <f t="shared" si="23"/>
        <v>40937.649201388893</v>
      </c>
    </row>
    <row r="723" spans="1:20" ht="58" x14ac:dyDescent="0.35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>
        <f>ROUND((E723/D723)*100,0)</f>
        <v>122</v>
      </c>
      <c r="P723" s="5">
        <f>E723/L723</f>
        <v>84.142857142857139</v>
      </c>
      <c r="Q723" t="str">
        <f>LEFT(N723,FIND("/",N723)-1)</f>
        <v>publishing</v>
      </c>
      <c r="R723" t="str">
        <f>RIGHT(N723,LEN(N723)-FIND("/",N723))</f>
        <v>nonfiction</v>
      </c>
      <c r="S723" s="9">
        <f t="shared" si="22"/>
        <v>41807.571840277778</v>
      </c>
      <c r="T723" s="9">
        <f t="shared" si="23"/>
        <v>41852.571840277778</v>
      </c>
    </row>
    <row r="724" spans="1:20" ht="43.5" x14ac:dyDescent="0.35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>
        <f>ROUND((E724/D724)*100,0)</f>
        <v>132</v>
      </c>
      <c r="P724" s="5">
        <f>E724/L724</f>
        <v>215.72549019607843</v>
      </c>
      <c r="Q724" t="str">
        <f>LEFT(N724,FIND("/",N724)-1)</f>
        <v>publishing</v>
      </c>
      <c r="R724" t="str">
        <f>RIGHT(N724,LEN(N724)-FIND("/",N724))</f>
        <v>nonfiction</v>
      </c>
      <c r="S724" s="9">
        <f t="shared" si="22"/>
        <v>40977.805300925924</v>
      </c>
      <c r="T724" s="9">
        <f t="shared" si="23"/>
        <v>41007.76363425926</v>
      </c>
    </row>
    <row r="725" spans="1:20" ht="29" x14ac:dyDescent="0.35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>
        <f>ROUND((E725/D725)*100,0)</f>
        <v>109</v>
      </c>
      <c r="P725" s="5">
        <f>E725/L725</f>
        <v>54.69</v>
      </c>
      <c r="Q725" t="str">
        <f>LEFT(N725,FIND("/",N725)-1)</f>
        <v>publishing</v>
      </c>
      <c r="R725" t="str">
        <f>RIGHT(N725,LEN(N725)-FIND("/",N725))</f>
        <v>nonfiction</v>
      </c>
      <c r="S725" s="9">
        <f t="shared" si="22"/>
        <v>42184.816539351858</v>
      </c>
      <c r="T725" s="9">
        <f t="shared" si="23"/>
        <v>42215.165972222225</v>
      </c>
    </row>
    <row r="726" spans="1:20" ht="58" x14ac:dyDescent="0.35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>
        <f>ROUND((E726/D726)*100,0)</f>
        <v>105</v>
      </c>
      <c r="P726" s="5">
        <f>E726/L726</f>
        <v>51.62944055944056</v>
      </c>
      <c r="Q726" t="str">
        <f>LEFT(N726,FIND("/",N726)-1)</f>
        <v>publishing</v>
      </c>
      <c r="R726" t="str">
        <f>RIGHT(N726,LEN(N726)-FIND("/",N726))</f>
        <v>nonfiction</v>
      </c>
      <c r="S726" s="9">
        <f t="shared" si="22"/>
        <v>40694.638460648144</v>
      </c>
      <c r="T726" s="9">
        <f t="shared" si="23"/>
        <v>40724.638460648144</v>
      </c>
    </row>
    <row r="727" spans="1:20" ht="43.5" x14ac:dyDescent="0.35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>
        <f>ROUND((E727/D727)*100,0)</f>
        <v>100</v>
      </c>
      <c r="P727" s="5">
        <f>E727/L727</f>
        <v>143.35714285714286</v>
      </c>
      <c r="Q727" t="str">
        <f>LEFT(N727,FIND("/",N727)-1)</f>
        <v>publishing</v>
      </c>
      <c r="R727" t="str">
        <f>RIGHT(N727,LEN(N727)-FIND("/",N727))</f>
        <v>nonfiction</v>
      </c>
      <c r="S727" s="9">
        <f t="shared" si="22"/>
        <v>42321.626296296294</v>
      </c>
      <c r="T727" s="9">
        <f t="shared" si="23"/>
        <v>42351.626296296294</v>
      </c>
    </row>
    <row r="728" spans="1:20" ht="43.5" x14ac:dyDescent="0.35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>
        <f>ROUND((E728/D728)*100,0)</f>
        <v>101</v>
      </c>
      <c r="P728" s="5">
        <f>E728/L728</f>
        <v>72.428571428571431</v>
      </c>
      <c r="Q728" t="str">
        <f>LEFT(N728,FIND("/",N728)-1)</f>
        <v>publishing</v>
      </c>
      <c r="R728" t="str">
        <f>RIGHT(N728,LEN(N728)-FIND("/",N728))</f>
        <v>nonfiction</v>
      </c>
      <c r="S728" s="9">
        <f t="shared" si="22"/>
        <v>41346.042673611111</v>
      </c>
      <c r="T728" s="9">
        <f t="shared" si="23"/>
        <v>41376.042673611111</v>
      </c>
    </row>
    <row r="729" spans="1:20" ht="58" x14ac:dyDescent="0.35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>
        <f>ROUND((E729/D729)*100,0)</f>
        <v>156</v>
      </c>
      <c r="P729" s="5">
        <f>E729/L729</f>
        <v>36.530201342281877</v>
      </c>
      <c r="Q729" t="str">
        <f>LEFT(N729,FIND("/",N729)-1)</f>
        <v>publishing</v>
      </c>
      <c r="R729" t="str">
        <f>RIGHT(N729,LEN(N729)-FIND("/",N729))</f>
        <v>nonfiction</v>
      </c>
      <c r="S729" s="9">
        <f t="shared" si="22"/>
        <v>41247.020243055551</v>
      </c>
      <c r="T729" s="9">
        <f t="shared" si="23"/>
        <v>41288.888888888891</v>
      </c>
    </row>
    <row r="730" spans="1:20" ht="43.5" x14ac:dyDescent="0.35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>
        <f>ROUND((E730/D730)*100,0)</f>
        <v>106</v>
      </c>
      <c r="P730" s="5">
        <f>E730/L730</f>
        <v>60.903461538461535</v>
      </c>
      <c r="Q730" t="str">
        <f>LEFT(N730,FIND("/",N730)-1)</f>
        <v>publishing</v>
      </c>
      <c r="R730" t="str">
        <f>RIGHT(N730,LEN(N730)-FIND("/",N730))</f>
        <v>nonfiction</v>
      </c>
      <c r="S730" s="9">
        <f t="shared" si="22"/>
        <v>40731.837465277778</v>
      </c>
      <c r="T730" s="9">
        <f t="shared" si="23"/>
        <v>40776.837465277778</v>
      </c>
    </row>
    <row r="731" spans="1:20" ht="43.5" x14ac:dyDescent="0.35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>
        <f>ROUND((E731/D731)*100,0)</f>
        <v>131</v>
      </c>
      <c r="P731" s="5">
        <f>E731/L731</f>
        <v>43.55</v>
      </c>
      <c r="Q731" t="str">
        <f>LEFT(N731,FIND("/",N731)-1)</f>
        <v>publishing</v>
      </c>
      <c r="R731" t="str">
        <f>RIGHT(N731,LEN(N731)-FIND("/",N731))</f>
        <v>nonfiction</v>
      </c>
      <c r="S731" s="9">
        <f t="shared" si="22"/>
        <v>41111.185891203706</v>
      </c>
      <c r="T731" s="9">
        <f t="shared" si="23"/>
        <v>41171.185891203706</v>
      </c>
    </row>
    <row r="732" spans="1:20" ht="29" x14ac:dyDescent="0.35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>
        <f>ROUND((E732/D732)*100,0)</f>
        <v>132</v>
      </c>
      <c r="P732" s="5">
        <f>E732/L732</f>
        <v>99.766037735849054</v>
      </c>
      <c r="Q732" t="str">
        <f>LEFT(N732,FIND("/",N732)-1)</f>
        <v>publishing</v>
      </c>
      <c r="R732" t="str">
        <f>RIGHT(N732,LEN(N732)-FIND("/",N732))</f>
        <v>nonfiction</v>
      </c>
      <c r="S732" s="9">
        <f t="shared" si="22"/>
        <v>40854.745266203703</v>
      </c>
      <c r="T732" s="9">
        <f t="shared" si="23"/>
        <v>40884.745266203703</v>
      </c>
    </row>
    <row r="733" spans="1:20" ht="43.5" x14ac:dyDescent="0.35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>
        <f>ROUND((E733/D733)*100,0)</f>
        <v>126</v>
      </c>
      <c r="P733" s="5">
        <f>E733/L733</f>
        <v>88.732394366197184</v>
      </c>
      <c r="Q733" t="str">
        <f>LEFT(N733,FIND("/",N733)-1)</f>
        <v>publishing</v>
      </c>
      <c r="R733" t="str">
        <f>RIGHT(N733,LEN(N733)-FIND("/",N733))</f>
        <v>nonfiction</v>
      </c>
      <c r="S733" s="9">
        <f t="shared" si="22"/>
        <v>40879.795682870368</v>
      </c>
      <c r="T733" s="9">
        <f t="shared" si="23"/>
        <v>40930.25</v>
      </c>
    </row>
    <row r="734" spans="1:20" ht="43.5" x14ac:dyDescent="0.35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>
        <f>ROUND((E734/D734)*100,0)</f>
        <v>160</v>
      </c>
      <c r="P734" s="5">
        <f>E734/L734</f>
        <v>4.9230769230769234</v>
      </c>
      <c r="Q734" t="str">
        <f>LEFT(N734,FIND("/",N734)-1)</f>
        <v>publishing</v>
      </c>
      <c r="R734" t="str">
        <f>RIGHT(N734,LEN(N734)-FIND("/",N734))</f>
        <v>nonfiction</v>
      </c>
      <c r="S734" s="9">
        <f t="shared" si="22"/>
        <v>41486.424317129626</v>
      </c>
      <c r="T734" s="9">
        <f t="shared" si="23"/>
        <v>41546.424317129626</v>
      </c>
    </row>
    <row r="735" spans="1:20" ht="58" x14ac:dyDescent="0.35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>
        <f>ROUND((E735/D735)*100,0)</f>
        <v>120</v>
      </c>
      <c r="P735" s="5">
        <f>E735/L735</f>
        <v>17.822485207100591</v>
      </c>
      <c r="Q735" t="str">
        <f>LEFT(N735,FIND("/",N735)-1)</f>
        <v>publishing</v>
      </c>
      <c r="R735" t="str">
        <f>RIGHT(N735,LEN(N735)-FIND("/",N735))</f>
        <v>nonfiction</v>
      </c>
      <c r="S735" s="9">
        <f t="shared" si="22"/>
        <v>41598.420046296298</v>
      </c>
      <c r="T735" s="9">
        <f t="shared" si="23"/>
        <v>41628.420046296298</v>
      </c>
    </row>
    <row r="736" spans="1:20" ht="43.5" x14ac:dyDescent="0.35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>
        <f>ROUND((E736/D736)*100,0)</f>
        <v>126</v>
      </c>
      <c r="P736" s="5">
        <f>E736/L736</f>
        <v>187.19298245614036</v>
      </c>
      <c r="Q736" t="str">
        <f>LEFT(N736,FIND("/",N736)-1)</f>
        <v>publishing</v>
      </c>
      <c r="R736" t="str">
        <f>RIGHT(N736,LEN(N736)-FIND("/",N736))</f>
        <v>nonfiction</v>
      </c>
      <c r="S736" s="9">
        <f t="shared" si="22"/>
        <v>42102.164583333331</v>
      </c>
      <c r="T736" s="9">
        <f t="shared" si="23"/>
        <v>42133.208333333328</v>
      </c>
    </row>
    <row r="737" spans="1:20" ht="43.5" x14ac:dyDescent="0.35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>
        <f>ROUND((E737/D737)*100,0)</f>
        <v>114</v>
      </c>
      <c r="P737" s="5">
        <f>E737/L737</f>
        <v>234.80786026200875</v>
      </c>
      <c r="Q737" t="str">
        <f>LEFT(N737,FIND("/",N737)-1)</f>
        <v>publishing</v>
      </c>
      <c r="R737" t="str">
        <f>RIGHT(N737,LEN(N737)-FIND("/",N737))</f>
        <v>nonfiction</v>
      </c>
      <c r="S737" s="9">
        <f t="shared" si="22"/>
        <v>41946.029467592591</v>
      </c>
      <c r="T737" s="9">
        <f t="shared" si="23"/>
        <v>41977.027083333334</v>
      </c>
    </row>
    <row r="738" spans="1:20" ht="43.5" x14ac:dyDescent="0.35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>
        <f>ROUND((E738/D738)*100,0)</f>
        <v>315</v>
      </c>
      <c r="P738" s="5">
        <f>E738/L738</f>
        <v>105.04629629629629</v>
      </c>
      <c r="Q738" t="str">
        <f>LEFT(N738,FIND("/",N738)-1)</f>
        <v>publishing</v>
      </c>
      <c r="R738" t="str">
        <f>RIGHT(N738,LEN(N738)-FIND("/",N738))</f>
        <v>nonfiction</v>
      </c>
      <c r="S738" s="9">
        <f t="shared" si="22"/>
        <v>41579.734259259261</v>
      </c>
      <c r="T738" s="9">
        <f t="shared" si="23"/>
        <v>41599.207638888889</v>
      </c>
    </row>
    <row r="739" spans="1:20" ht="43.5" x14ac:dyDescent="0.35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>
        <f>ROUND((E739/D739)*100,0)</f>
        <v>122</v>
      </c>
      <c r="P739" s="5">
        <f>E739/L739</f>
        <v>56.666666666666664</v>
      </c>
      <c r="Q739" t="str">
        <f>LEFT(N739,FIND("/",N739)-1)</f>
        <v>publishing</v>
      </c>
      <c r="R739" t="str">
        <f>RIGHT(N739,LEN(N739)-FIND("/",N739))</f>
        <v>nonfiction</v>
      </c>
      <c r="S739" s="9">
        <f t="shared" si="22"/>
        <v>41667.275312500002</v>
      </c>
      <c r="T739" s="9">
        <f t="shared" si="23"/>
        <v>41684.833333333336</v>
      </c>
    </row>
    <row r="740" spans="1:20" ht="29" x14ac:dyDescent="0.35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>
        <f>ROUND((E740/D740)*100,0)</f>
        <v>107</v>
      </c>
      <c r="P740" s="5">
        <f>E740/L740</f>
        <v>39.048780487804876</v>
      </c>
      <c r="Q740" t="str">
        <f>LEFT(N740,FIND("/",N740)-1)</f>
        <v>publishing</v>
      </c>
      <c r="R740" t="str">
        <f>RIGHT(N740,LEN(N740)-FIND("/",N740))</f>
        <v>nonfiction</v>
      </c>
      <c r="S740" s="9">
        <f t="shared" si="22"/>
        <v>41943.604097222218</v>
      </c>
      <c r="T740" s="9">
        <f t="shared" si="23"/>
        <v>41974.207638888889</v>
      </c>
    </row>
    <row r="741" spans="1:20" ht="43.5" x14ac:dyDescent="0.35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>
        <f>ROUND((E741/D741)*100,0)</f>
        <v>158</v>
      </c>
      <c r="P741" s="5">
        <f>E741/L741</f>
        <v>68.345323741007192</v>
      </c>
      <c r="Q741" t="str">
        <f>LEFT(N741,FIND("/",N741)-1)</f>
        <v>publishing</v>
      </c>
      <c r="R741" t="str">
        <f>RIGHT(N741,LEN(N741)-FIND("/",N741))</f>
        <v>nonfiction</v>
      </c>
      <c r="S741" s="9">
        <f t="shared" si="22"/>
        <v>41829.502650462964</v>
      </c>
      <c r="T741" s="9">
        <f t="shared" si="23"/>
        <v>41862.502650462964</v>
      </c>
    </row>
    <row r="742" spans="1:20" ht="58" x14ac:dyDescent="0.35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>
        <f>ROUND((E742/D742)*100,0)</f>
        <v>107</v>
      </c>
      <c r="P742" s="5">
        <f>E742/L742</f>
        <v>169.57894736842104</v>
      </c>
      <c r="Q742" t="str">
        <f>LEFT(N742,FIND("/",N742)-1)</f>
        <v>publishing</v>
      </c>
      <c r="R742" t="str">
        <f>RIGHT(N742,LEN(N742)-FIND("/",N742))</f>
        <v>nonfiction</v>
      </c>
      <c r="S742" s="9">
        <f t="shared" si="22"/>
        <v>42162.146782407406</v>
      </c>
      <c r="T742" s="9">
        <f t="shared" si="23"/>
        <v>42176.146782407406</v>
      </c>
    </row>
    <row r="743" spans="1:20" ht="29" x14ac:dyDescent="0.35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>
        <f>ROUND((E743/D743)*100,0)</f>
        <v>102</v>
      </c>
      <c r="P743" s="5">
        <f>E743/L743</f>
        <v>141.42340425531913</v>
      </c>
      <c r="Q743" t="str">
        <f>LEFT(N743,FIND("/",N743)-1)</f>
        <v>publishing</v>
      </c>
      <c r="R743" t="str">
        <f>RIGHT(N743,LEN(N743)-FIND("/",N743))</f>
        <v>nonfiction</v>
      </c>
      <c r="S743" s="9">
        <f t="shared" si="22"/>
        <v>41401.648217592592</v>
      </c>
      <c r="T743" s="9">
        <f t="shared" si="23"/>
        <v>41436.648217592592</v>
      </c>
    </row>
    <row r="744" spans="1:20" ht="58" x14ac:dyDescent="0.35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>
        <f>ROUND((E744/D744)*100,0)</f>
        <v>111</v>
      </c>
      <c r="P744" s="5">
        <f>E744/L744</f>
        <v>67.391304347826093</v>
      </c>
      <c r="Q744" t="str">
        <f>LEFT(N744,FIND("/",N744)-1)</f>
        <v>publishing</v>
      </c>
      <c r="R744" t="str">
        <f>RIGHT(N744,LEN(N744)-FIND("/",N744))</f>
        <v>nonfiction</v>
      </c>
      <c r="S744" s="9">
        <f t="shared" si="22"/>
        <v>41689.917962962965</v>
      </c>
      <c r="T744" s="9">
        <f t="shared" si="23"/>
        <v>41719.876296296294</v>
      </c>
    </row>
    <row r="745" spans="1:20" ht="43.5" x14ac:dyDescent="0.35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>
        <f>ROUND((E745/D745)*100,0)</f>
        <v>148</v>
      </c>
      <c r="P745" s="5">
        <f>E745/L745</f>
        <v>54.266666666666666</v>
      </c>
      <c r="Q745" t="str">
        <f>LEFT(N745,FIND("/",N745)-1)</f>
        <v>publishing</v>
      </c>
      <c r="R745" t="str">
        <f>RIGHT(N745,LEN(N745)-FIND("/",N745))</f>
        <v>nonfiction</v>
      </c>
      <c r="S745" s="9">
        <f t="shared" si="22"/>
        <v>40990.709317129629</v>
      </c>
      <c r="T745" s="9">
        <f t="shared" si="23"/>
        <v>41015.875</v>
      </c>
    </row>
    <row r="746" spans="1:20" ht="43.5" x14ac:dyDescent="0.35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>
        <f>ROUND((E746/D746)*100,0)</f>
        <v>102</v>
      </c>
      <c r="P746" s="5">
        <f>E746/L746</f>
        <v>82.516129032258064</v>
      </c>
      <c r="Q746" t="str">
        <f>LEFT(N746,FIND("/",N746)-1)</f>
        <v>publishing</v>
      </c>
      <c r="R746" t="str">
        <f>RIGHT(N746,LEN(N746)-FIND("/",N746))</f>
        <v>nonfiction</v>
      </c>
      <c r="S746" s="9">
        <f t="shared" si="22"/>
        <v>41226.95721064815</v>
      </c>
      <c r="T746" s="9">
        <f t="shared" si="23"/>
        <v>41256.95721064815</v>
      </c>
    </row>
    <row r="747" spans="1:20" ht="58" x14ac:dyDescent="0.35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>
        <f>ROUND((E747/D747)*100,0)</f>
        <v>179</v>
      </c>
      <c r="P747" s="5">
        <f>E747/L747</f>
        <v>53.729729729729726</v>
      </c>
      <c r="Q747" t="str">
        <f>LEFT(N747,FIND("/",N747)-1)</f>
        <v>publishing</v>
      </c>
      <c r="R747" t="str">
        <f>RIGHT(N747,LEN(N747)-FIND("/",N747))</f>
        <v>nonfiction</v>
      </c>
      <c r="S747" s="9">
        <f t="shared" si="22"/>
        <v>41367.572280092594</v>
      </c>
      <c r="T747" s="9">
        <f t="shared" si="23"/>
        <v>41397.572280092594</v>
      </c>
    </row>
    <row r="748" spans="1:20" ht="29" x14ac:dyDescent="0.35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>
        <f>ROUND((E748/D748)*100,0)</f>
        <v>111</v>
      </c>
      <c r="P748" s="5">
        <f>E748/L748</f>
        <v>34.206185567010309</v>
      </c>
      <c r="Q748" t="str">
        <f>LEFT(N748,FIND("/",N748)-1)</f>
        <v>publishing</v>
      </c>
      <c r="R748" t="str">
        <f>RIGHT(N748,LEN(N748)-FIND("/",N748))</f>
        <v>nonfiction</v>
      </c>
      <c r="S748" s="9">
        <f t="shared" si="22"/>
        <v>41157.042928240742</v>
      </c>
      <c r="T748" s="9">
        <f t="shared" si="23"/>
        <v>41175.165972222225</v>
      </c>
    </row>
    <row r="749" spans="1:20" ht="43.5" x14ac:dyDescent="0.35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>
        <f>ROUND((E749/D749)*100,0)</f>
        <v>100</v>
      </c>
      <c r="P749" s="5">
        <f>E749/L749</f>
        <v>127.32727272727273</v>
      </c>
      <c r="Q749" t="str">
        <f>LEFT(N749,FIND("/",N749)-1)</f>
        <v>publishing</v>
      </c>
      <c r="R749" t="str">
        <f>RIGHT(N749,LEN(N749)-FIND("/",N749))</f>
        <v>nonfiction</v>
      </c>
      <c r="S749" s="9">
        <f t="shared" si="22"/>
        <v>41988.548831018517</v>
      </c>
      <c r="T749" s="9">
        <f t="shared" si="23"/>
        <v>42019.454166666663</v>
      </c>
    </row>
    <row r="750" spans="1:20" ht="43.5" x14ac:dyDescent="0.35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>
        <f>ROUND((E750/D750)*100,0)</f>
        <v>100</v>
      </c>
      <c r="P750" s="5">
        <f>E750/L750</f>
        <v>45.56818181818182</v>
      </c>
      <c r="Q750" t="str">
        <f>LEFT(N750,FIND("/",N750)-1)</f>
        <v>publishing</v>
      </c>
      <c r="R750" t="str">
        <f>RIGHT(N750,LEN(N750)-FIND("/",N750))</f>
        <v>nonfiction</v>
      </c>
      <c r="S750" s="9">
        <f t="shared" si="22"/>
        <v>41831.846828703703</v>
      </c>
      <c r="T750" s="9">
        <f t="shared" si="23"/>
        <v>41861.846828703703</v>
      </c>
    </row>
    <row r="751" spans="1:20" ht="43.5" x14ac:dyDescent="0.35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>
        <f>ROUND((E751/D751)*100,0)</f>
        <v>106</v>
      </c>
      <c r="P751" s="5">
        <f>E751/L751</f>
        <v>95.963636363636368</v>
      </c>
      <c r="Q751" t="str">
        <f>LEFT(N751,FIND("/",N751)-1)</f>
        <v>publishing</v>
      </c>
      <c r="R751" t="str">
        <f>RIGHT(N751,LEN(N751)-FIND("/",N751))</f>
        <v>nonfiction</v>
      </c>
      <c r="S751" s="9">
        <f t="shared" si="22"/>
        <v>42733.94131944445</v>
      </c>
      <c r="T751" s="9">
        <f t="shared" si="23"/>
        <v>42763.94131944445</v>
      </c>
    </row>
    <row r="752" spans="1:20" ht="43.5" x14ac:dyDescent="0.35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>
        <f>ROUND((E752/D752)*100,0)</f>
        <v>103</v>
      </c>
      <c r="P752" s="5">
        <f>E752/L752</f>
        <v>77.271186440677965</v>
      </c>
      <c r="Q752" t="str">
        <f>LEFT(N752,FIND("/",N752)-1)</f>
        <v>publishing</v>
      </c>
      <c r="R752" t="str">
        <f>RIGHT(N752,LEN(N752)-FIND("/",N752))</f>
        <v>nonfiction</v>
      </c>
      <c r="S752" s="9">
        <f t="shared" si="22"/>
        <v>41299.878148148149</v>
      </c>
      <c r="T752" s="9">
        <f t="shared" si="23"/>
        <v>41329.878148148149</v>
      </c>
    </row>
    <row r="753" spans="1:20" ht="43.5" x14ac:dyDescent="0.35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>
        <f>ROUND((E753/D753)*100,0)</f>
        <v>119</v>
      </c>
      <c r="P753" s="5">
        <f>E753/L753</f>
        <v>57.338709677419352</v>
      </c>
      <c r="Q753" t="str">
        <f>LEFT(N753,FIND("/",N753)-1)</f>
        <v>publishing</v>
      </c>
      <c r="R753" t="str">
        <f>RIGHT(N753,LEN(N753)-FIND("/",N753))</f>
        <v>nonfiction</v>
      </c>
      <c r="S753" s="9">
        <f t="shared" si="22"/>
        <v>40713.630497685182</v>
      </c>
      <c r="T753" s="9">
        <f t="shared" si="23"/>
        <v>40759.630497685182</v>
      </c>
    </row>
    <row r="754" spans="1:20" ht="58" x14ac:dyDescent="0.35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>
        <f>ROUND((E754/D754)*100,0)</f>
        <v>112</v>
      </c>
      <c r="P754" s="5">
        <f>E754/L754</f>
        <v>53.19047619047619</v>
      </c>
      <c r="Q754" t="str">
        <f>LEFT(N754,FIND("/",N754)-1)</f>
        <v>publishing</v>
      </c>
      <c r="R754" t="str">
        <f>RIGHT(N754,LEN(N754)-FIND("/",N754))</f>
        <v>nonfiction</v>
      </c>
      <c r="S754" s="9">
        <f t="shared" si="22"/>
        <v>42639.421493055561</v>
      </c>
      <c r="T754" s="9">
        <f t="shared" si="23"/>
        <v>42659.458333333328</v>
      </c>
    </row>
    <row r="755" spans="1:20" ht="43.5" x14ac:dyDescent="0.35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>
        <f>ROUND((E755/D755)*100,0)</f>
        <v>128</v>
      </c>
      <c r="P755" s="5">
        <f>E755/L755</f>
        <v>492.30769230769232</v>
      </c>
      <c r="Q755" t="str">
        <f>LEFT(N755,FIND("/",N755)-1)</f>
        <v>publishing</v>
      </c>
      <c r="R755" t="str">
        <f>RIGHT(N755,LEN(N755)-FIND("/",N755))</f>
        <v>nonfiction</v>
      </c>
      <c r="S755" s="9">
        <f t="shared" si="22"/>
        <v>42019.590173611112</v>
      </c>
      <c r="T755" s="9">
        <f t="shared" si="23"/>
        <v>42049.590173611112</v>
      </c>
    </row>
    <row r="756" spans="1:20" ht="58" x14ac:dyDescent="0.35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>
        <f>ROUND((E756/D756)*100,0)</f>
        <v>104</v>
      </c>
      <c r="P756" s="5">
        <f>E756/L756</f>
        <v>42.346938775510203</v>
      </c>
      <c r="Q756" t="str">
        <f>LEFT(N756,FIND("/",N756)-1)</f>
        <v>publishing</v>
      </c>
      <c r="R756" t="str">
        <f>RIGHT(N756,LEN(N756)-FIND("/",N756))</f>
        <v>nonfiction</v>
      </c>
      <c r="S756" s="9">
        <f t="shared" si="22"/>
        <v>41249.749085648145</v>
      </c>
      <c r="T756" s="9">
        <f t="shared" si="23"/>
        <v>41279.749085648145</v>
      </c>
    </row>
    <row r="757" spans="1:20" ht="43.5" x14ac:dyDescent="0.35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>
        <f>ROUND((E757/D757)*100,0)</f>
        <v>102</v>
      </c>
      <c r="P757" s="5">
        <f>E757/L757</f>
        <v>37.466029411764708</v>
      </c>
      <c r="Q757" t="str">
        <f>LEFT(N757,FIND("/",N757)-1)</f>
        <v>publishing</v>
      </c>
      <c r="R757" t="str">
        <f>RIGHT(N757,LEN(N757)-FIND("/",N757))</f>
        <v>nonfiction</v>
      </c>
      <c r="S757" s="9">
        <f t="shared" si="22"/>
        <v>41383.605057870373</v>
      </c>
      <c r="T757" s="9">
        <f t="shared" si="23"/>
        <v>41414.02847222222</v>
      </c>
    </row>
    <row r="758" spans="1:20" ht="43.5" x14ac:dyDescent="0.35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>
        <f>ROUND((E758/D758)*100,0)</f>
        <v>118</v>
      </c>
      <c r="P758" s="5">
        <f>E758/L758</f>
        <v>37.454545454545453</v>
      </c>
      <c r="Q758" t="str">
        <f>LEFT(N758,FIND("/",N758)-1)</f>
        <v>publishing</v>
      </c>
      <c r="R758" t="str">
        <f>RIGHT(N758,LEN(N758)-FIND("/",N758))</f>
        <v>nonfiction</v>
      </c>
      <c r="S758" s="9">
        <f t="shared" si="22"/>
        <v>40590.766886574071</v>
      </c>
      <c r="T758" s="9">
        <f t="shared" si="23"/>
        <v>40651.725219907406</v>
      </c>
    </row>
    <row r="759" spans="1:20" ht="43.5" x14ac:dyDescent="0.35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>
        <f>ROUND((E759/D759)*100,0)</f>
        <v>238</v>
      </c>
      <c r="P759" s="5">
        <f>E759/L759</f>
        <v>33.055555555555557</v>
      </c>
      <c r="Q759" t="str">
        <f>LEFT(N759,FIND("/",N759)-1)</f>
        <v>publishing</v>
      </c>
      <c r="R759" t="str">
        <f>RIGHT(N759,LEN(N759)-FIND("/",N759))</f>
        <v>nonfiction</v>
      </c>
      <c r="S759" s="9">
        <f t="shared" si="22"/>
        <v>41235.054560185185</v>
      </c>
      <c r="T759" s="9">
        <f t="shared" si="23"/>
        <v>41249.054560185185</v>
      </c>
    </row>
    <row r="760" spans="1:20" ht="29" x14ac:dyDescent="0.35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>
        <f>ROUND((E760/D760)*100,0)</f>
        <v>102</v>
      </c>
      <c r="P760" s="5">
        <f>E760/L760</f>
        <v>134.21052631578948</v>
      </c>
      <c r="Q760" t="str">
        <f>LEFT(N760,FIND("/",N760)-1)</f>
        <v>publishing</v>
      </c>
      <c r="R760" t="str">
        <f>RIGHT(N760,LEN(N760)-FIND("/",N760))</f>
        <v>nonfiction</v>
      </c>
      <c r="S760" s="9">
        <f t="shared" si="22"/>
        <v>40429.836435185185</v>
      </c>
      <c r="T760" s="9">
        <f t="shared" si="23"/>
        <v>40459.836435185185</v>
      </c>
    </row>
    <row r="761" spans="1:20" ht="43.5" x14ac:dyDescent="0.35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>
        <f>ROUND((E761/D761)*100,0)</f>
        <v>102</v>
      </c>
      <c r="P761" s="5">
        <f>E761/L761</f>
        <v>51.474747474747474</v>
      </c>
      <c r="Q761" t="str">
        <f>LEFT(N761,FIND("/",N761)-1)</f>
        <v>publishing</v>
      </c>
      <c r="R761" t="str">
        <f>RIGHT(N761,LEN(N761)-FIND("/",N761))</f>
        <v>nonfiction</v>
      </c>
      <c r="S761" s="9">
        <f t="shared" si="22"/>
        <v>41789.330312500002</v>
      </c>
      <c r="T761" s="9">
        <f t="shared" si="23"/>
        <v>41829.330312500002</v>
      </c>
    </row>
    <row r="762" spans="1:20" ht="43.5" x14ac:dyDescent="0.35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>
        <f>ROUND((E762/D762)*100,0)</f>
        <v>0</v>
      </c>
      <c r="P762" s="5" t="e">
        <f>E762/L762</f>
        <v>#DIV/0!</v>
      </c>
      <c r="Q762" t="str">
        <f>LEFT(N762,FIND("/",N762)-1)</f>
        <v>publishing</v>
      </c>
      <c r="R762" t="str">
        <f>RIGHT(N762,LEN(N762)-FIND("/",N762))</f>
        <v>fiction</v>
      </c>
      <c r="S762" s="9">
        <f t="shared" si="22"/>
        <v>42670.764039351852</v>
      </c>
      <c r="T762" s="9">
        <f t="shared" si="23"/>
        <v>42700.805706018517</v>
      </c>
    </row>
    <row r="763" spans="1:20" ht="43.5" x14ac:dyDescent="0.35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>
        <f>ROUND((E763/D763)*100,0)</f>
        <v>5</v>
      </c>
      <c r="P763" s="5">
        <f>E763/L763</f>
        <v>39.166666666666664</v>
      </c>
      <c r="Q763" t="str">
        <f>LEFT(N763,FIND("/",N763)-1)</f>
        <v>publishing</v>
      </c>
      <c r="R763" t="str">
        <f>RIGHT(N763,LEN(N763)-FIND("/",N763))</f>
        <v>fiction</v>
      </c>
      <c r="S763" s="9">
        <f t="shared" si="22"/>
        <v>41642.751458333332</v>
      </c>
      <c r="T763" s="9">
        <f t="shared" si="23"/>
        <v>41672.751458333332</v>
      </c>
    </row>
    <row r="764" spans="1:20" ht="43.5" x14ac:dyDescent="0.35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>
        <f>ROUND((E764/D764)*100,0)</f>
        <v>0</v>
      </c>
      <c r="P764" s="5" t="e">
        <f>E764/L764</f>
        <v>#DIV/0!</v>
      </c>
      <c r="Q764" t="str">
        <f>LEFT(N764,FIND("/",N764)-1)</f>
        <v>publishing</v>
      </c>
      <c r="R764" t="str">
        <f>RIGHT(N764,LEN(N764)-FIND("/",N764))</f>
        <v>fiction</v>
      </c>
      <c r="S764" s="9">
        <f t="shared" si="22"/>
        <v>42690.858449074076</v>
      </c>
      <c r="T764" s="9">
        <f t="shared" si="23"/>
        <v>42708.25</v>
      </c>
    </row>
    <row r="765" spans="1:20" ht="43.5" x14ac:dyDescent="0.35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>
        <f>ROUND((E765/D765)*100,0)</f>
        <v>0</v>
      </c>
      <c r="P765" s="5">
        <f>E765/L765</f>
        <v>5</v>
      </c>
      <c r="Q765" t="str">
        <f>LEFT(N765,FIND("/",N765)-1)</f>
        <v>publishing</v>
      </c>
      <c r="R765" t="str">
        <f>RIGHT(N765,LEN(N765)-FIND("/",N765))</f>
        <v>fiction</v>
      </c>
      <c r="S765" s="9">
        <f t="shared" si="22"/>
        <v>41471.446851851848</v>
      </c>
      <c r="T765" s="9">
        <f t="shared" si="23"/>
        <v>41501.446851851848</v>
      </c>
    </row>
    <row r="766" spans="1:20" ht="43.5" x14ac:dyDescent="0.35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>
        <f>ROUND((E766/D766)*100,0)</f>
        <v>0</v>
      </c>
      <c r="P766" s="5" t="e">
        <f>E766/L766</f>
        <v>#DIV/0!</v>
      </c>
      <c r="Q766" t="str">
        <f>LEFT(N766,FIND("/",N766)-1)</f>
        <v>publishing</v>
      </c>
      <c r="R766" t="str">
        <f>RIGHT(N766,LEN(N766)-FIND("/",N766))</f>
        <v>fiction</v>
      </c>
      <c r="S766" s="9">
        <f t="shared" si="22"/>
        <v>42227.173159722224</v>
      </c>
      <c r="T766" s="9">
        <f t="shared" si="23"/>
        <v>42257.173159722224</v>
      </c>
    </row>
    <row r="767" spans="1:20" ht="43.5" x14ac:dyDescent="0.35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>
        <f>ROUND((E767/D767)*100,0)</f>
        <v>36</v>
      </c>
      <c r="P767" s="5">
        <f>E767/L767</f>
        <v>57.295454545454547</v>
      </c>
      <c r="Q767" t="str">
        <f>LEFT(N767,FIND("/",N767)-1)</f>
        <v>publishing</v>
      </c>
      <c r="R767" t="str">
        <f>RIGHT(N767,LEN(N767)-FIND("/",N767))</f>
        <v>fiction</v>
      </c>
      <c r="S767" s="9">
        <f t="shared" si="22"/>
        <v>41901.542638888888</v>
      </c>
      <c r="T767" s="9">
        <f t="shared" si="23"/>
        <v>41931.542638888888</v>
      </c>
    </row>
    <row r="768" spans="1:20" ht="43.5" x14ac:dyDescent="0.35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>
        <f>ROUND((E768/D768)*100,0)</f>
        <v>0</v>
      </c>
      <c r="P768" s="5" t="e">
        <f>E768/L768</f>
        <v>#DIV/0!</v>
      </c>
      <c r="Q768" t="str">
        <f>LEFT(N768,FIND("/",N768)-1)</f>
        <v>publishing</v>
      </c>
      <c r="R768" t="str">
        <f>RIGHT(N768,LEN(N768)-FIND("/",N768))</f>
        <v>fiction</v>
      </c>
      <c r="S768" s="9">
        <f t="shared" si="22"/>
        <v>42021.783368055556</v>
      </c>
      <c r="T768" s="9">
        <f t="shared" si="23"/>
        <v>42051.783368055556</v>
      </c>
    </row>
    <row r="769" spans="1:20" ht="72.5" x14ac:dyDescent="0.35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>
        <f>ROUND((E769/D769)*100,0)</f>
        <v>4</v>
      </c>
      <c r="P769" s="5">
        <f>E769/L769</f>
        <v>59</v>
      </c>
      <c r="Q769" t="str">
        <f>LEFT(N769,FIND("/",N769)-1)</f>
        <v>publishing</v>
      </c>
      <c r="R769" t="str">
        <f>RIGHT(N769,LEN(N769)-FIND("/",N769))</f>
        <v>fiction</v>
      </c>
      <c r="S769" s="9">
        <f t="shared" si="22"/>
        <v>42115.143634259264</v>
      </c>
      <c r="T769" s="9">
        <f t="shared" si="23"/>
        <v>42145.143634259264</v>
      </c>
    </row>
    <row r="770" spans="1:20" ht="43.5" x14ac:dyDescent="0.35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>
        <f>ROUND((E770/D770)*100,0)</f>
        <v>0</v>
      </c>
      <c r="P770" s="5" t="e">
        <f>E770/L770</f>
        <v>#DIV/0!</v>
      </c>
      <c r="Q770" t="str">
        <f>LEFT(N770,FIND("/",N770)-1)</f>
        <v>publishing</v>
      </c>
      <c r="R770" t="str">
        <f>RIGHT(N770,LEN(N770)-FIND("/",N770))</f>
        <v>fiction</v>
      </c>
      <c r="S770" s="9">
        <f t="shared" si="22"/>
        <v>41594.207060185188</v>
      </c>
      <c r="T770" s="9">
        <f t="shared" si="23"/>
        <v>41624.207060185188</v>
      </c>
    </row>
    <row r="771" spans="1:20" ht="58" x14ac:dyDescent="0.35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>
        <f>ROUND((E771/D771)*100,0)</f>
        <v>41</v>
      </c>
      <c r="P771" s="5">
        <f>E771/L771</f>
        <v>31.846153846153847</v>
      </c>
      <c r="Q771" t="str">
        <f>LEFT(N771,FIND("/",N771)-1)</f>
        <v>publishing</v>
      </c>
      <c r="R771" t="str">
        <f>RIGHT(N771,LEN(N771)-FIND("/",N771))</f>
        <v>fiction</v>
      </c>
      <c r="S771" s="9">
        <f t="shared" ref="S771:S834" si="24">(((J771/60)/60)/24)+DATE(1970,1,1)</f>
        <v>41604.996458333335</v>
      </c>
      <c r="T771" s="9">
        <f t="shared" ref="T771:T834" si="25">(((I771/60)/60)/24)+DATE(1970,1,1)</f>
        <v>41634.996458333335</v>
      </c>
    </row>
    <row r="772" spans="1:20" ht="43.5" x14ac:dyDescent="0.35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>
        <f>ROUND((E772/D772)*100,0)</f>
        <v>0</v>
      </c>
      <c r="P772" s="5" t="e">
        <f>E772/L772</f>
        <v>#DIV/0!</v>
      </c>
      <c r="Q772" t="str">
        <f>LEFT(N772,FIND("/",N772)-1)</f>
        <v>publishing</v>
      </c>
      <c r="R772" t="str">
        <f>RIGHT(N772,LEN(N772)-FIND("/",N772))</f>
        <v>fiction</v>
      </c>
      <c r="S772" s="9">
        <f t="shared" si="24"/>
        <v>41289.999641203707</v>
      </c>
      <c r="T772" s="9">
        <f t="shared" si="25"/>
        <v>41329.999641203707</v>
      </c>
    </row>
    <row r="773" spans="1:20" ht="43.5" x14ac:dyDescent="0.35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>
        <f>ROUND((E773/D773)*100,0)</f>
        <v>0</v>
      </c>
      <c r="P773" s="5">
        <f>E773/L773</f>
        <v>10</v>
      </c>
      <c r="Q773" t="str">
        <f>LEFT(N773,FIND("/",N773)-1)</f>
        <v>publishing</v>
      </c>
      <c r="R773" t="str">
        <f>RIGHT(N773,LEN(N773)-FIND("/",N773))</f>
        <v>fiction</v>
      </c>
      <c r="S773" s="9">
        <f t="shared" si="24"/>
        <v>42349.824097222227</v>
      </c>
      <c r="T773" s="9">
        <f t="shared" si="25"/>
        <v>42399.824097222227</v>
      </c>
    </row>
    <row r="774" spans="1:20" ht="58" x14ac:dyDescent="0.35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>
        <f>ROUND((E774/D774)*100,0)</f>
        <v>3</v>
      </c>
      <c r="P774" s="5">
        <f>E774/L774</f>
        <v>50</v>
      </c>
      <c r="Q774" t="str">
        <f>LEFT(N774,FIND("/",N774)-1)</f>
        <v>publishing</v>
      </c>
      <c r="R774" t="str">
        <f>RIGHT(N774,LEN(N774)-FIND("/",N774))</f>
        <v>fiction</v>
      </c>
      <c r="S774" s="9">
        <f t="shared" si="24"/>
        <v>40068.056932870371</v>
      </c>
      <c r="T774" s="9">
        <f t="shared" si="25"/>
        <v>40118.165972222225</v>
      </c>
    </row>
    <row r="775" spans="1:20" ht="43.5" x14ac:dyDescent="0.35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>
        <f>ROUND((E775/D775)*100,0)</f>
        <v>1</v>
      </c>
      <c r="P775" s="5">
        <f>E775/L775</f>
        <v>16</v>
      </c>
      <c r="Q775" t="str">
        <f>LEFT(N775,FIND("/",N775)-1)</f>
        <v>publishing</v>
      </c>
      <c r="R775" t="str">
        <f>RIGHT(N775,LEN(N775)-FIND("/",N775))</f>
        <v>fiction</v>
      </c>
      <c r="S775" s="9">
        <f t="shared" si="24"/>
        <v>42100.735937499994</v>
      </c>
      <c r="T775" s="9">
        <f t="shared" si="25"/>
        <v>42134.959027777775</v>
      </c>
    </row>
    <row r="776" spans="1:20" ht="43.5" x14ac:dyDescent="0.35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>
        <f>ROUND((E776/D776)*100,0)</f>
        <v>70</v>
      </c>
      <c r="P776" s="5">
        <f>E776/L776</f>
        <v>39</v>
      </c>
      <c r="Q776" t="str">
        <f>LEFT(N776,FIND("/",N776)-1)</f>
        <v>publishing</v>
      </c>
      <c r="R776" t="str">
        <f>RIGHT(N776,LEN(N776)-FIND("/",N776))</f>
        <v>fiction</v>
      </c>
      <c r="S776" s="9">
        <f t="shared" si="24"/>
        <v>41663.780300925922</v>
      </c>
      <c r="T776" s="9">
        <f t="shared" si="25"/>
        <v>41693.780300925922</v>
      </c>
    </row>
    <row r="777" spans="1:20" ht="43.5" x14ac:dyDescent="0.35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>
        <f>ROUND((E777/D777)*100,0)</f>
        <v>2</v>
      </c>
      <c r="P777" s="5">
        <f>E777/L777</f>
        <v>34</v>
      </c>
      <c r="Q777" t="str">
        <f>LEFT(N777,FIND("/",N777)-1)</f>
        <v>publishing</v>
      </c>
      <c r="R777" t="str">
        <f>RIGHT(N777,LEN(N777)-FIND("/",N777))</f>
        <v>fiction</v>
      </c>
      <c r="S777" s="9">
        <f t="shared" si="24"/>
        <v>40863.060127314813</v>
      </c>
      <c r="T777" s="9">
        <f t="shared" si="25"/>
        <v>40893.060127314813</v>
      </c>
    </row>
    <row r="778" spans="1:20" ht="43.5" x14ac:dyDescent="0.35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>
        <f>ROUND((E778/D778)*100,0)</f>
        <v>51</v>
      </c>
      <c r="P778" s="5">
        <f>E778/L778</f>
        <v>63.122807017543863</v>
      </c>
      <c r="Q778" t="str">
        <f>LEFT(N778,FIND("/",N778)-1)</f>
        <v>publishing</v>
      </c>
      <c r="R778" t="str">
        <f>RIGHT(N778,LEN(N778)-FIND("/",N778))</f>
        <v>fiction</v>
      </c>
      <c r="S778" s="9">
        <f t="shared" si="24"/>
        <v>42250.685706018514</v>
      </c>
      <c r="T778" s="9">
        <f t="shared" si="25"/>
        <v>42288.208333333328</v>
      </c>
    </row>
    <row r="779" spans="1:20" ht="58" x14ac:dyDescent="0.35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>
        <f>ROUND((E779/D779)*100,0)</f>
        <v>1</v>
      </c>
      <c r="P779" s="5">
        <f>E779/L779</f>
        <v>7</v>
      </c>
      <c r="Q779" t="str">
        <f>LEFT(N779,FIND("/",N779)-1)</f>
        <v>publishing</v>
      </c>
      <c r="R779" t="str">
        <f>RIGHT(N779,LEN(N779)-FIND("/",N779))</f>
        <v>fiction</v>
      </c>
      <c r="S779" s="9">
        <f t="shared" si="24"/>
        <v>41456.981215277774</v>
      </c>
      <c r="T779" s="9">
        <f t="shared" si="25"/>
        <v>41486.981215277774</v>
      </c>
    </row>
    <row r="780" spans="1:20" ht="43.5" x14ac:dyDescent="0.35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>
        <f>ROUND((E780/D780)*100,0)</f>
        <v>0</v>
      </c>
      <c r="P780" s="5">
        <f>E780/L780</f>
        <v>2</v>
      </c>
      <c r="Q780" t="str">
        <f>LEFT(N780,FIND("/",N780)-1)</f>
        <v>publishing</v>
      </c>
      <c r="R780" t="str">
        <f>RIGHT(N780,LEN(N780)-FIND("/",N780))</f>
        <v>fiction</v>
      </c>
      <c r="S780" s="9">
        <f t="shared" si="24"/>
        <v>41729.702314814815</v>
      </c>
      <c r="T780" s="9">
        <f t="shared" si="25"/>
        <v>41759.702314814815</v>
      </c>
    </row>
    <row r="781" spans="1:20" ht="58" x14ac:dyDescent="0.35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>
        <f>ROUND((E781/D781)*100,0)</f>
        <v>3</v>
      </c>
      <c r="P781" s="5">
        <f>E781/L781</f>
        <v>66.666666666666671</v>
      </c>
      <c r="Q781" t="str">
        <f>LEFT(N781,FIND("/",N781)-1)</f>
        <v>publishing</v>
      </c>
      <c r="R781" t="str">
        <f>RIGHT(N781,LEN(N781)-FIND("/",N781))</f>
        <v>fiction</v>
      </c>
      <c r="S781" s="9">
        <f t="shared" si="24"/>
        <v>40436.68408564815</v>
      </c>
      <c r="T781" s="9">
        <f t="shared" si="25"/>
        <v>40466.166666666664</v>
      </c>
    </row>
    <row r="782" spans="1:20" ht="43.5" x14ac:dyDescent="0.35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>
        <f>ROUND((E782/D782)*100,0)</f>
        <v>104</v>
      </c>
      <c r="P782" s="5">
        <f>E782/L782</f>
        <v>38.518518518518519</v>
      </c>
      <c r="Q782" t="str">
        <f>LEFT(N782,FIND("/",N782)-1)</f>
        <v>music</v>
      </c>
      <c r="R782" t="str">
        <f>RIGHT(N782,LEN(N782)-FIND("/",N782))</f>
        <v>rock</v>
      </c>
      <c r="S782" s="9">
        <f t="shared" si="24"/>
        <v>40636.673900462964</v>
      </c>
      <c r="T782" s="9">
        <f t="shared" si="25"/>
        <v>40666.673900462964</v>
      </c>
    </row>
    <row r="783" spans="1:20" ht="43.5" x14ac:dyDescent="0.35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>
        <f>ROUND((E783/D783)*100,0)</f>
        <v>133</v>
      </c>
      <c r="P783" s="5">
        <f>E783/L783</f>
        <v>42.609200000000001</v>
      </c>
      <c r="Q783" t="str">
        <f>LEFT(N783,FIND("/",N783)-1)</f>
        <v>music</v>
      </c>
      <c r="R783" t="str">
        <f>RIGHT(N783,LEN(N783)-FIND("/",N783))</f>
        <v>rock</v>
      </c>
      <c r="S783" s="9">
        <f t="shared" si="24"/>
        <v>41403.000856481485</v>
      </c>
      <c r="T783" s="9">
        <f t="shared" si="25"/>
        <v>41433.000856481485</v>
      </c>
    </row>
    <row r="784" spans="1:20" ht="43.5" x14ac:dyDescent="0.35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>
        <f>ROUND((E784/D784)*100,0)</f>
        <v>100</v>
      </c>
      <c r="P784" s="5">
        <f>E784/L784</f>
        <v>50</v>
      </c>
      <c r="Q784" t="str">
        <f>LEFT(N784,FIND("/",N784)-1)</f>
        <v>music</v>
      </c>
      <c r="R784" t="str">
        <f>RIGHT(N784,LEN(N784)-FIND("/",N784))</f>
        <v>rock</v>
      </c>
      <c r="S784" s="9">
        <f t="shared" si="24"/>
        <v>41116.758125</v>
      </c>
      <c r="T784" s="9">
        <f t="shared" si="25"/>
        <v>41146.758125</v>
      </c>
    </row>
    <row r="785" spans="1:20" ht="43.5" x14ac:dyDescent="0.35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>
        <f>ROUND((E785/D785)*100,0)</f>
        <v>148</v>
      </c>
      <c r="P785" s="5">
        <f>E785/L785</f>
        <v>63.485714285714288</v>
      </c>
      <c r="Q785" t="str">
        <f>LEFT(N785,FIND("/",N785)-1)</f>
        <v>music</v>
      </c>
      <c r="R785" t="str">
        <f>RIGHT(N785,LEN(N785)-FIND("/",N785))</f>
        <v>rock</v>
      </c>
      <c r="S785" s="9">
        <f t="shared" si="24"/>
        <v>40987.773715277777</v>
      </c>
      <c r="T785" s="9">
        <f t="shared" si="25"/>
        <v>41026.916666666664</v>
      </c>
    </row>
    <row r="786" spans="1:20" ht="43.5" x14ac:dyDescent="0.35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>
        <f>ROUND((E786/D786)*100,0)</f>
        <v>103</v>
      </c>
      <c r="P786" s="5">
        <f>E786/L786</f>
        <v>102.5</v>
      </c>
      <c r="Q786" t="str">
        <f>LEFT(N786,FIND("/",N786)-1)</f>
        <v>music</v>
      </c>
      <c r="R786" t="str">
        <f>RIGHT(N786,LEN(N786)-FIND("/",N786))</f>
        <v>rock</v>
      </c>
      <c r="S786" s="9">
        <f t="shared" si="24"/>
        <v>41675.149525462963</v>
      </c>
      <c r="T786" s="9">
        <f t="shared" si="25"/>
        <v>41715.107858796298</v>
      </c>
    </row>
    <row r="787" spans="1:20" ht="58" x14ac:dyDescent="0.35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>
        <f>ROUND((E787/D787)*100,0)</f>
        <v>181</v>
      </c>
      <c r="P787" s="5">
        <f>E787/L787</f>
        <v>31.142758620689655</v>
      </c>
      <c r="Q787" t="str">
        <f>LEFT(N787,FIND("/",N787)-1)</f>
        <v>music</v>
      </c>
      <c r="R787" t="str">
        <f>RIGHT(N787,LEN(N787)-FIND("/",N787))</f>
        <v>rock</v>
      </c>
      <c r="S787" s="9">
        <f t="shared" si="24"/>
        <v>41303.593923611108</v>
      </c>
      <c r="T787" s="9">
        <f t="shared" si="25"/>
        <v>41333.593923611108</v>
      </c>
    </row>
    <row r="788" spans="1:20" ht="43.5" x14ac:dyDescent="0.35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>
        <f>ROUND((E788/D788)*100,0)</f>
        <v>143</v>
      </c>
      <c r="P788" s="5">
        <f>E788/L788</f>
        <v>162.27272727272728</v>
      </c>
      <c r="Q788" t="str">
        <f>LEFT(N788,FIND("/",N788)-1)</f>
        <v>music</v>
      </c>
      <c r="R788" t="str">
        <f>RIGHT(N788,LEN(N788)-FIND("/",N788))</f>
        <v>rock</v>
      </c>
      <c r="S788" s="9">
        <f t="shared" si="24"/>
        <v>40983.055949074071</v>
      </c>
      <c r="T788" s="9">
        <f t="shared" si="25"/>
        <v>41040.657638888886</v>
      </c>
    </row>
    <row r="789" spans="1:20" ht="43.5" x14ac:dyDescent="0.35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>
        <f>ROUND((E789/D789)*100,0)</f>
        <v>114</v>
      </c>
      <c r="P789" s="5">
        <f>E789/L789</f>
        <v>80.588235294117652</v>
      </c>
      <c r="Q789" t="str">
        <f>LEFT(N789,FIND("/",N789)-1)</f>
        <v>music</v>
      </c>
      <c r="R789" t="str">
        <f>RIGHT(N789,LEN(N789)-FIND("/",N789))</f>
        <v>rock</v>
      </c>
      <c r="S789" s="9">
        <f t="shared" si="24"/>
        <v>41549.627615740741</v>
      </c>
      <c r="T789" s="9">
        <f t="shared" si="25"/>
        <v>41579.627615740741</v>
      </c>
    </row>
    <row r="790" spans="1:20" ht="43.5" x14ac:dyDescent="0.35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>
        <f>ROUND((E790/D790)*100,0)</f>
        <v>204</v>
      </c>
      <c r="P790" s="5">
        <f>E790/L790</f>
        <v>59.85441176470588</v>
      </c>
      <c r="Q790" t="str">
        <f>LEFT(N790,FIND("/",N790)-1)</f>
        <v>music</v>
      </c>
      <c r="R790" t="str">
        <f>RIGHT(N790,LEN(N790)-FIND("/",N790))</f>
        <v>rock</v>
      </c>
      <c r="S790" s="9">
        <f t="shared" si="24"/>
        <v>41059.006805555553</v>
      </c>
      <c r="T790" s="9">
        <f t="shared" si="25"/>
        <v>41097.165972222225</v>
      </c>
    </row>
    <row r="791" spans="1:20" ht="43.5" x14ac:dyDescent="0.35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>
        <f>ROUND((E791/D791)*100,0)</f>
        <v>109</v>
      </c>
      <c r="P791" s="5">
        <f>E791/L791</f>
        <v>132.85714285714286</v>
      </c>
      <c r="Q791" t="str">
        <f>LEFT(N791,FIND("/",N791)-1)</f>
        <v>music</v>
      </c>
      <c r="R791" t="str">
        <f>RIGHT(N791,LEN(N791)-FIND("/",N791))</f>
        <v>rock</v>
      </c>
      <c r="S791" s="9">
        <f t="shared" si="24"/>
        <v>41277.186111111114</v>
      </c>
      <c r="T791" s="9">
        <f t="shared" si="25"/>
        <v>41295.332638888889</v>
      </c>
    </row>
    <row r="792" spans="1:20" ht="43.5" x14ac:dyDescent="0.35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>
        <f>ROUND((E792/D792)*100,0)</f>
        <v>144</v>
      </c>
      <c r="P792" s="5">
        <f>E792/L792</f>
        <v>92.547820512820508</v>
      </c>
      <c r="Q792" t="str">
        <f>LEFT(N792,FIND("/",N792)-1)</f>
        <v>music</v>
      </c>
      <c r="R792" t="str">
        <f>RIGHT(N792,LEN(N792)-FIND("/",N792))</f>
        <v>rock</v>
      </c>
      <c r="S792" s="9">
        <f t="shared" si="24"/>
        <v>41276.047905092593</v>
      </c>
      <c r="T792" s="9">
        <f t="shared" si="25"/>
        <v>41306.047905092593</v>
      </c>
    </row>
    <row r="793" spans="1:20" ht="43.5" x14ac:dyDescent="0.35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>
        <f>ROUND((E793/D793)*100,0)</f>
        <v>104</v>
      </c>
      <c r="P793" s="5">
        <f>E793/L793</f>
        <v>60.859375</v>
      </c>
      <c r="Q793" t="str">
        <f>LEFT(N793,FIND("/",N793)-1)</f>
        <v>music</v>
      </c>
      <c r="R793" t="str">
        <f>RIGHT(N793,LEN(N793)-FIND("/",N793))</f>
        <v>rock</v>
      </c>
      <c r="S793" s="9">
        <f t="shared" si="24"/>
        <v>41557.780624999999</v>
      </c>
      <c r="T793" s="9">
        <f t="shared" si="25"/>
        <v>41591.249305555553</v>
      </c>
    </row>
    <row r="794" spans="1:20" ht="29" x14ac:dyDescent="0.35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>
        <f>ROUND((E794/D794)*100,0)</f>
        <v>100</v>
      </c>
      <c r="P794" s="5">
        <f>E794/L794</f>
        <v>41.851833333333339</v>
      </c>
      <c r="Q794" t="str">
        <f>LEFT(N794,FIND("/",N794)-1)</f>
        <v>music</v>
      </c>
      <c r="R794" t="str">
        <f>RIGHT(N794,LEN(N794)-FIND("/",N794))</f>
        <v>rock</v>
      </c>
      <c r="S794" s="9">
        <f t="shared" si="24"/>
        <v>41555.873645833337</v>
      </c>
      <c r="T794" s="9">
        <f t="shared" si="25"/>
        <v>41585.915312500001</v>
      </c>
    </row>
    <row r="795" spans="1:20" ht="43.5" x14ac:dyDescent="0.35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>
        <f>ROUND((E795/D795)*100,0)</f>
        <v>103</v>
      </c>
      <c r="P795" s="5">
        <f>E795/L795</f>
        <v>88.325937499999995</v>
      </c>
      <c r="Q795" t="str">
        <f>LEFT(N795,FIND("/",N795)-1)</f>
        <v>music</v>
      </c>
      <c r="R795" t="str">
        <f>RIGHT(N795,LEN(N795)-FIND("/",N795))</f>
        <v>rock</v>
      </c>
      <c r="S795" s="9">
        <f t="shared" si="24"/>
        <v>41442.741249999999</v>
      </c>
      <c r="T795" s="9">
        <f t="shared" si="25"/>
        <v>41458.207638888889</v>
      </c>
    </row>
    <row r="796" spans="1:20" ht="43.5" x14ac:dyDescent="0.35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>
        <f>ROUND((E796/D796)*100,0)</f>
        <v>105</v>
      </c>
      <c r="P796" s="5">
        <f>E796/L796</f>
        <v>158.96226415094338</v>
      </c>
      <c r="Q796" t="str">
        <f>LEFT(N796,FIND("/",N796)-1)</f>
        <v>music</v>
      </c>
      <c r="R796" t="str">
        <f>RIGHT(N796,LEN(N796)-FIND("/",N796))</f>
        <v>rock</v>
      </c>
      <c r="S796" s="9">
        <f t="shared" si="24"/>
        <v>40736.115011574075</v>
      </c>
      <c r="T796" s="9">
        <f t="shared" si="25"/>
        <v>40791.712500000001</v>
      </c>
    </row>
    <row r="797" spans="1:20" ht="43.5" x14ac:dyDescent="0.35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>
        <f>ROUND((E797/D797)*100,0)</f>
        <v>112</v>
      </c>
      <c r="P797" s="5">
        <f>E797/L797</f>
        <v>85.054347826086953</v>
      </c>
      <c r="Q797" t="str">
        <f>LEFT(N797,FIND("/",N797)-1)</f>
        <v>music</v>
      </c>
      <c r="R797" t="str">
        <f>RIGHT(N797,LEN(N797)-FIND("/",N797))</f>
        <v>rock</v>
      </c>
      <c r="S797" s="9">
        <f t="shared" si="24"/>
        <v>40963.613032407404</v>
      </c>
      <c r="T797" s="9">
        <f t="shared" si="25"/>
        <v>41006.207638888889</v>
      </c>
    </row>
    <row r="798" spans="1:20" ht="58" x14ac:dyDescent="0.35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>
        <f>ROUND((E798/D798)*100,0)</f>
        <v>101</v>
      </c>
      <c r="P798" s="5">
        <f>E798/L798</f>
        <v>112.61111111111111</v>
      </c>
      <c r="Q798" t="str">
        <f>LEFT(N798,FIND("/",N798)-1)</f>
        <v>music</v>
      </c>
      <c r="R798" t="str">
        <f>RIGHT(N798,LEN(N798)-FIND("/",N798))</f>
        <v>rock</v>
      </c>
      <c r="S798" s="9">
        <f t="shared" si="24"/>
        <v>41502.882928240739</v>
      </c>
      <c r="T798" s="9">
        <f t="shared" si="25"/>
        <v>41532.881944444445</v>
      </c>
    </row>
    <row r="799" spans="1:20" ht="43.5" x14ac:dyDescent="0.35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>
        <f>ROUND((E799/D799)*100,0)</f>
        <v>108</v>
      </c>
      <c r="P799" s="5">
        <f>E799/L799</f>
        <v>45.436619718309856</v>
      </c>
      <c r="Q799" t="str">
        <f>LEFT(N799,FIND("/",N799)-1)</f>
        <v>music</v>
      </c>
      <c r="R799" t="str">
        <f>RIGHT(N799,LEN(N799)-FIND("/",N799))</f>
        <v>rock</v>
      </c>
      <c r="S799" s="9">
        <f t="shared" si="24"/>
        <v>40996.994074074071</v>
      </c>
      <c r="T799" s="9">
        <f t="shared" si="25"/>
        <v>41028.166666666664</v>
      </c>
    </row>
    <row r="800" spans="1:20" ht="43.5" x14ac:dyDescent="0.35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>
        <f>ROUND((E800/D800)*100,0)</f>
        <v>115</v>
      </c>
      <c r="P800" s="5">
        <f>E800/L800</f>
        <v>46.218390804597703</v>
      </c>
      <c r="Q800" t="str">
        <f>LEFT(N800,FIND("/",N800)-1)</f>
        <v>music</v>
      </c>
      <c r="R800" t="str">
        <f>RIGHT(N800,LEN(N800)-FIND("/",N800))</f>
        <v>rock</v>
      </c>
      <c r="S800" s="9">
        <f t="shared" si="24"/>
        <v>41882.590127314819</v>
      </c>
      <c r="T800" s="9">
        <f t="shared" si="25"/>
        <v>41912.590127314819</v>
      </c>
    </row>
    <row r="801" spans="1:20" ht="58" x14ac:dyDescent="0.35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>
        <f>ROUND((E801/D801)*100,0)</f>
        <v>100</v>
      </c>
      <c r="P801" s="5">
        <f>E801/L801</f>
        <v>178.60714285714286</v>
      </c>
      <c r="Q801" t="str">
        <f>LEFT(N801,FIND("/",N801)-1)</f>
        <v>music</v>
      </c>
      <c r="R801" t="str">
        <f>RIGHT(N801,LEN(N801)-FIND("/",N801))</f>
        <v>rock</v>
      </c>
      <c r="S801" s="9">
        <f t="shared" si="24"/>
        <v>40996.667199074072</v>
      </c>
      <c r="T801" s="9">
        <f t="shared" si="25"/>
        <v>41026.667199074072</v>
      </c>
    </row>
    <row r="802" spans="1:20" ht="43.5" x14ac:dyDescent="0.35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>
        <f>ROUND((E802/D802)*100,0)</f>
        <v>152</v>
      </c>
      <c r="P802" s="5">
        <f>E802/L802</f>
        <v>40.75</v>
      </c>
      <c r="Q802" t="str">
        <f>LEFT(N802,FIND("/",N802)-1)</f>
        <v>music</v>
      </c>
      <c r="R802" t="str">
        <f>RIGHT(N802,LEN(N802)-FIND("/",N802))</f>
        <v>rock</v>
      </c>
      <c r="S802" s="9">
        <f t="shared" si="24"/>
        <v>41863.433495370373</v>
      </c>
      <c r="T802" s="9">
        <f t="shared" si="25"/>
        <v>41893.433495370373</v>
      </c>
    </row>
    <row r="803" spans="1:20" ht="43.5" x14ac:dyDescent="0.35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>
        <f>ROUND((E803/D803)*100,0)</f>
        <v>112</v>
      </c>
      <c r="P803" s="5">
        <f>E803/L803</f>
        <v>43.733921568627444</v>
      </c>
      <c r="Q803" t="str">
        <f>LEFT(N803,FIND("/",N803)-1)</f>
        <v>music</v>
      </c>
      <c r="R803" t="str">
        <f>RIGHT(N803,LEN(N803)-FIND("/",N803))</f>
        <v>rock</v>
      </c>
      <c r="S803" s="9">
        <f t="shared" si="24"/>
        <v>40695.795370370368</v>
      </c>
      <c r="T803" s="9">
        <f t="shared" si="25"/>
        <v>40725.795370370368</v>
      </c>
    </row>
    <row r="804" spans="1:20" ht="58" x14ac:dyDescent="0.35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>
        <f>ROUND((E804/D804)*100,0)</f>
        <v>101</v>
      </c>
      <c r="P804" s="5">
        <f>E804/L804</f>
        <v>81.066666666666663</v>
      </c>
      <c r="Q804" t="str">
        <f>LEFT(N804,FIND("/",N804)-1)</f>
        <v>music</v>
      </c>
      <c r="R804" t="str">
        <f>RIGHT(N804,LEN(N804)-FIND("/",N804))</f>
        <v>rock</v>
      </c>
      <c r="S804" s="9">
        <f t="shared" si="24"/>
        <v>41123.022268518522</v>
      </c>
      <c r="T804" s="9">
        <f t="shared" si="25"/>
        <v>41169.170138888891</v>
      </c>
    </row>
    <row r="805" spans="1:20" ht="43.5" x14ac:dyDescent="0.35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>
        <f>ROUND((E805/D805)*100,0)</f>
        <v>123</v>
      </c>
      <c r="P805" s="5">
        <f>E805/L805</f>
        <v>74.60526315789474</v>
      </c>
      <c r="Q805" t="str">
        <f>LEFT(N805,FIND("/",N805)-1)</f>
        <v>music</v>
      </c>
      <c r="R805" t="str">
        <f>RIGHT(N805,LEN(N805)-FIND("/",N805))</f>
        <v>rock</v>
      </c>
      <c r="S805" s="9">
        <f t="shared" si="24"/>
        <v>40665.949976851851</v>
      </c>
      <c r="T805" s="9">
        <f t="shared" si="25"/>
        <v>40692.041666666664</v>
      </c>
    </row>
    <row r="806" spans="1:20" ht="43.5" x14ac:dyDescent="0.35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>
        <f>ROUND((E806/D806)*100,0)</f>
        <v>100</v>
      </c>
      <c r="P806" s="5">
        <f>E806/L806</f>
        <v>305.55555555555554</v>
      </c>
      <c r="Q806" t="str">
        <f>LEFT(N806,FIND("/",N806)-1)</f>
        <v>music</v>
      </c>
      <c r="R806" t="str">
        <f>RIGHT(N806,LEN(N806)-FIND("/",N806))</f>
        <v>rock</v>
      </c>
      <c r="S806" s="9">
        <f t="shared" si="24"/>
        <v>40730.105625000004</v>
      </c>
      <c r="T806" s="9">
        <f t="shared" si="25"/>
        <v>40747.165972222225</v>
      </c>
    </row>
    <row r="807" spans="1:20" ht="43.5" x14ac:dyDescent="0.35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>
        <f>ROUND((E807/D807)*100,0)</f>
        <v>105</v>
      </c>
      <c r="P807" s="5">
        <f>E807/L807</f>
        <v>58.333333333333336</v>
      </c>
      <c r="Q807" t="str">
        <f>LEFT(N807,FIND("/",N807)-1)</f>
        <v>music</v>
      </c>
      <c r="R807" t="str">
        <f>RIGHT(N807,LEN(N807)-FIND("/",N807))</f>
        <v>rock</v>
      </c>
      <c r="S807" s="9">
        <f t="shared" si="24"/>
        <v>40690.823055555556</v>
      </c>
      <c r="T807" s="9">
        <f t="shared" si="25"/>
        <v>40740.958333333336</v>
      </c>
    </row>
    <row r="808" spans="1:20" x14ac:dyDescent="0.35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>
        <f>ROUND((E808/D808)*100,0)</f>
        <v>104</v>
      </c>
      <c r="P808" s="5">
        <f>E808/L808</f>
        <v>117.67605633802818</v>
      </c>
      <c r="Q808" t="str">
        <f>LEFT(N808,FIND("/",N808)-1)</f>
        <v>music</v>
      </c>
      <c r="R808" t="str">
        <f>RIGHT(N808,LEN(N808)-FIND("/",N808))</f>
        <v>rock</v>
      </c>
      <c r="S808" s="9">
        <f t="shared" si="24"/>
        <v>40763.691423611112</v>
      </c>
      <c r="T808" s="9">
        <f t="shared" si="25"/>
        <v>40793.691423611112</v>
      </c>
    </row>
    <row r="809" spans="1:20" ht="29" x14ac:dyDescent="0.35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>
        <f>ROUND((E809/D809)*100,0)</f>
        <v>105</v>
      </c>
      <c r="P809" s="5">
        <f>E809/L809</f>
        <v>73.771929824561397</v>
      </c>
      <c r="Q809" t="str">
        <f>LEFT(N809,FIND("/",N809)-1)</f>
        <v>music</v>
      </c>
      <c r="R809" t="str">
        <f>RIGHT(N809,LEN(N809)-FIND("/",N809))</f>
        <v>rock</v>
      </c>
      <c r="S809" s="9">
        <f t="shared" si="24"/>
        <v>42759.628599537042</v>
      </c>
      <c r="T809" s="9">
        <f t="shared" si="25"/>
        <v>42795.083333333328</v>
      </c>
    </row>
    <row r="810" spans="1:20" ht="43.5" x14ac:dyDescent="0.35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>
        <f>ROUND((E810/D810)*100,0)</f>
        <v>100</v>
      </c>
      <c r="P810" s="5">
        <f>E810/L810</f>
        <v>104.65116279069767</v>
      </c>
      <c r="Q810" t="str">
        <f>LEFT(N810,FIND("/",N810)-1)</f>
        <v>music</v>
      </c>
      <c r="R810" t="str">
        <f>RIGHT(N810,LEN(N810)-FIND("/",N810))</f>
        <v>rock</v>
      </c>
      <c r="S810" s="9">
        <f t="shared" si="24"/>
        <v>41962.100532407407</v>
      </c>
      <c r="T810" s="9">
        <f t="shared" si="25"/>
        <v>41995.207638888889</v>
      </c>
    </row>
    <row r="811" spans="1:20" ht="43.5" x14ac:dyDescent="0.35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>
        <f>ROUND((E811/D811)*100,0)</f>
        <v>104</v>
      </c>
      <c r="P811" s="5">
        <f>E811/L811</f>
        <v>79.82692307692308</v>
      </c>
      <c r="Q811" t="str">
        <f>LEFT(N811,FIND("/",N811)-1)</f>
        <v>music</v>
      </c>
      <c r="R811" t="str">
        <f>RIGHT(N811,LEN(N811)-FIND("/",N811))</f>
        <v>rock</v>
      </c>
      <c r="S811" s="9">
        <f t="shared" si="24"/>
        <v>41628.833680555559</v>
      </c>
      <c r="T811" s="9">
        <f t="shared" si="25"/>
        <v>41658.833680555559</v>
      </c>
    </row>
    <row r="812" spans="1:20" ht="43.5" x14ac:dyDescent="0.35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>
        <f>ROUND((E812/D812)*100,0)</f>
        <v>105</v>
      </c>
      <c r="P812" s="5">
        <f>E812/L812</f>
        <v>58.333333333333336</v>
      </c>
      <c r="Q812" t="str">
        <f>LEFT(N812,FIND("/",N812)-1)</f>
        <v>music</v>
      </c>
      <c r="R812" t="str">
        <f>RIGHT(N812,LEN(N812)-FIND("/",N812))</f>
        <v>rock</v>
      </c>
      <c r="S812" s="9">
        <f t="shared" si="24"/>
        <v>41123.056273148148</v>
      </c>
      <c r="T812" s="9">
        <f t="shared" si="25"/>
        <v>41153.056273148148</v>
      </c>
    </row>
    <row r="813" spans="1:20" ht="29" x14ac:dyDescent="0.35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>
        <f>ROUND((E813/D813)*100,0)</f>
        <v>104</v>
      </c>
      <c r="P813" s="5">
        <f>E813/L813</f>
        <v>86.666666666666671</v>
      </c>
      <c r="Q813" t="str">
        <f>LEFT(N813,FIND("/",N813)-1)</f>
        <v>music</v>
      </c>
      <c r="R813" t="str">
        <f>RIGHT(N813,LEN(N813)-FIND("/",N813))</f>
        <v>rock</v>
      </c>
      <c r="S813" s="9">
        <f t="shared" si="24"/>
        <v>41443.643541666665</v>
      </c>
      <c r="T813" s="9">
        <f t="shared" si="25"/>
        <v>41465.702777777777</v>
      </c>
    </row>
    <row r="814" spans="1:20" ht="43.5" x14ac:dyDescent="0.35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>
        <f>ROUND((E814/D814)*100,0)</f>
        <v>152</v>
      </c>
      <c r="P814" s="5">
        <f>E814/L814</f>
        <v>27.606060606060606</v>
      </c>
      <c r="Q814" t="str">
        <f>LEFT(N814,FIND("/",N814)-1)</f>
        <v>music</v>
      </c>
      <c r="R814" t="str">
        <f>RIGHT(N814,LEN(N814)-FIND("/",N814))</f>
        <v>rock</v>
      </c>
      <c r="S814" s="9">
        <f t="shared" si="24"/>
        <v>41282.017962962964</v>
      </c>
      <c r="T814" s="9">
        <f t="shared" si="25"/>
        <v>41334.581944444442</v>
      </c>
    </row>
    <row r="815" spans="1:20" ht="29" x14ac:dyDescent="0.35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>
        <f>ROUND((E815/D815)*100,0)</f>
        <v>160</v>
      </c>
      <c r="P815" s="5">
        <f>E815/L815</f>
        <v>24.999375000000001</v>
      </c>
      <c r="Q815" t="str">
        <f>LEFT(N815,FIND("/",N815)-1)</f>
        <v>music</v>
      </c>
      <c r="R815" t="str">
        <f>RIGHT(N815,LEN(N815)-FIND("/",N815))</f>
        <v>rock</v>
      </c>
      <c r="S815" s="9">
        <f t="shared" si="24"/>
        <v>41080.960243055553</v>
      </c>
      <c r="T815" s="9">
        <f t="shared" si="25"/>
        <v>41110.960243055553</v>
      </c>
    </row>
    <row r="816" spans="1:20" ht="43.5" x14ac:dyDescent="0.35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>
        <f>ROUND((E816/D816)*100,0)</f>
        <v>127</v>
      </c>
      <c r="P816" s="5">
        <f>E816/L816</f>
        <v>45.464285714285715</v>
      </c>
      <c r="Q816" t="str">
        <f>LEFT(N816,FIND("/",N816)-1)</f>
        <v>music</v>
      </c>
      <c r="R816" t="str">
        <f>RIGHT(N816,LEN(N816)-FIND("/",N816))</f>
        <v>rock</v>
      </c>
      <c r="S816" s="9">
        <f t="shared" si="24"/>
        <v>40679.743067129632</v>
      </c>
      <c r="T816" s="9">
        <f t="shared" si="25"/>
        <v>40694.75277777778</v>
      </c>
    </row>
    <row r="817" spans="1:20" ht="29" x14ac:dyDescent="0.35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>
        <f>ROUND((E817/D817)*100,0)</f>
        <v>107</v>
      </c>
      <c r="P817" s="5">
        <f>E817/L817</f>
        <v>99.534883720930239</v>
      </c>
      <c r="Q817" t="str">
        <f>LEFT(N817,FIND("/",N817)-1)</f>
        <v>music</v>
      </c>
      <c r="R817" t="str">
        <f>RIGHT(N817,LEN(N817)-FIND("/",N817))</f>
        <v>rock</v>
      </c>
      <c r="S817" s="9">
        <f t="shared" si="24"/>
        <v>41914.917858796296</v>
      </c>
      <c r="T817" s="9">
        <f t="shared" si="25"/>
        <v>41944.917858796296</v>
      </c>
    </row>
    <row r="818" spans="1:20" ht="29" x14ac:dyDescent="0.35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>
        <f>ROUND((E818/D818)*100,0)</f>
        <v>115</v>
      </c>
      <c r="P818" s="5">
        <f>E818/L818</f>
        <v>39.31</v>
      </c>
      <c r="Q818" t="str">
        <f>LEFT(N818,FIND("/",N818)-1)</f>
        <v>music</v>
      </c>
      <c r="R818" t="str">
        <f>RIGHT(N818,LEN(N818)-FIND("/",N818))</f>
        <v>rock</v>
      </c>
      <c r="S818" s="9">
        <f t="shared" si="24"/>
        <v>41341.870868055557</v>
      </c>
      <c r="T818" s="9">
        <f t="shared" si="25"/>
        <v>41373.270833333336</v>
      </c>
    </row>
    <row r="819" spans="1:20" ht="43.5" x14ac:dyDescent="0.35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>
        <f>ROUND((E819/D819)*100,0)</f>
        <v>137</v>
      </c>
      <c r="P819" s="5">
        <f>E819/L819</f>
        <v>89.419999999999987</v>
      </c>
      <c r="Q819" t="str">
        <f>LEFT(N819,FIND("/",N819)-1)</f>
        <v>music</v>
      </c>
      <c r="R819" t="str">
        <f>RIGHT(N819,LEN(N819)-FIND("/",N819))</f>
        <v>rock</v>
      </c>
      <c r="S819" s="9">
        <f t="shared" si="24"/>
        <v>40925.599664351852</v>
      </c>
      <c r="T819" s="9">
        <f t="shared" si="25"/>
        <v>40979.207638888889</v>
      </c>
    </row>
    <row r="820" spans="1:20" ht="43.5" x14ac:dyDescent="0.35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>
        <f>ROUND((E820/D820)*100,0)</f>
        <v>156</v>
      </c>
      <c r="P820" s="5">
        <f>E820/L820</f>
        <v>28.684210526315791</v>
      </c>
      <c r="Q820" t="str">
        <f>LEFT(N820,FIND("/",N820)-1)</f>
        <v>music</v>
      </c>
      <c r="R820" t="str">
        <f>RIGHT(N820,LEN(N820)-FIND("/",N820))</f>
        <v>rock</v>
      </c>
      <c r="S820" s="9">
        <f t="shared" si="24"/>
        <v>41120.882881944446</v>
      </c>
      <c r="T820" s="9">
        <f t="shared" si="25"/>
        <v>41128.709027777775</v>
      </c>
    </row>
    <row r="821" spans="1:20" ht="29" x14ac:dyDescent="0.35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>
        <f>ROUND((E821/D821)*100,0)</f>
        <v>109</v>
      </c>
      <c r="P821" s="5">
        <f>E821/L821</f>
        <v>31.071428571428573</v>
      </c>
      <c r="Q821" t="str">
        <f>LEFT(N821,FIND("/",N821)-1)</f>
        <v>music</v>
      </c>
      <c r="R821" t="str">
        <f>RIGHT(N821,LEN(N821)-FIND("/",N821))</f>
        <v>rock</v>
      </c>
      <c r="S821" s="9">
        <f t="shared" si="24"/>
        <v>41619.998310185183</v>
      </c>
      <c r="T821" s="9">
        <f t="shared" si="25"/>
        <v>41629.197222222225</v>
      </c>
    </row>
    <row r="822" spans="1:20" ht="43.5" x14ac:dyDescent="0.35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>
        <f>ROUND((E822/D822)*100,0)</f>
        <v>134</v>
      </c>
      <c r="P822" s="5">
        <f>E822/L822</f>
        <v>70.55263157894737</v>
      </c>
      <c r="Q822" t="str">
        <f>LEFT(N822,FIND("/",N822)-1)</f>
        <v>music</v>
      </c>
      <c r="R822" t="str">
        <f>RIGHT(N822,LEN(N822)-FIND("/",N822))</f>
        <v>rock</v>
      </c>
      <c r="S822" s="9">
        <f t="shared" si="24"/>
        <v>41768.841921296298</v>
      </c>
      <c r="T822" s="9">
        <f t="shared" si="25"/>
        <v>41799.208333333336</v>
      </c>
    </row>
    <row r="823" spans="1:20" ht="43.5" x14ac:dyDescent="0.35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>
        <f>ROUND((E823/D823)*100,0)</f>
        <v>100</v>
      </c>
      <c r="P823" s="5">
        <f>E823/L823</f>
        <v>224.12820512820514</v>
      </c>
      <c r="Q823" t="str">
        <f>LEFT(N823,FIND("/",N823)-1)</f>
        <v>music</v>
      </c>
      <c r="R823" t="str">
        <f>RIGHT(N823,LEN(N823)-FIND("/",N823))</f>
        <v>rock</v>
      </c>
      <c r="S823" s="9">
        <f t="shared" si="24"/>
        <v>42093.922048611115</v>
      </c>
      <c r="T823" s="9">
        <f t="shared" si="25"/>
        <v>42128.167361111111</v>
      </c>
    </row>
    <row r="824" spans="1:20" ht="43.5" x14ac:dyDescent="0.35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>
        <f>ROUND((E824/D824)*100,0)</f>
        <v>119</v>
      </c>
      <c r="P824" s="5">
        <f>E824/L824</f>
        <v>51.811594202898547</v>
      </c>
      <c r="Q824" t="str">
        <f>LEFT(N824,FIND("/",N824)-1)</f>
        <v>music</v>
      </c>
      <c r="R824" t="str">
        <f>RIGHT(N824,LEN(N824)-FIND("/",N824))</f>
        <v>rock</v>
      </c>
      <c r="S824" s="9">
        <f t="shared" si="24"/>
        <v>41157.947337962964</v>
      </c>
      <c r="T824" s="9">
        <f t="shared" si="25"/>
        <v>41187.947337962964</v>
      </c>
    </row>
    <row r="825" spans="1:20" ht="43.5" x14ac:dyDescent="0.35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>
        <f>ROUND((E825/D825)*100,0)</f>
        <v>180</v>
      </c>
      <c r="P825" s="5">
        <f>E825/L825</f>
        <v>43.515151515151516</v>
      </c>
      <c r="Q825" t="str">
        <f>LEFT(N825,FIND("/",N825)-1)</f>
        <v>music</v>
      </c>
      <c r="R825" t="str">
        <f>RIGHT(N825,LEN(N825)-FIND("/",N825))</f>
        <v>rock</v>
      </c>
      <c r="S825" s="9">
        <f t="shared" si="24"/>
        <v>42055.972824074073</v>
      </c>
      <c r="T825" s="9">
        <f t="shared" si="25"/>
        <v>42085.931157407409</v>
      </c>
    </row>
    <row r="826" spans="1:20" ht="58" x14ac:dyDescent="0.35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>
        <f>ROUND((E826/D826)*100,0)</f>
        <v>134</v>
      </c>
      <c r="P826" s="5">
        <f>E826/L826</f>
        <v>39.816666666666663</v>
      </c>
      <c r="Q826" t="str">
        <f>LEFT(N826,FIND("/",N826)-1)</f>
        <v>music</v>
      </c>
      <c r="R826" t="str">
        <f>RIGHT(N826,LEN(N826)-FIND("/",N826))</f>
        <v>rock</v>
      </c>
      <c r="S826" s="9">
        <f t="shared" si="24"/>
        <v>40250.242106481484</v>
      </c>
      <c r="T826" s="9">
        <f t="shared" si="25"/>
        <v>40286.290972222225</v>
      </c>
    </row>
    <row r="827" spans="1:20" ht="29" x14ac:dyDescent="0.35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>
        <f>ROUND((E827/D827)*100,0)</f>
        <v>100</v>
      </c>
      <c r="P827" s="5">
        <f>E827/L827</f>
        <v>126.8080808080808</v>
      </c>
      <c r="Q827" t="str">
        <f>LEFT(N827,FIND("/",N827)-1)</f>
        <v>music</v>
      </c>
      <c r="R827" t="str">
        <f>RIGHT(N827,LEN(N827)-FIND("/",N827))</f>
        <v>rock</v>
      </c>
      <c r="S827" s="9">
        <f t="shared" si="24"/>
        <v>41186.306527777779</v>
      </c>
      <c r="T827" s="9">
        <f t="shared" si="25"/>
        <v>41211.306527777779</v>
      </c>
    </row>
    <row r="828" spans="1:20" ht="43.5" x14ac:dyDescent="0.35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>
        <f>ROUND((E828/D828)*100,0)</f>
        <v>101</v>
      </c>
      <c r="P828" s="5">
        <f>E828/L828</f>
        <v>113.87755102040816</v>
      </c>
      <c r="Q828" t="str">
        <f>LEFT(N828,FIND("/",N828)-1)</f>
        <v>music</v>
      </c>
      <c r="R828" t="str">
        <f>RIGHT(N828,LEN(N828)-FIND("/",N828))</f>
        <v>rock</v>
      </c>
      <c r="S828" s="9">
        <f t="shared" si="24"/>
        <v>40973.038541666669</v>
      </c>
      <c r="T828" s="9">
        <f t="shared" si="25"/>
        <v>40993.996874999997</v>
      </c>
    </row>
    <row r="829" spans="1:20" ht="58" x14ac:dyDescent="0.35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>
        <f>ROUND((E829/D829)*100,0)</f>
        <v>103</v>
      </c>
      <c r="P829" s="5">
        <f>E829/L829</f>
        <v>28.181818181818183</v>
      </c>
      <c r="Q829" t="str">
        <f>LEFT(N829,FIND("/",N829)-1)</f>
        <v>music</v>
      </c>
      <c r="R829" t="str">
        <f>RIGHT(N829,LEN(N829)-FIND("/",N829))</f>
        <v>rock</v>
      </c>
      <c r="S829" s="9">
        <f t="shared" si="24"/>
        <v>40927.473460648151</v>
      </c>
      <c r="T829" s="9">
        <f t="shared" si="25"/>
        <v>40953.825694444444</v>
      </c>
    </row>
    <row r="830" spans="1:20" ht="58" x14ac:dyDescent="0.35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>
        <f>ROUND((E830/D830)*100,0)</f>
        <v>107</v>
      </c>
      <c r="P830" s="5">
        <f>E830/L830</f>
        <v>36.60526315789474</v>
      </c>
      <c r="Q830" t="str">
        <f>LEFT(N830,FIND("/",N830)-1)</f>
        <v>music</v>
      </c>
      <c r="R830" t="str">
        <f>RIGHT(N830,LEN(N830)-FIND("/",N830))</f>
        <v>rock</v>
      </c>
      <c r="S830" s="9">
        <f t="shared" si="24"/>
        <v>41073.050717592596</v>
      </c>
      <c r="T830" s="9">
        <f t="shared" si="25"/>
        <v>41085.683333333334</v>
      </c>
    </row>
    <row r="831" spans="1:20" ht="58" x14ac:dyDescent="0.35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>
        <f>ROUND((E831/D831)*100,0)</f>
        <v>104</v>
      </c>
      <c r="P831" s="5">
        <f>E831/L831</f>
        <v>32.5</v>
      </c>
      <c r="Q831" t="str">
        <f>LEFT(N831,FIND("/",N831)-1)</f>
        <v>music</v>
      </c>
      <c r="R831" t="str">
        <f>RIGHT(N831,LEN(N831)-FIND("/",N831))</f>
        <v>rock</v>
      </c>
      <c r="S831" s="9">
        <f t="shared" si="24"/>
        <v>42504.801388888889</v>
      </c>
      <c r="T831" s="9">
        <f t="shared" si="25"/>
        <v>42564.801388888889</v>
      </c>
    </row>
    <row r="832" spans="1:20" ht="43.5" x14ac:dyDescent="0.35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>
        <f>ROUND((E832/D832)*100,0)</f>
        <v>108</v>
      </c>
      <c r="P832" s="5">
        <f>E832/L832</f>
        <v>60.65625</v>
      </c>
      <c r="Q832" t="str">
        <f>LEFT(N832,FIND("/",N832)-1)</f>
        <v>music</v>
      </c>
      <c r="R832" t="str">
        <f>RIGHT(N832,LEN(N832)-FIND("/",N832))</f>
        <v>rock</v>
      </c>
      <c r="S832" s="9">
        <f t="shared" si="24"/>
        <v>41325.525752314818</v>
      </c>
      <c r="T832" s="9">
        <f t="shared" si="25"/>
        <v>41355.484085648146</v>
      </c>
    </row>
    <row r="833" spans="1:20" ht="43.5" x14ac:dyDescent="0.35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>
        <f>ROUND((E833/D833)*100,0)</f>
        <v>233</v>
      </c>
      <c r="P833" s="5">
        <f>E833/L833</f>
        <v>175</v>
      </c>
      <c r="Q833" t="str">
        <f>LEFT(N833,FIND("/",N833)-1)</f>
        <v>music</v>
      </c>
      <c r="R833" t="str">
        <f>RIGHT(N833,LEN(N833)-FIND("/",N833))</f>
        <v>rock</v>
      </c>
      <c r="S833" s="9">
        <f t="shared" si="24"/>
        <v>40996.646921296298</v>
      </c>
      <c r="T833" s="9">
        <f t="shared" si="25"/>
        <v>41026.646921296298</v>
      </c>
    </row>
    <row r="834" spans="1:20" ht="43.5" x14ac:dyDescent="0.35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>
        <f>ROUND((E834/D834)*100,0)</f>
        <v>101</v>
      </c>
      <c r="P834" s="5">
        <f>E834/L834</f>
        <v>97.993896103896105</v>
      </c>
      <c r="Q834" t="str">
        <f>LEFT(N834,FIND("/",N834)-1)</f>
        <v>music</v>
      </c>
      <c r="R834" t="str">
        <f>RIGHT(N834,LEN(N834)-FIND("/",N834))</f>
        <v>rock</v>
      </c>
      <c r="S834" s="9">
        <f t="shared" si="24"/>
        <v>40869.675173611111</v>
      </c>
      <c r="T834" s="9">
        <f t="shared" si="25"/>
        <v>40929.342361111114</v>
      </c>
    </row>
    <row r="835" spans="1:20" x14ac:dyDescent="0.35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>
        <f>ROUND((E835/D835)*100,0)</f>
        <v>102</v>
      </c>
      <c r="P835" s="5">
        <f>E835/L835</f>
        <v>148.78048780487805</v>
      </c>
      <c r="Q835" t="str">
        <f>LEFT(N835,FIND("/",N835)-1)</f>
        <v>music</v>
      </c>
      <c r="R835" t="str">
        <f>RIGHT(N835,LEN(N835)-FIND("/",N835))</f>
        <v>rock</v>
      </c>
      <c r="S835" s="9">
        <f t="shared" ref="S835:S898" si="26">(((J835/60)/60)/24)+DATE(1970,1,1)</f>
        <v>41718.878182870372</v>
      </c>
      <c r="T835" s="9">
        <f t="shared" ref="T835:T898" si="27">(((I835/60)/60)/24)+DATE(1970,1,1)</f>
        <v>41748.878182870372</v>
      </c>
    </row>
    <row r="836" spans="1:20" ht="58" x14ac:dyDescent="0.35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>
        <f>ROUND((E836/D836)*100,0)</f>
        <v>131</v>
      </c>
      <c r="P836" s="5">
        <f>E836/L836</f>
        <v>96.08</v>
      </c>
      <c r="Q836" t="str">
        <f>LEFT(N836,FIND("/",N836)-1)</f>
        <v>music</v>
      </c>
      <c r="R836" t="str">
        <f>RIGHT(N836,LEN(N836)-FIND("/",N836))</f>
        <v>rock</v>
      </c>
      <c r="S836" s="9">
        <f t="shared" si="26"/>
        <v>41422.822824074072</v>
      </c>
      <c r="T836" s="9">
        <f t="shared" si="27"/>
        <v>41456.165972222225</v>
      </c>
    </row>
    <row r="837" spans="1:20" ht="43.5" x14ac:dyDescent="0.35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>
        <f>ROUND((E837/D837)*100,0)</f>
        <v>117</v>
      </c>
      <c r="P837" s="5">
        <f>E837/L837</f>
        <v>58.625</v>
      </c>
      <c r="Q837" t="str">
        <f>LEFT(N837,FIND("/",N837)-1)</f>
        <v>music</v>
      </c>
      <c r="R837" t="str">
        <f>RIGHT(N837,LEN(N837)-FIND("/",N837))</f>
        <v>rock</v>
      </c>
      <c r="S837" s="9">
        <f t="shared" si="26"/>
        <v>41005.45784722222</v>
      </c>
      <c r="T837" s="9">
        <f t="shared" si="27"/>
        <v>41048.125</v>
      </c>
    </row>
    <row r="838" spans="1:20" x14ac:dyDescent="0.35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>
        <f>ROUND((E838/D838)*100,0)</f>
        <v>101</v>
      </c>
      <c r="P838" s="5">
        <f>E838/L838</f>
        <v>109.70695652173914</v>
      </c>
      <c r="Q838" t="str">
        <f>LEFT(N838,FIND("/",N838)-1)</f>
        <v>music</v>
      </c>
      <c r="R838" t="str">
        <f>RIGHT(N838,LEN(N838)-FIND("/",N838))</f>
        <v>rock</v>
      </c>
      <c r="S838" s="9">
        <f t="shared" si="26"/>
        <v>41524.056921296295</v>
      </c>
      <c r="T838" s="9">
        <f t="shared" si="27"/>
        <v>41554.056921296295</v>
      </c>
    </row>
    <row r="839" spans="1:20" ht="43.5" x14ac:dyDescent="0.35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>
        <f>ROUND((E839/D839)*100,0)</f>
        <v>122</v>
      </c>
      <c r="P839" s="5">
        <f>E839/L839</f>
        <v>49.112903225806448</v>
      </c>
      <c r="Q839" t="str">
        <f>LEFT(N839,FIND("/",N839)-1)</f>
        <v>music</v>
      </c>
      <c r="R839" t="str">
        <f>RIGHT(N839,LEN(N839)-FIND("/",N839))</f>
        <v>rock</v>
      </c>
      <c r="S839" s="9">
        <f t="shared" si="26"/>
        <v>41730.998402777775</v>
      </c>
      <c r="T839" s="9">
        <f t="shared" si="27"/>
        <v>41760.998402777775</v>
      </c>
    </row>
    <row r="840" spans="1:20" ht="43.5" x14ac:dyDescent="0.35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>
        <f>ROUND((E840/D840)*100,0)</f>
        <v>145</v>
      </c>
      <c r="P840" s="5">
        <f>E840/L840</f>
        <v>47.672131147540981</v>
      </c>
      <c r="Q840" t="str">
        <f>LEFT(N840,FIND("/",N840)-1)</f>
        <v>music</v>
      </c>
      <c r="R840" t="str">
        <f>RIGHT(N840,LEN(N840)-FIND("/",N840))</f>
        <v>rock</v>
      </c>
      <c r="S840" s="9">
        <f t="shared" si="26"/>
        <v>40895.897974537038</v>
      </c>
      <c r="T840" s="9">
        <f t="shared" si="27"/>
        <v>40925.897974537038</v>
      </c>
    </row>
    <row r="841" spans="1:20" ht="43.5" x14ac:dyDescent="0.35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>
        <f>ROUND((E841/D841)*100,0)</f>
        <v>117</v>
      </c>
      <c r="P841" s="5">
        <f>E841/L841</f>
        <v>60.737812499999997</v>
      </c>
      <c r="Q841" t="str">
        <f>LEFT(N841,FIND("/",N841)-1)</f>
        <v>music</v>
      </c>
      <c r="R841" t="str">
        <f>RIGHT(N841,LEN(N841)-FIND("/",N841))</f>
        <v>rock</v>
      </c>
      <c r="S841" s="9">
        <f t="shared" si="26"/>
        <v>41144.763379629629</v>
      </c>
      <c r="T841" s="9">
        <f t="shared" si="27"/>
        <v>41174.763379629629</v>
      </c>
    </row>
    <row r="842" spans="1:20" ht="43.5" x14ac:dyDescent="0.35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>
        <f>ROUND((E842/D842)*100,0)</f>
        <v>120</v>
      </c>
      <c r="P842" s="5">
        <f>E842/L842</f>
        <v>63.37715789473684</v>
      </c>
      <c r="Q842" t="str">
        <f>LEFT(N842,FIND("/",N842)-1)</f>
        <v>music</v>
      </c>
      <c r="R842" t="str">
        <f>RIGHT(N842,LEN(N842)-FIND("/",N842))</f>
        <v>metal</v>
      </c>
      <c r="S842" s="9">
        <f t="shared" si="26"/>
        <v>42607.226701388892</v>
      </c>
      <c r="T842" s="9">
        <f t="shared" si="27"/>
        <v>42637.226701388892</v>
      </c>
    </row>
    <row r="843" spans="1:20" ht="58" x14ac:dyDescent="0.35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>
        <f>ROUND((E843/D843)*100,0)</f>
        <v>101</v>
      </c>
      <c r="P843" s="5">
        <f>E843/L843</f>
        <v>53.893617021276597</v>
      </c>
      <c r="Q843" t="str">
        <f>LEFT(N843,FIND("/",N843)-1)</f>
        <v>music</v>
      </c>
      <c r="R843" t="str">
        <f>RIGHT(N843,LEN(N843)-FIND("/",N843))</f>
        <v>metal</v>
      </c>
      <c r="S843" s="9">
        <f t="shared" si="26"/>
        <v>41923.838692129626</v>
      </c>
      <c r="T843" s="9">
        <f t="shared" si="27"/>
        <v>41953.88035879629</v>
      </c>
    </row>
    <row r="844" spans="1:20" ht="43.5" x14ac:dyDescent="0.35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>
        <f>ROUND((E844/D844)*100,0)</f>
        <v>104</v>
      </c>
      <c r="P844" s="5">
        <f>E844/L844</f>
        <v>66.871794871794876</v>
      </c>
      <c r="Q844" t="str">
        <f>LEFT(N844,FIND("/",N844)-1)</f>
        <v>music</v>
      </c>
      <c r="R844" t="str">
        <f>RIGHT(N844,LEN(N844)-FIND("/",N844))</f>
        <v>metal</v>
      </c>
      <c r="S844" s="9">
        <f t="shared" si="26"/>
        <v>41526.592395833337</v>
      </c>
      <c r="T844" s="9">
        <f t="shared" si="27"/>
        <v>41561.165972222225</v>
      </c>
    </row>
    <row r="845" spans="1:20" ht="43.5" x14ac:dyDescent="0.35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>
        <f>ROUND((E845/D845)*100,0)</f>
        <v>267</v>
      </c>
      <c r="P845" s="5">
        <f>E845/L845</f>
        <v>63.102362204724407</v>
      </c>
      <c r="Q845" t="str">
        <f>LEFT(N845,FIND("/",N845)-1)</f>
        <v>music</v>
      </c>
      <c r="R845" t="str">
        <f>RIGHT(N845,LEN(N845)-FIND("/",N845))</f>
        <v>metal</v>
      </c>
      <c r="S845" s="9">
        <f t="shared" si="26"/>
        <v>42695.257870370369</v>
      </c>
      <c r="T845" s="9">
        <f t="shared" si="27"/>
        <v>42712.333333333328</v>
      </c>
    </row>
    <row r="846" spans="1:20" ht="58" x14ac:dyDescent="0.35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>
        <f>ROUND((E846/D846)*100,0)</f>
        <v>194</v>
      </c>
      <c r="P846" s="5">
        <f>E846/L846</f>
        <v>36.628930817610062</v>
      </c>
      <c r="Q846" t="str">
        <f>LEFT(N846,FIND("/",N846)-1)</f>
        <v>music</v>
      </c>
      <c r="R846" t="str">
        <f>RIGHT(N846,LEN(N846)-FIND("/",N846))</f>
        <v>metal</v>
      </c>
      <c r="S846" s="9">
        <f t="shared" si="26"/>
        <v>41905.684629629628</v>
      </c>
      <c r="T846" s="9">
        <f t="shared" si="27"/>
        <v>41944.207638888889</v>
      </c>
    </row>
    <row r="847" spans="1:20" ht="43.5" x14ac:dyDescent="0.35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>
        <f>ROUND((E847/D847)*100,0)</f>
        <v>120</v>
      </c>
      <c r="P847" s="5">
        <f>E847/L847</f>
        <v>34.005706214689269</v>
      </c>
      <c r="Q847" t="str">
        <f>LEFT(N847,FIND("/",N847)-1)</f>
        <v>music</v>
      </c>
      <c r="R847" t="str">
        <f>RIGHT(N847,LEN(N847)-FIND("/",N847))</f>
        <v>metal</v>
      </c>
      <c r="S847" s="9">
        <f t="shared" si="26"/>
        <v>42578.205972222218</v>
      </c>
      <c r="T847" s="9">
        <f t="shared" si="27"/>
        <v>42618.165972222225</v>
      </c>
    </row>
    <row r="848" spans="1:20" ht="43.5" x14ac:dyDescent="0.35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>
        <f>ROUND((E848/D848)*100,0)</f>
        <v>122</v>
      </c>
      <c r="P848" s="5">
        <f>E848/L848</f>
        <v>28.553404255319148</v>
      </c>
      <c r="Q848" t="str">
        <f>LEFT(N848,FIND("/",N848)-1)</f>
        <v>music</v>
      </c>
      <c r="R848" t="str">
        <f>RIGHT(N848,LEN(N848)-FIND("/",N848))</f>
        <v>metal</v>
      </c>
      <c r="S848" s="9">
        <f t="shared" si="26"/>
        <v>41694.391840277778</v>
      </c>
      <c r="T848" s="9">
        <f t="shared" si="27"/>
        <v>41708.583333333336</v>
      </c>
    </row>
    <row r="849" spans="1:20" ht="29" x14ac:dyDescent="0.35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>
        <f>ROUND((E849/D849)*100,0)</f>
        <v>100</v>
      </c>
      <c r="P849" s="5">
        <f>E849/L849</f>
        <v>10</v>
      </c>
      <c r="Q849" t="str">
        <f>LEFT(N849,FIND("/",N849)-1)</f>
        <v>music</v>
      </c>
      <c r="R849" t="str">
        <f>RIGHT(N849,LEN(N849)-FIND("/",N849))</f>
        <v>metal</v>
      </c>
      <c r="S849" s="9">
        <f t="shared" si="26"/>
        <v>42165.79833333334</v>
      </c>
      <c r="T849" s="9">
        <f t="shared" si="27"/>
        <v>42195.79833333334</v>
      </c>
    </row>
    <row r="850" spans="1:20" ht="43.5" x14ac:dyDescent="0.35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>
        <f>ROUND((E850/D850)*100,0)</f>
        <v>100</v>
      </c>
      <c r="P850" s="5">
        <f>E850/L850</f>
        <v>18.75</v>
      </c>
      <c r="Q850" t="str">
        <f>LEFT(N850,FIND("/",N850)-1)</f>
        <v>music</v>
      </c>
      <c r="R850" t="str">
        <f>RIGHT(N850,LEN(N850)-FIND("/",N850))</f>
        <v>metal</v>
      </c>
      <c r="S850" s="9">
        <f t="shared" si="26"/>
        <v>42078.792048611111</v>
      </c>
      <c r="T850" s="9">
        <f t="shared" si="27"/>
        <v>42108.792048611111</v>
      </c>
    </row>
    <row r="851" spans="1:20" ht="58" x14ac:dyDescent="0.35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>
        <f>ROUND((E851/D851)*100,0)</f>
        <v>120</v>
      </c>
      <c r="P851" s="5">
        <f>E851/L851</f>
        <v>41.704347826086959</v>
      </c>
      <c r="Q851" t="str">
        <f>LEFT(N851,FIND("/",N851)-1)</f>
        <v>music</v>
      </c>
      <c r="R851" t="str">
        <f>RIGHT(N851,LEN(N851)-FIND("/",N851))</f>
        <v>metal</v>
      </c>
      <c r="S851" s="9">
        <f t="shared" si="26"/>
        <v>42051.148888888885</v>
      </c>
      <c r="T851" s="9">
        <f t="shared" si="27"/>
        <v>42079.107222222221</v>
      </c>
    </row>
    <row r="852" spans="1:20" ht="43.5" x14ac:dyDescent="0.35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>
        <f>ROUND((E852/D852)*100,0)</f>
        <v>155</v>
      </c>
      <c r="P852" s="5">
        <f>E852/L852</f>
        <v>46.669172932330824</v>
      </c>
      <c r="Q852" t="str">
        <f>LEFT(N852,FIND("/",N852)-1)</f>
        <v>music</v>
      </c>
      <c r="R852" t="str">
        <f>RIGHT(N852,LEN(N852)-FIND("/",N852))</f>
        <v>metal</v>
      </c>
      <c r="S852" s="9">
        <f t="shared" si="26"/>
        <v>42452.827743055561</v>
      </c>
      <c r="T852" s="9">
        <f t="shared" si="27"/>
        <v>42485.207638888889</v>
      </c>
    </row>
    <row r="853" spans="1:20" ht="43.5" x14ac:dyDescent="0.35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>
        <f>ROUND((E853/D853)*100,0)</f>
        <v>130</v>
      </c>
      <c r="P853" s="5">
        <f>E853/L853</f>
        <v>37.271428571428572</v>
      </c>
      <c r="Q853" t="str">
        <f>LEFT(N853,FIND("/",N853)-1)</f>
        <v>music</v>
      </c>
      <c r="R853" t="str">
        <f>RIGHT(N853,LEN(N853)-FIND("/",N853))</f>
        <v>metal</v>
      </c>
      <c r="S853" s="9">
        <f t="shared" si="26"/>
        <v>42522.880243055552</v>
      </c>
      <c r="T853" s="9">
        <f t="shared" si="27"/>
        <v>42582.822916666672</v>
      </c>
    </row>
    <row r="854" spans="1:20" ht="29" x14ac:dyDescent="0.35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>
        <f>ROUND((E854/D854)*100,0)</f>
        <v>105</v>
      </c>
      <c r="P854" s="5">
        <f>E854/L854</f>
        <v>59.258064516129032</v>
      </c>
      <c r="Q854" t="str">
        <f>LEFT(N854,FIND("/",N854)-1)</f>
        <v>music</v>
      </c>
      <c r="R854" t="str">
        <f>RIGHT(N854,LEN(N854)-FIND("/",N854))</f>
        <v>metal</v>
      </c>
      <c r="S854" s="9">
        <f t="shared" si="26"/>
        <v>42656.805497685185</v>
      </c>
      <c r="T854" s="9">
        <f t="shared" si="27"/>
        <v>42667.875</v>
      </c>
    </row>
    <row r="855" spans="1:20" ht="43.5" x14ac:dyDescent="0.35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>
        <f>ROUND((E855/D855)*100,0)</f>
        <v>100</v>
      </c>
      <c r="P855" s="5">
        <f>E855/L855</f>
        <v>30</v>
      </c>
      <c r="Q855" t="str">
        <f>LEFT(N855,FIND("/",N855)-1)</f>
        <v>music</v>
      </c>
      <c r="R855" t="str">
        <f>RIGHT(N855,LEN(N855)-FIND("/",N855))</f>
        <v>metal</v>
      </c>
      <c r="S855" s="9">
        <f t="shared" si="26"/>
        <v>42021.832280092596</v>
      </c>
      <c r="T855" s="9">
        <f t="shared" si="27"/>
        <v>42051.832280092596</v>
      </c>
    </row>
    <row r="856" spans="1:20" ht="43.5" x14ac:dyDescent="0.35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>
        <f>ROUND((E856/D856)*100,0)</f>
        <v>118</v>
      </c>
      <c r="P856" s="5">
        <f>E856/L856</f>
        <v>65.8623246492986</v>
      </c>
      <c r="Q856" t="str">
        <f>LEFT(N856,FIND("/",N856)-1)</f>
        <v>music</v>
      </c>
      <c r="R856" t="str">
        <f>RIGHT(N856,LEN(N856)-FIND("/",N856))</f>
        <v>metal</v>
      </c>
      <c r="S856" s="9">
        <f t="shared" si="26"/>
        <v>42702.212337962963</v>
      </c>
      <c r="T856" s="9">
        <f t="shared" si="27"/>
        <v>42732.212337962963</v>
      </c>
    </row>
    <row r="857" spans="1:20" ht="29" x14ac:dyDescent="0.35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>
        <f>ROUND((E857/D857)*100,0)</f>
        <v>103</v>
      </c>
      <c r="P857" s="5">
        <f>E857/L857</f>
        <v>31.914893617021278</v>
      </c>
      <c r="Q857" t="str">
        <f>LEFT(N857,FIND("/",N857)-1)</f>
        <v>music</v>
      </c>
      <c r="R857" t="str">
        <f>RIGHT(N857,LEN(N857)-FIND("/",N857))</f>
        <v>metal</v>
      </c>
      <c r="S857" s="9">
        <f t="shared" si="26"/>
        <v>42545.125196759262</v>
      </c>
      <c r="T857" s="9">
        <f t="shared" si="27"/>
        <v>42575.125196759262</v>
      </c>
    </row>
    <row r="858" spans="1:20" ht="58" x14ac:dyDescent="0.35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>
        <f>ROUND((E858/D858)*100,0)</f>
        <v>218</v>
      </c>
      <c r="P858" s="5">
        <f>E858/L858</f>
        <v>19.464285714285715</v>
      </c>
      <c r="Q858" t="str">
        <f>LEFT(N858,FIND("/",N858)-1)</f>
        <v>music</v>
      </c>
      <c r="R858" t="str">
        <f>RIGHT(N858,LEN(N858)-FIND("/",N858))</f>
        <v>metal</v>
      </c>
      <c r="S858" s="9">
        <f t="shared" si="26"/>
        <v>42609.311990740738</v>
      </c>
      <c r="T858" s="9">
        <f t="shared" si="27"/>
        <v>42668.791666666672</v>
      </c>
    </row>
    <row r="859" spans="1:20" ht="43.5" x14ac:dyDescent="0.35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>
        <f>ROUND((E859/D859)*100,0)</f>
        <v>100</v>
      </c>
      <c r="P859" s="5">
        <f>E859/L859</f>
        <v>50</v>
      </c>
      <c r="Q859" t="str">
        <f>LEFT(N859,FIND("/",N859)-1)</f>
        <v>music</v>
      </c>
      <c r="R859" t="str">
        <f>RIGHT(N859,LEN(N859)-FIND("/",N859))</f>
        <v>metal</v>
      </c>
      <c r="S859" s="9">
        <f t="shared" si="26"/>
        <v>42291.581377314811</v>
      </c>
      <c r="T859" s="9">
        <f t="shared" si="27"/>
        <v>42333.623043981483</v>
      </c>
    </row>
    <row r="860" spans="1:20" ht="43.5" x14ac:dyDescent="0.35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>
        <f>ROUND((E860/D860)*100,0)</f>
        <v>144</v>
      </c>
      <c r="P860" s="5">
        <f>E860/L860</f>
        <v>22.737763157894737</v>
      </c>
      <c r="Q860" t="str">
        <f>LEFT(N860,FIND("/",N860)-1)</f>
        <v>music</v>
      </c>
      <c r="R860" t="str">
        <f>RIGHT(N860,LEN(N860)-FIND("/",N860))</f>
        <v>metal</v>
      </c>
      <c r="S860" s="9">
        <f t="shared" si="26"/>
        <v>42079.745578703703</v>
      </c>
      <c r="T860" s="9">
        <f t="shared" si="27"/>
        <v>42109.957638888889</v>
      </c>
    </row>
    <row r="861" spans="1:20" ht="43.5" x14ac:dyDescent="0.35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>
        <f>ROUND((E861/D861)*100,0)</f>
        <v>105</v>
      </c>
      <c r="P861" s="5">
        <f>E861/L861</f>
        <v>42.724489795918366</v>
      </c>
      <c r="Q861" t="str">
        <f>LEFT(N861,FIND("/",N861)-1)</f>
        <v>music</v>
      </c>
      <c r="R861" t="str">
        <f>RIGHT(N861,LEN(N861)-FIND("/",N861))</f>
        <v>metal</v>
      </c>
      <c r="S861" s="9">
        <f t="shared" si="26"/>
        <v>42128.820231481484</v>
      </c>
      <c r="T861" s="9">
        <f t="shared" si="27"/>
        <v>42159</v>
      </c>
    </row>
    <row r="862" spans="1:20" ht="43.5" x14ac:dyDescent="0.35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>
        <f>ROUND((E862/D862)*100,0)</f>
        <v>18</v>
      </c>
      <c r="P862" s="5">
        <f>E862/L862</f>
        <v>52.916666666666664</v>
      </c>
      <c r="Q862" t="str">
        <f>LEFT(N862,FIND("/",N862)-1)</f>
        <v>music</v>
      </c>
      <c r="R862" t="str">
        <f>RIGHT(N862,LEN(N862)-FIND("/",N862))</f>
        <v>jazz</v>
      </c>
      <c r="S862" s="9">
        <f t="shared" si="26"/>
        <v>41570.482789351852</v>
      </c>
      <c r="T862" s="9">
        <f t="shared" si="27"/>
        <v>41600.524456018517</v>
      </c>
    </row>
    <row r="863" spans="1:20" ht="43.5" x14ac:dyDescent="0.35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>
        <f>ROUND((E863/D863)*100,0)</f>
        <v>2</v>
      </c>
      <c r="P863" s="5">
        <f>E863/L863</f>
        <v>50.5</v>
      </c>
      <c r="Q863" t="str">
        <f>LEFT(N863,FIND("/",N863)-1)</f>
        <v>music</v>
      </c>
      <c r="R863" t="str">
        <f>RIGHT(N863,LEN(N863)-FIND("/",N863))</f>
        <v>jazz</v>
      </c>
      <c r="S863" s="9">
        <f t="shared" si="26"/>
        <v>42599.965324074074</v>
      </c>
      <c r="T863" s="9">
        <f t="shared" si="27"/>
        <v>42629.965324074074</v>
      </c>
    </row>
    <row r="864" spans="1:20" ht="43.5" x14ac:dyDescent="0.35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>
        <f>ROUND((E864/D864)*100,0)</f>
        <v>0</v>
      </c>
      <c r="P864" s="5">
        <f>E864/L864</f>
        <v>42.5</v>
      </c>
      <c r="Q864" t="str">
        <f>LEFT(N864,FIND("/",N864)-1)</f>
        <v>music</v>
      </c>
      <c r="R864" t="str">
        <f>RIGHT(N864,LEN(N864)-FIND("/",N864))</f>
        <v>jazz</v>
      </c>
      <c r="S864" s="9">
        <f t="shared" si="26"/>
        <v>41559.5549537037</v>
      </c>
      <c r="T864" s="9">
        <f t="shared" si="27"/>
        <v>41589.596620370372</v>
      </c>
    </row>
    <row r="865" spans="1:20" ht="43.5" x14ac:dyDescent="0.35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>
        <f>ROUND((E865/D865)*100,0)</f>
        <v>5</v>
      </c>
      <c r="P865" s="5">
        <f>E865/L865</f>
        <v>18</v>
      </c>
      <c r="Q865" t="str">
        <f>LEFT(N865,FIND("/",N865)-1)</f>
        <v>music</v>
      </c>
      <c r="R865" t="str">
        <f>RIGHT(N865,LEN(N865)-FIND("/",N865))</f>
        <v>jazz</v>
      </c>
      <c r="S865" s="9">
        <f t="shared" si="26"/>
        <v>40921.117662037039</v>
      </c>
      <c r="T865" s="9">
        <f t="shared" si="27"/>
        <v>40951.117662037039</v>
      </c>
    </row>
    <row r="866" spans="1:20" ht="43.5" x14ac:dyDescent="0.35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>
        <f>ROUND((E866/D866)*100,0)</f>
        <v>42</v>
      </c>
      <c r="P866" s="5">
        <f>E866/L866</f>
        <v>34.177215189873415</v>
      </c>
      <c r="Q866" t="str">
        <f>LEFT(N866,FIND("/",N866)-1)</f>
        <v>music</v>
      </c>
      <c r="R866" t="str">
        <f>RIGHT(N866,LEN(N866)-FIND("/",N866))</f>
        <v>jazz</v>
      </c>
      <c r="S866" s="9">
        <f t="shared" si="26"/>
        <v>41541.106921296298</v>
      </c>
      <c r="T866" s="9">
        <f t="shared" si="27"/>
        <v>41563.415972222225</v>
      </c>
    </row>
    <row r="867" spans="1:20" ht="43.5" x14ac:dyDescent="0.35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>
        <f>ROUND((E867/D867)*100,0)</f>
        <v>2</v>
      </c>
      <c r="P867" s="5">
        <f>E867/L867</f>
        <v>22.5</v>
      </c>
      <c r="Q867" t="str">
        <f>LEFT(N867,FIND("/",N867)-1)</f>
        <v>music</v>
      </c>
      <c r="R867" t="str">
        <f>RIGHT(N867,LEN(N867)-FIND("/",N867))</f>
        <v>jazz</v>
      </c>
      <c r="S867" s="9">
        <f t="shared" si="26"/>
        <v>41230.77311342593</v>
      </c>
      <c r="T867" s="9">
        <f t="shared" si="27"/>
        <v>41290.77311342593</v>
      </c>
    </row>
    <row r="868" spans="1:20" ht="43.5" x14ac:dyDescent="0.35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>
        <f>ROUND((E868/D868)*100,0)</f>
        <v>18</v>
      </c>
      <c r="P868" s="5">
        <f>E868/L868</f>
        <v>58.18181818181818</v>
      </c>
      <c r="Q868" t="str">
        <f>LEFT(N868,FIND("/",N868)-1)</f>
        <v>music</v>
      </c>
      <c r="R868" t="str">
        <f>RIGHT(N868,LEN(N868)-FIND("/",N868))</f>
        <v>jazz</v>
      </c>
      <c r="S868" s="9">
        <f t="shared" si="26"/>
        <v>42025.637939814813</v>
      </c>
      <c r="T868" s="9">
        <f t="shared" si="27"/>
        <v>42063.631944444445</v>
      </c>
    </row>
    <row r="869" spans="1:20" ht="58" x14ac:dyDescent="0.35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>
        <f>ROUND((E869/D869)*100,0)</f>
        <v>24</v>
      </c>
      <c r="P869" s="5">
        <f>E869/L869</f>
        <v>109.18181818181819</v>
      </c>
      <c r="Q869" t="str">
        <f>LEFT(N869,FIND("/",N869)-1)</f>
        <v>music</v>
      </c>
      <c r="R869" t="str">
        <f>RIGHT(N869,LEN(N869)-FIND("/",N869))</f>
        <v>jazz</v>
      </c>
      <c r="S869" s="9">
        <f t="shared" si="26"/>
        <v>40088.105393518519</v>
      </c>
      <c r="T869" s="9">
        <f t="shared" si="27"/>
        <v>40148.207638888889</v>
      </c>
    </row>
    <row r="870" spans="1:20" ht="58" x14ac:dyDescent="0.35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>
        <f>ROUND((E870/D870)*100,0)</f>
        <v>0</v>
      </c>
      <c r="P870" s="5">
        <f>E870/L870</f>
        <v>50</v>
      </c>
      <c r="Q870" t="str">
        <f>LEFT(N870,FIND("/",N870)-1)</f>
        <v>music</v>
      </c>
      <c r="R870" t="str">
        <f>RIGHT(N870,LEN(N870)-FIND("/",N870))</f>
        <v>jazz</v>
      </c>
      <c r="S870" s="9">
        <f t="shared" si="26"/>
        <v>41616.027754629627</v>
      </c>
      <c r="T870" s="9">
        <f t="shared" si="27"/>
        <v>41646.027754629627</v>
      </c>
    </row>
    <row r="871" spans="1:20" ht="58" x14ac:dyDescent="0.35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>
        <f>ROUND((E871/D871)*100,0)</f>
        <v>12</v>
      </c>
      <c r="P871" s="5">
        <f>E871/L871</f>
        <v>346.66666666666669</v>
      </c>
      <c r="Q871" t="str">
        <f>LEFT(N871,FIND("/",N871)-1)</f>
        <v>music</v>
      </c>
      <c r="R871" t="str">
        <f>RIGHT(N871,LEN(N871)-FIND("/",N871))</f>
        <v>jazz</v>
      </c>
      <c r="S871" s="9">
        <f t="shared" si="26"/>
        <v>41342.845567129632</v>
      </c>
      <c r="T871" s="9">
        <f t="shared" si="27"/>
        <v>41372.803900462961</v>
      </c>
    </row>
    <row r="872" spans="1:20" ht="43.5" x14ac:dyDescent="0.35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>
        <f>ROUND((E872/D872)*100,0)</f>
        <v>0</v>
      </c>
      <c r="P872" s="5">
        <f>E872/L872</f>
        <v>12.4</v>
      </c>
      <c r="Q872" t="str">
        <f>LEFT(N872,FIND("/",N872)-1)</f>
        <v>music</v>
      </c>
      <c r="R872" t="str">
        <f>RIGHT(N872,LEN(N872)-FIND("/",N872))</f>
        <v>jazz</v>
      </c>
      <c r="S872" s="9">
        <f t="shared" si="26"/>
        <v>41488.022256944445</v>
      </c>
      <c r="T872" s="9">
        <f t="shared" si="27"/>
        <v>41518.022256944445</v>
      </c>
    </row>
    <row r="873" spans="1:20" ht="58" x14ac:dyDescent="0.35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>
        <f>ROUND((E873/D873)*100,0)</f>
        <v>5</v>
      </c>
      <c r="P873" s="5">
        <f>E873/L873</f>
        <v>27.083333333333332</v>
      </c>
      <c r="Q873" t="str">
        <f>LEFT(N873,FIND("/",N873)-1)</f>
        <v>music</v>
      </c>
      <c r="R873" t="str">
        <f>RIGHT(N873,LEN(N873)-FIND("/",N873))</f>
        <v>jazz</v>
      </c>
      <c r="S873" s="9">
        <f t="shared" si="26"/>
        <v>41577.561284722222</v>
      </c>
      <c r="T873" s="9">
        <f t="shared" si="27"/>
        <v>41607.602951388886</v>
      </c>
    </row>
    <row r="874" spans="1:20" ht="43.5" x14ac:dyDescent="0.35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>
        <f>ROUND((E874/D874)*100,0)</f>
        <v>1</v>
      </c>
      <c r="P874" s="5">
        <f>E874/L874</f>
        <v>32.5</v>
      </c>
      <c r="Q874" t="str">
        <f>LEFT(N874,FIND("/",N874)-1)</f>
        <v>music</v>
      </c>
      <c r="R874" t="str">
        <f>RIGHT(N874,LEN(N874)-FIND("/",N874))</f>
        <v>jazz</v>
      </c>
      <c r="S874" s="9">
        <f t="shared" si="26"/>
        <v>40567.825543981482</v>
      </c>
      <c r="T874" s="9">
        <f t="shared" si="27"/>
        <v>40612.825543981482</v>
      </c>
    </row>
    <row r="875" spans="1:20" ht="29" x14ac:dyDescent="0.35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>
        <f>ROUND((E875/D875)*100,0)</f>
        <v>1</v>
      </c>
      <c r="P875" s="5">
        <f>E875/L875</f>
        <v>9</v>
      </c>
      <c r="Q875" t="str">
        <f>LEFT(N875,FIND("/",N875)-1)</f>
        <v>music</v>
      </c>
      <c r="R875" t="str">
        <f>RIGHT(N875,LEN(N875)-FIND("/",N875))</f>
        <v>jazz</v>
      </c>
      <c r="S875" s="9">
        <f t="shared" si="26"/>
        <v>41184.167129629634</v>
      </c>
      <c r="T875" s="9">
        <f t="shared" si="27"/>
        <v>41224.208796296298</v>
      </c>
    </row>
    <row r="876" spans="1:20" ht="58" x14ac:dyDescent="0.35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>
        <f>ROUND((E876/D876)*100,0)</f>
        <v>24</v>
      </c>
      <c r="P876" s="5">
        <f>E876/L876</f>
        <v>34.761904761904759</v>
      </c>
      <c r="Q876" t="str">
        <f>LEFT(N876,FIND("/",N876)-1)</f>
        <v>music</v>
      </c>
      <c r="R876" t="str">
        <f>RIGHT(N876,LEN(N876)-FIND("/",N876))</f>
        <v>jazz</v>
      </c>
      <c r="S876" s="9">
        <f t="shared" si="26"/>
        <v>41368.583726851852</v>
      </c>
      <c r="T876" s="9">
        <f t="shared" si="27"/>
        <v>41398.583726851852</v>
      </c>
    </row>
    <row r="877" spans="1:20" ht="58" x14ac:dyDescent="0.35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>
        <f>ROUND((E877/D877)*100,0)</f>
        <v>0</v>
      </c>
      <c r="P877" s="5" t="e">
        <f>E877/L877</f>
        <v>#DIV/0!</v>
      </c>
      <c r="Q877" t="str">
        <f>LEFT(N877,FIND("/",N877)-1)</f>
        <v>music</v>
      </c>
      <c r="R877" t="str">
        <f>RIGHT(N877,LEN(N877)-FIND("/",N877))</f>
        <v>jazz</v>
      </c>
      <c r="S877" s="9">
        <f t="shared" si="26"/>
        <v>42248.723738425921</v>
      </c>
      <c r="T877" s="9">
        <f t="shared" si="27"/>
        <v>42268.723738425921</v>
      </c>
    </row>
    <row r="878" spans="1:20" ht="29" x14ac:dyDescent="0.35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>
        <f>ROUND((E878/D878)*100,0)</f>
        <v>41</v>
      </c>
      <c r="P878" s="5">
        <f>E878/L878</f>
        <v>28.577777777777779</v>
      </c>
      <c r="Q878" t="str">
        <f>LEFT(N878,FIND("/",N878)-1)</f>
        <v>music</v>
      </c>
      <c r="R878" t="str">
        <f>RIGHT(N878,LEN(N878)-FIND("/",N878))</f>
        <v>jazz</v>
      </c>
      <c r="S878" s="9">
        <f t="shared" si="26"/>
        <v>41276.496840277774</v>
      </c>
      <c r="T878" s="9">
        <f t="shared" si="27"/>
        <v>41309.496840277774</v>
      </c>
    </row>
    <row r="879" spans="1:20" ht="58" x14ac:dyDescent="0.35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>
        <f>ROUND((E879/D879)*100,0)</f>
        <v>68</v>
      </c>
      <c r="P879" s="5">
        <f>E879/L879</f>
        <v>46.586206896551722</v>
      </c>
      <c r="Q879" t="str">
        <f>LEFT(N879,FIND("/",N879)-1)</f>
        <v>music</v>
      </c>
      <c r="R879" t="str">
        <f>RIGHT(N879,LEN(N879)-FIND("/",N879))</f>
        <v>jazz</v>
      </c>
      <c r="S879" s="9">
        <f t="shared" si="26"/>
        <v>41597.788888888892</v>
      </c>
      <c r="T879" s="9">
        <f t="shared" si="27"/>
        <v>41627.788888888892</v>
      </c>
    </row>
    <row r="880" spans="1:20" ht="43.5" x14ac:dyDescent="0.35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>
        <f>ROUND((E880/D880)*100,0)</f>
        <v>1</v>
      </c>
      <c r="P880" s="5">
        <f>E880/L880</f>
        <v>32.5</v>
      </c>
      <c r="Q880" t="str">
        <f>LEFT(N880,FIND("/",N880)-1)</f>
        <v>music</v>
      </c>
      <c r="R880" t="str">
        <f>RIGHT(N880,LEN(N880)-FIND("/",N880))</f>
        <v>jazz</v>
      </c>
      <c r="S880" s="9">
        <f t="shared" si="26"/>
        <v>40505.232916666668</v>
      </c>
      <c r="T880" s="9">
        <f t="shared" si="27"/>
        <v>40535.232916666668</v>
      </c>
    </row>
    <row r="881" spans="1:20" ht="43.5" x14ac:dyDescent="0.35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>
        <f>ROUND((E881/D881)*100,0)</f>
        <v>31</v>
      </c>
      <c r="P881" s="5">
        <f>E881/L881</f>
        <v>21.466666666666665</v>
      </c>
      <c r="Q881" t="str">
        <f>LEFT(N881,FIND("/",N881)-1)</f>
        <v>music</v>
      </c>
      <c r="R881" t="str">
        <f>RIGHT(N881,LEN(N881)-FIND("/",N881))</f>
        <v>jazz</v>
      </c>
      <c r="S881" s="9">
        <f t="shared" si="26"/>
        <v>41037.829918981479</v>
      </c>
      <c r="T881" s="9">
        <f t="shared" si="27"/>
        <v>41058.829918981479</v>
      </c>
    </row>
    <row r="882" spans="1:20" ht="43.5" x14ac:dyDescent="0.35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>
        <f>ROUND((E882/D882)*100,0)</f>
        <v>3</v>
      </c>
      <c r="P882" s="5">
        <f>E882/L882</f>
        <v>14.125</v>
      </c>
      <c r="Q882" t="str">
        <f>LEFT(N882,FIND("/",N882)-1)</f>
        <v>music</v>
      </c>
      <c r="R882" t="str">
        <f>RIGHT(N882,LEN(N882)-FIND("/",N882))</f>
        <v>indie rock</v>
      </c>
      <c r="S882" s="9">
        <f t="shared" si="26"/>
        <v>41179.32104166667</v>
      </c>
      <c r="T882" s="9">
        <f t="shared" si="27"/>
        <v>41212.32104166667</v>
      </c>
    </row>
    <row r="883" spans="1:20" ht="43.5" x14ac:dyDescent="0.35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>
        <f>ROUND((E883/D883)*100,0)</f>
        <v>1</v>
      </c>
      <c r="P883" s="5">
        <f>E883/L883</f>
        <v>30</v>
      </c>
      <c r="Q883" t="str">
        <f>LEFT(N883,FIND("/",N883)-1)</f>
        <v>music</v>
      </c>
      <c r="R883" t="str">
        <f>RIGHT(N883,LEN(N883)-FIND("/",N883))</f>
        <v>indie rock</v>
      </c>
      <c r="S883" s="9">
        <f t="shared" si="26"/>
        <v>40877.25099537037</v>
      </c>
      <c r="T883" s="9">
        <f t="shared" si="27"/>
        <v>40922.25099537037</v>
      </c>
    </row>
    <row r="884" spans="1:20" ht="43.5" x14ac:dyDescent="0.35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>
        <f>ROUND((E884/D884)*100,0)</f>
        <v>20</v>
      </c>
      <c r="P884" s="5">
        <f>E884/L884</f>
        <v>21.571428571428573</v>
      </c>
      <c r="Q884" t="str">
        <f>LEFT(N884,FIND("/",N884)-1)</f>
        <v>music</v>
      </c>
      <c r="R884" t="str">
        <f>RIGHT(N884,LEN(N884)-FIND("/",N884))</f>
        <v>indie rock</v>
      </c>
      <c r="S884" s="9">
        <f t="shared" si="26"/>
        <v>40759.860532407409</v>
      </c>
      <c r="T884" s="9">
        <f t="shared" si="27"/>
        <v>40792.860532407409</v>
      </c>
    </row>
    <row r="885" spans="1:20" ht="58" x14ac:dyDescent="0.35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>
        <f>ROUND((E885/D885)*100,0)</f>
        <v>40</v>
      </c>
      <c r="P885" s="5">
        <f>E885/L885</f>
        <v>83.375</v>
      </c>
      <c r="Q885" t="str">
        <f>LEFT(N885,FIND("/",N885)-1)</f>
        <v>music</v>
      </c>
      <c r="R885" t="str">
        <f>RIGHT(N885,LEN(N885)-FIND("/",N885))</f>
        <v>indie rock</v>
      </c>
      <c r="S885" s="9">
        <f t="shared" si="26"/>
        <v>42371.935590277775</v>
      </c>
      <c r="T885" s="9">
        <f t="shared" si="27"/>
        <v>42431.935590277775</v>
      </c>
    </row>
    <row r="886" spans="1:20" ht="43.5" x14ac:dyDescent="0.35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>
        <f>ROUND((E886/D886)*100,0)</f>
        <v>1</v>
      </c>
      <c r="P886" s="5">
        <f>E886/L886</f>
        <v>10</v>
      </c>
      <c r="Q886" t="str">
        <f>LEFT(N886,FIND("/",N886)-1)</f>
        <v>music</v>
      </c>
      <c r="R886" t="str">
        <f>RIGHT(N886,LEN(N886)-FIND("/",N886))</f>
        <v>indie rock</v>
      </c>
      <c r="S886" s="9">
        <f t="shared" si="26"/>
        <v>40981.802615740737</v>
      </c>
      <c r="T886" s="9">
        <f t="shared" si="27"/>
        <v>41041.104861111111</v>
      </c>
    </row>
    <row r="887" spans="1:20" ht="43.5" x14ac:dyDescent="0.35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>
        <f>ROUND((E887/D887)*100,0)</f>
        <v>75</v>
      </c>
      <c r="P887" s="5">
        <f>E887/L887</f>
        <v>35.714285714285715</v>
      </c>
      <c r="Q887" t="str">
        <f>LEFT(N887,FIND("/",N887)-1)</f>
        <v>music</v>
      </c>
      <c r="R887" t="str">
        <f>RIGHT(N887,LEN(N887)-FIND("/",N887))</f>
        <v>indie rock</v>
      </c>
      <c r="S887" s="9">
        <f t="shared" si="26"/>
        <v>42713.941099537042</v>
      </c>
      <c r="T887" s="9">
        <f t="shared" si="27"/>
        <v>42734.941099537042</v>
      </c>
    </row>
    <row r="888" spans="1:20" ht="58" x14ac:dyDescent="0.35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>
        <f>ROUND((E888/D888)*100,0)</f>
        <v>41</v>
      </c>
      <c r="P888" s="5">
        <f>E888/L888</f>
        <v>29.285714285714285</v>
      </c>
      <c r="Q888" t="str">
        <f>LEFT(N888,FIND("/",N888)-1)</f>
        <v>music</v>
      </c>
      <c r="R888" t="str">
        <f>RIGHT(N888,LEN(N888)-FIND("/",N888))</f>
        <v>indie rock</v>
      </c>
      <c r="S888" s="9">
        <f t="shared" si="26"/>
        <v>42603.870520833334</v>
      </c>
      <c r="T888" s="9">
        <f t="shared" si="27"/>
        <v>42628.870520833334</v>
      </c>
    </row>
    <row r="889" spans="1:20" ht="43.5" x14ac:dyDescent="0.35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>
        <f>ROUND((E889/D889)*100,0)</f>
        <v>0</v>
      </c>
      <c r="P889" s="5" t="e">
        <f>E889/L889</f>
        <v>#DIV/0!</v>
      </c>
      <c r="Q889" t="str">
        <f>LEFT(N889,FIND("/",N889)-1)</f>
        <v>music</v>
      </c>
      <c r="R889" t="str">
        <f>RIGHT(N889,LEN(N889)-FIND("/",N889))</f>
        <v>indie rock</v>
      </c>
      <c r="S889" s="9">
        <f t="shared" si="26"/>
        <v>41026.958969907406</v>
      </c>
      <c r="T889" s="9">
        <f t="shared" si="27"/>
        <v>41056.958969907406</v>
      </c>
    </row>
    <row r="890" spans="1:20" ht="58" x14ac:dyDescent="0.35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>
        <f>ROUND((E890/D890)*100,0)</f>
        <v>7</v>
      </c>
      <c r="P890" s="5">
        <f>E890/L890</f>
        <v>18</v>
      </c>
      <c r="Q890" t="str">
        <f>LEFT(N890,FIND("/",N890)-1)</f>
        <v>music</v>
      </c>
      <c r="R890" t="str">
        <f>RIGHT(N890,LEN(N890)-FIND("/",N890))</f>
        <v>indie rock</v>
      </c>
      <c r="S890" s="9">
        <f t="shared" si="26"/>
        <v>40751.753298611111</v>
      </c>
      <c r="T890" s="9">
        <f t="shared" si="27"/>
        <v>40787.25</v>
      </c>
    </row>
    <row r="891" spans="1:20" ht="43.5" x14ac:dyDescent="0.35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>
        <f>ROUND((E891/D891)*100,0)</f>
        <v>9</v>
      </c>
      <c r="P891" s="5">
        <f>E891/L891</f>
        <v>73.760000000000005</v>
      </c>
      <c r="Q891" t="str">
        <f>LEFT(N891,FIND("/",N891)-1)</f>
        <v>music</v>
      </c>
      <c r="R891" t="str">
        <f>RIGHT(N891,LEN(N891)-FIND("/",N891))</f>
        <v>indie rock</v>
      </c>
      <c r="S891" s="9">
        <f t="shared" si="26"/>
        <v>41887.784062500003</v>
      </c>
      <c r="T891" s="9">
        <f t="shared" si="27"/>
        <v>41917.784062500003</v>
      </c>
    </row>
    <row r="892" spans="1:20" ht="58" x14ac:dyDescent="0.35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>
        <f>ROUND((E892/D892)*100,0)</f>
        <v>4</v>
      </c>
      <c r="P892" s="5">
        <f>E892/L892</f>
        <v>31.25</v>
      </c>
      <c r="Q892" t="str">
        <f>LEFT(N892,FIND("/",N892)-1)</f>
        <v>music</v>
      </c>
      <c r="R892" t="str">
        <f>RIGHT(N892,LEN(N892)-FIND("/",N892))</f>
        <v>indie rock</v>
      </c>
      <c r="S892" s="9">
        <f t="shared" si="26"/>
        <v>41569.698831018519</v>
      </c>
      <c r="T892" s="9">
        <f t="shared" si="27"/>
        <v>41599.740497685183</v>
      </c>
    </row>
    <row r="893" spans="1:20" ht="43.5" x14ac:dyDescent="0.35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>
        <f>ROUND((E893/D893)*100,0)</f>
        <v>3</v>
      </c>
      <c r="P893" s="5">
        <f>E893/L893</f>
        <v>28.888888888888889</v>
      </c>
      <c r="Q893" t="str">
        <f>LEFT(N893,FIND("/",N893)-1)</f>
        <v>music</v>
      </c>
      <c r="R893" t="str">
        <f>RIGHT(N893,LEN(N893)-FIND("/",N893))</f>
        <v>indie rock</v>
      </c>
      <c r="S893" s="9">
        <f t="shared" si="26"/>
        <v>41842.031597222223</v>
      </c>
      <c r="T893" s="9">
        <f t="shared" si="27"/>
        <v>41872.031597222223</v>
      </c>
    </row>
    <row r="894" spans="1:20" ht="43.5" x14ac:dyDescent="0.35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>
        <f>ROUND((E894/D894)*100,0)</f>
        <v>41</v>
      </c>
      <c r="P894" s="5">
        <f>E894/L894</f>
        <v>143.8235294117647</v>
      </c>
      <c r="Q894" t="str">
        <f>LEFT(N894,FIND("/",N894)-1)</f>
        <v>music</v>
      </c>
      <c r="R894" t="str">
        <f>RIGHT(N894,LEN(N894)-FIND("/",N894))</f>
        <v>indie rock</v>
      </c>
      <c r="S894" s="9">
        <f t="shared" si="26"/>
        <v>40304.20003472222</v>
      </c>
      <c r="T894" s="9">
        <f t="shared" si="27"/>
        <v>40391.166666666664</v>
      </c>
    </row>
    <row r="895" spans="1:20" ht="43.5" x14ac:dyDescent="0.35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>
        <f>ROUND((E895/D895)*100,0)</f>
        <v>10</v>
      </c>
      <c r="P895" s="5">
        <f>E895/L895</f>
        <v>40</v>
      </c>
      <c r="Q895" t="str">
        <f>LEFT(N895,FIND("/",N895)-1)</f>
        <v>music</v>
      </c>
      <c r="R895" t="str">
        <f>RIGHT(N895,LEN(N895)-FIND("/",N895))</f>
        <v>indie rock</v>
      </c>
      <c r="S895" s="9">
        <f t="shared" si="26"/>
        <v>42065.897719907407</v>
      </c>
      <c r="T895" s="9">
        <f t="shared" si="27"/>
        <v>42095.856053240743</v>
      </c>
    </row>
    <row r="896" spans="1:20" ht="43.5" x14ac:dyDescent="0.35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>
        <f>ROUND((E896/D896)*100,0)</f>
        <v>39</v>
      </c>
      <c r="P896" s="5">
        <f>E896/L896</f>
        <v>147.81132075471697</v>
      </c>
      <c r="Q896" t="str">
        <f>LEFT(N896,FIND("/",N896)-1)</f>
        <v>music</v>
      </c>
      <c r="R896" t="str">
        <f>RIGHT(N896,LEN(N896)-FIND("/",N896))</f>
        <v>indie rock</v>
      </c>
      <c r="S896" s="9">
        <f t="shared" si="26"/>
        <v>42496.981597222228</v>
      </c>
      <c r="T896" s="9">
        <f t="shared" si="27"/>
        <v>42526.981597222228</v>
      </c>
    </row>
    <row r="897" spans="1:20" ht="58" x14ac:dyDescent="0.35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>
        <f>ROUND((E897/D897)*100,0)</f>
        <v>2</v>
      </c>
      <c r="P897" s="5">
        <f>E897/L897</f>
        <v>27.857142857142858</v>
      </c>
      <c r="Q897" t="str">
        <f>LEFT(N897,FIND("/",N897)-1)</f>
        <v>music</v>
      </c>
      <c r="R897" t="str">
        <f>RIGHT(N897,LEN(N897)-FIND("/",N897))</f>
        <v>indie rock</v>
      </c>
      <c r="S897" s="9">
        <f t="shared" si="26"/>
        <v>40431.127650462964</v>
      </c>
      <c r="T897" s="9">
        <f t="shared" si="27"/>
        <v>40476.127650462964</v>
      </c>
    </row>
    <row r="898" spans="1:20" ht="58" x14ac:dyDescent="0.35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>
        <f>ROUND((E898/D898)*100,0)</f>
        <v>40</v>
      </c>
      <c r="P898" s="5">
        <f>E898/L898</f>
        <v>44.444444444444443</v>
      </c>
      <c r="Q898" t="str">
        <f>LEFT(N898,FIND("/",N898)-1)</f>
        <v>music</v>
      </c>
      <c r="R898" t="str">
        <f>RIGHT(N898,LEN(N898)-FIND("/",N898))</f>
        <v>indie rock</v>
      </c>
      <c r="S898" s="9">
        <f t="shared" si="26"/>
        <v>42218.872986111113</v>
      </c>
      <c r="T898" s="9">
        <f t="shared" si="27"/>
        <v>42244.166666666672</v>
      </c>
    </row>
    <row r="899" spans="1:20" ht="58" x14ac:dyDescent="0.35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>
        <f>ROUND((E899/D899)*100,0)</f>
        <v>0</v>
      </c>
      <c r="P899" s="5" t="e">
        <f>E899/L899</f>
        <v>#DIV/0!</v>
      </c>
      <c r="Q899" t="str">
        <f>LEFT(N899,FIND("/",N899)-1)</f>
        <v>music</v>
      </c>
      <c r="R899" t="str">
        <f>RIGHT(N899,LEN(N899)-FIND("/",N899))</f>
        <v>indie rock</v>
      </c>
      <c r="S899" s="9">
        <f t="shared" ref="S899:S962" si="28">(((J899/60)/60)/24)+DATE(1970,1,1)</f>
        <v>41211.688750000001</v>
      </c>
      <c r="T899" s="9">
        <f t="shared" ref="T899:T962" si="29">(((I899/60)/60)/24)+DATE(1970,1,1)</f>
        <v>41241.730416666665</v>
      </c>
    </row>
    <row r="900" spans="1:20" ht="43.5" x14ac:dyDescent="0.35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>
        <f>ROUND((E900/D900)*100,0)</f>
        <v>3</v>
      </c>
      <c r="P900" s="5">
        <f>E900/L900</f>
        <v>35</v>
      </c>
      <c r="Q900" t="str">
        <f>LEFT(N900,FIND("/",N900)-1)</f>
        <v>music</v>
      </c>
      <c r="R900" t="str">
        <f>RIGHT(N900,LEN(N900)-FIND("/",N900))</f>
        <v>indie rock</v>
      </c>
      <c r="S900" s="9">
        <f t="shared" si="28"/>
        <v>40878.758217592593</v>
      </c>
      <c r="T900" s="9">
        <f t="shared" si="29"/>
        <v>40923.758217592593</v>
      </c>
    </row>
    <row r="901" spans="1:20" ht="43.5" x14ac:dyDescent="0.35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>
        <f>ROUND((E901/D901)*100,0)</f>
        <v>37</v>
      </c>
      <c r="P901" s="5">
        <f>E901/L901</f>
        <v>35</v>
      </c>
      <c r="Q901" t="str">
        <f>LEFT(N901,FIND("/",N901)-1)</f>
        <v>music</v>
      </c>
      <c r="R901" t="str">
        <f>RIGHT(N901,LEN(N901)-FIND("/",N901))</f>
        <v>indie rock</v>
      </c>
      <c r="S901" s="9">
        <f t="shared" si="28"/>
        <v>40646.099097222221</v>
      </c>
      <c r="T901" s="9">
        <f t="shared" si="29"/>
        <v>40691.099097222221</v>
      </c>
    </row>
    <row r="902" spans="1:20" ht="29" x14ac:dyDescent="0.35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>
        <f>ROUND((E902/D902)*100,0)</f>
        <v>0</v>
      </c>
      <c r="P902" s="5">
        <f>E902/L902</f>
        <v>10.5</v>
      </c>
      <c r="Q902" t="str">
        <f>LEFT(N902,FIND("/",N902)-1)</f>
        <v>music</v>
      </c>
      <c r="R902" t="str">
        <f>RIGHT(N902,LEN(N902)-FIND("/",N902))</f>
        <v>jazz</v>
      </c>
      <c r="S902" s="9">
        <f t="shared" si="28"/>
        <v>42429.84956018519</v>
      </c>
      <c r="T902" s="9">
        <f t="shared" si="29"/>
        <v>42459.807893518519</v>
      </c>
    </row>
    <row r="903" spans="1:20" ht="58" x14ac:dyDescent="0.35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>
        <f>ROUND((E903/D903)*100,0)</f>
        <v>0</v>
      </c>
      <c r="P903" s="5" t="e">
        <f>E903/L903</f>
        <v>#DIV/0!</v>
      </c>
      <c r="Q903" t="str">
        <f>LEFT(N903,FIND("/",N903)-1)</f>
        <v>music</v>
      </c>
      <c r="R903" t="str">
        <f>RIGHT(N903,LEN(N903)-FIND("/",N903))</f>
        <v>jazz</v>
      </c>
      <c r="S903" s="9">
        <f t="shared" si="28"/>
        <v>40291.81150462963</v>
      </c>
      <c r="T903" s="9">
        <f t="shared" si="29"/>
        <v>40337.799305555556</v>
      </c>
    </row>
    <row r="904" spans="1:20" ht="58" x14ac:dyDescent="0.35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>
        <f>ROUND((E904/D904)*100,0)</f>
        <v>0</v>
      </c>
      <c r="P904" s="5">
        <f>E904/L904</f>
        <v>30</v>
      </c>
      <c r="Q904" t="str">
        <f>LEFT(N904,FIND("/",N904)-1)</f>
        <v>music</v>
      </c>
      <c r="R904" t="str">
        <f>RIGHT(N904,LEN(N904)-FIND("/",N904))</f>
        <v>jazz</v>
      </c>
      <c r="S904" s="9">
        <f t="shared" si="28"/>
        <v>41829.965532407405</v>
      </c>
      <c r="T904" s="9">
        <f t="shared" si="29"/>
        <v>41881.645833333336</v>
      </c>
    </row>
    <row r="905" spans="1:20" ht="43.5" x14ac:dyDescent="0.35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>
        <f>ROUND((E905/D905)*100,0)</f>
        <v>3</v>
      </c>
      <c r="P905" s="5">
        <f>E905/L905</f>
        <v>40</v>
      </c>
      <c r="Q905" t="str">
        <f>LEFT(N905,FIND("/",N905)-1)</f>
        <v>music</v>
      </c>
      <c r="R905" t="str">
        <f>RIGHT(N905,LEN(N905)-FIND("/",N905))</f>
        <v>jazz</v>
      </c>
      <c r="S905" s="9">
        <f t="shared" si="28"/>
        <v>41149.796064814815</v>
      </c>
      <c r="T905" s="9">
        <f t="shared" si="29"/>
        <v>41175.100694444445</v>
      </c>
    </row>
    <row r="906" spans="1:20" ht="43.5" x14ac:dyDescent="0.35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>
        <f>ROUND((E906/D906)*100,0)</f>
        <v>0</v>
      </c>
      <c r="P906" s="5">
        <f>E906/L906</f>
        <v>50.333333333333336</v>
      </c>
      <c r="Q906" t="str">
        <f>LEFT(N906,FIND("/",N906)-1)</f>
        <v>music</v>
      </c>
      <c r="R906" t="str">
        <f>RIGHT(N906,LEN(N906)-FIND("/",N906))</f>
        <v>jazz</v>
      </c>
      <c r="S906" s="9">
        <f t="shared" si="28"/>
        <v>42342.080289351856</v>
      </c>
      <c r="T906" s="9">
        <f t="shared" si="29"/>
        <v>42372.080289351856</v>
      </c>
    </row>
    <row r="907" spans="1:20" ht="43.5" x14ac:dyDescent="0.35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>
        <f>ROUND((E907/D907)*100,0)</f>
        <v>3</v>
      </c>
      <c r="P907" s="5">
        <f>E907/L907</f>
        <v>32.666666666666664</v>
      </c>
      <c r="Q907" t="str">
        <f>LEFT(N907,FIND("/",N907)-1)</f>
        <v>music</v>
      </c>
      <c r="R907" t="str">
        <f>RIGHT(N907,LEN(N907)-FIND("/",N907))</f>
        <v>jazz</v>
      </c>
      <c r="S907" s="9">
        <f t="shared" si="28"/>
        <v>40507.239884259259</v>
      </c>
      <c r="T907" s="9">
        <f t="shared" si="29"/>
        <v>40567.239884259259</v>
      </c>
    </row>
    <row r="908" spans="1:20" ht="29" x14ac:dyDescent="0.35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>
        <f>ROUND((E908/D908)*100,0)</f>
        <v>0</v>
      </c>
      <c r="P908" s="5" t="e">
        <f>E908/L908</f>
        <v>#DIV/0!</v>
      </c>
      <c r="Q908" t="str">
        <f>LEFT(N908,FIND("/",N908)-1)</f>
        <v>music</v>
      </c>
      <c r="R908" t="str">
        <f>RIGHT(N908,LEN(N908)-FIND("/",N908))</f>
        <v>jazz</v>
      </c>
      <c r="S908" s="9">
        <f t="shared" si="28"/>
        <v>41681.189699074072</v>
      </c>
      <c r="T908" s="9">
        <f t="shared" si="29"/>
        <v>41711.148032407407</v>
      </c>
    </row>
    <row r="909" spans="1:20" ht="43.5" x14ac:dyDescent="0.35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>
        <f>ROUND((E909/D909)*100,0)</f>
        <v>0</v>
      </c>
      <c r="P909" s="5" t="e">
        <f>E909/L909</f>
        <v>#DIV/0!</v>
      </c>
      <c r="Q909" t="str">
        <f>LEFT(N909,FIND("/",N909)-1)</f>
        <v>music</v>
      </c>
      <c r="R909" t="str">
        <f>RIGHT(N909,LEN(N909)-FIND("/",N909))</f>
        <v>jazz</v>
      </c>
      <c r="S909" s="9">
        <f t="shared" si="28"/>
        <v>40767.192395833335</v>
      </c>
      <c r="T909" s="9">
        <f t="shared" si="29"/>
        <v>40797.192395833335</v>
      </c>
    </row>
    <row r="910" spans="1:20" ht="43.5" x14ac:dyDescent="0.35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>
        <f>ROUND((E910/D910)*100,0)</f>
        <v>0</v>
      </c>
      <c r="P910" s="5" t="e">
        <f>E910/L910</f>
        <v>#DIV/0!</v>
      </c>
      <c r="Q910" t="str">
        <f>LEFT(N910,FIND("/",N910)-1)</f>
        <v>music</v>
      </c>
      <c r="R910" t="str">
        <f>RIGHT(N910,LEN(N910)-FIND("/",N910))</f>
        <v>jazz</v>
      </c>
      <c r="S910" s="9">
        <f t="shared" si="28"/>
        <v>40340.801562499997</v>
      </c>
      <c r="T910" s="9">
        <f t="shared" si="29"/>
        <v>40386.207638888889</v>
      </c>
    </row>
    <row r="911" spans="1:20" ht="58" x14ac:dyDescent="0.35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>
        <f>ROUND((E911/D911)*100,0)</f>
        <v>3</v>
      </c>
      <c r="P911" s="5">
        <f>E911/L911</f>
        <v>65</v>
      </c>
      <c r="Q911" t="str">
        <f>LEFT(N911,FIND("/",N911)-1)</f>
        <v>music</v>
      </c>
      <c r="R911" t="str">
        <f>RIGHT(N911,LEN(N911)-FIND("/",N911))</f>
        <v>jazz</v>
      </c>
      <c r="S911" s="9">
        <f t="shared" si="28"/>
        <v>41081.69027777778</v>
      </c>
      <c r="T911" s="9">
        <f t="shared" si="29"/>
        <v>41113.166666666664</v>
      </c>
    </row>
    <row r="912" spans="1:20" ht="43.5" x14ac:dyDescent="0.35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>
        <f>ROUND((E912/D912)*100,0)</f>
        <v>22</v>
      </c>
      <c r="P912" s="5">
        <f>E912/L912</f>
        <v>24.6</v>
      </c>
      <c r="Q912" t="str">
        <f>LEFT(N912,FIND("/",N912)-1)</f>
        <v>music</v>
      </c>
      <c r="R912" t="str">
        <f>RIGHT(N912,LEN(N912)-FIND("/",N912))</f>
        <v>jazz</v>
      </c>
      <c r="S912" s="9">
        <f t="shared" si="28"/>
        <v>42737.545358796298</v>
      </c>
      <c r="T912" s="9">
        <f t="shared" si="29"/>
        <v>42797.545358796298</v>
      </c>
    </row>
    <row r="913" spans="1:20" ht="43.5" x14ac:dyDescent="0.35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>
        <f>ROUND((E913/D913)*100,0)</f>
        <v>0</v>
      </c>
      <c r="P913" s="5" t="e">
        <f>E913/L913</f>
        <v>#DIV/0!</v>
      </c>
      <c r="Q913" t="str">
        <f>LEFT(N913,FIND("/",N913)-1)</f>
        <v>music</v>
      </c>
      <c r="R913" t="str">
        <f>RIGHT(N913,LEN(N913)-FIND("/",N913))</f>
        <v>jazz</v>
      </c>
      <c r="S913" s="9">
        <f t="shared" si="28"/>
        <v>41642.005150462966</v>
      </c>
      <c r="T913" s="9">
        <f t="shared" si="29"/>
        <v>41663.005150462966</v>
      </c>
    </row>
    <row r="914" spans="1:20" ht="43.5" x14ac:dyDescent="0.35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>
        <f>ROUND((E914/D914)*100,0)</f>
        <v>1</v>
      </c>
      <c r="P914" s="5">
        <f>E914/L914</f>
        <v>15</v>
      </c>
      <c r="Q914" t="str">
        <f>LEFT(N914,FIND("/",N914)-1)</f>
        <v>music</v>
      </c>
      <c r="R914" t="str">
        <f>RIGHT(N914,LEN(N914)-FIND("/",N914))</f>
        <v>jazz</v>
      </c>
      <c r="S914" s="9">
        <f t="shared" si="28"/>
        <v>41194.109340277777</v>
      </c>
      <c r="T914" s="9">
        <f t="shared" si="29"/>
        <v>41254.151006944441</v>
      </c>
    </row>
    <row r="915" spans="1:20" ht="43.5" x14ac:dyDescent="0.35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>
        <f>ROUND((E915/D915)*100,0)</f>
        <v>7</v>
      </c>
      <c r="P915" s="5">
        <f>E915/L915</f>
        <v>82.583333333333329</v>
      </c>
      <c r="Q915" t="str">
        <f>LEFT(N915,FIND("/",N915)-1)</f>
        <v>music</v>
      </c>
      <c r="R915" t="str">
        <f>RIGHT(N915,LEN(N915)-FIND("/",N915))</f>
        <v>jazz</v>
      </c>
      <c r="S915" s="9">
        <f t="shared" si="28"/>
        <v>41004.139108796298</v>
      </c>
      <c r="T915" s="9">
        <f t="shared" si="29"/>
        <v>41034.139108796298</v>
      </c>
    </row>
    <row r="916" spans="1:20" ht="43.5" x14ac:dyDescent="0.35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>
        <f>ROUND((E916/D916)*100,0)</f>
        <v>0</v>
      </c>
      <c r="P916" s="5" t="e">
        <f>E916/L916</f>
        <v>#DIV/0!</v>
      </c>
      <c r="Q916" t="str">
        <f>LEFT(N916,FIND("/",N916)-1)</f>
        <v>music</v>
      </c>
      <c r="R916" t="str">
        <f>RIGHT(N916,LEN(N916)-FIND("/",N916))</f>
        <v>jazz</v>
      </c>
      <c r="S916" s="9">
        <f t="shared" si="28"/>
        <v>41116.763275462967</v>
      </c>
      <c r="T916" s="9">
        <f t="shared" si="29"/>
        <v>41146.763275462967</v>
      </c>
    </row>
    <row r="917" spans="1:20" ht="43.5" x14ac:dyDescent="0.35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>
        <f>ROUND((E917/D917)*100,0)</f>
        <v>6</v>
      </c>
      <c r="P917" s="5">
        <f>E917/L917</f>
        <v>41.666666666666664</v>
      </c>
      <c r="Q917" t="str">
        <f>LEFT(N917,FIND("/",N917)-1)</f>
        <v>music</v>
      </c>
      <c r="R917" t="str">
        <f>RIGHT(N917,LEN(N917)-FIND("/",N917))</f>
        <v>jazz</v>
      </c>
      <c r="S917" s="9">
        <f t="shared" si="28"/>
        <v>40937.679560185185</v>
      </c>
      <c r="T917" s="9">
        <f t="shared" si="29"/>
        <v>40969.207638888889</v>
      </c>
    </row>
    <row r="918" spans="1:20" ht="43.5" x14ac:dyDescent="0.35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>
        <f>ROUND((E918/D918)*100,0)</f>
        <v>0</v>
      </c>
      <c r="P918" s="5" t="e">
        <f>E918/L918</f>
        <v>#DIV/0!</v>
      </c>
      <c r="Q918" t="str">
        <f>LEFT(N918,FIND("/",N918)-1)</f>
        <v>music</v>
      </c>
      <c r="R918" t="str">
        <f>RIGHT(N918,LEN(N918)-FIND("/",N918))</f>
        <v>jazz</v>
      </c>
      <c r="S918" s="9">
        <f t="shared" si="28"/>
        <v>40434.853402777779</v>
      </c>
      <c r="T918" s="9">
        <f t="shared" si="29"/>
        <v>40473.208333333336</v>
      </c>
    </row>
    <row r="919" spans="1:20" ht="58" x14ac:dyDescent="0.35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>
        <f>ROUND((E919/D919)*100,0)</f>
        <v>1</v>
      </c>
      <c r="P919" s="5">
        <f>E919/L919</f>
        <v>30</v>
      </c>
      <c r="Q919" t="str">
        <f>LEFT(N919,FIND("/",N919)-1)</f>
        <v>music</v>
      </c>
      <c r="R919" t="str">
        <f>RIGHT(N919,LEN(N919)-FIND("/",N919))</f>
        <v>jazz</v>
      </c>
      <c r="S919" s="9">
        <f t="shared" si="28"/>
        <v>41802.94363425926</v>
      </c>
      <c r="T919" s="9">
        <f t="shared" si="29"/>
        <v>41834.104166666664</v>
      </c>
    </row>
    <row r="920" spans="1:20" ht="58" x14ac:dyDescent="0.35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>
        <f>ROUND((E920/D920)*100,0)</f>
        <v>5</v>
      </c>
      <c r="P920" s="5">
        <f>E920/L920</f>
        <v>19.600000000000001</v>
      </c>
      <c r="Q920" t="str">
        <f>LEFT(N920,FIND("/",N920)-1)</f>
        <v>music</v>
      </c>
      <c r="R920" t="str">
        <f>RIGHT(N920,LEN(N920)-FIND("/",N920))</f>
        <v>jazz</v>
      </c>
      <c r="S920" s="9">
        <f t="shared" si="28"/>
        <v>41944.916215277779</v>
      </c>
      <c r="T920" s="9">
        <f t="shared" si="29"/>
        <v>41974.957881944443</v>
      </c>
    </row>
    <row r="921" spans="1:20" x14ac:dyDescent="0.35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>
        <f>ROUND((E921/D921)*100,0)</f>
        <v>1</v>
      </c>
      <c r="P921" s="5">
        <f>E921/L921</f>
        <v>100</v>
      </c>
      <c r="Q921" t="str">
        <f>LEFT(N921,FIND("/",N921)-1)</f>
        <v>music</v>
      </c>
      <c r="R921" t="str">
        <f>RIGHT(N921,LEN(N921)-FIND("/",N921))</f>
        <v>jazz</v>
      </c>
      <c r="S921" s="9">
        <f t="shared" si="28"/>
        <v>41227.641724537039</v>
      </c>
      <c r="T921" s="9">
        <f t="shared" si="29"/>
        <v>41262.641724537039</v>
      </c>
    </row>
    <row r="922" spans="1:20" ht="43.5" x14ac:dyDescent="0.35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>
        <f>ROUND((E922/D922)*100,0)</f>
        <v>0</v>
      </c>
      <c r="P922" s="5" t="e">
        <f>E922/L922</f>
        <v>#DIV/0!</v>
      </c>
      <c r="Q922" t="str">
        <f>LEFT(N922,FIND("/",N922)-1)</f>
        <v>music</v>
      </c>
      <c r="R922" t="str">
        <f>RIGHT(N922,LEN(N922)-FIND("/",N922))</f>
        <v>jazz</v>
      </c>
      <c r="S922" s="9">
        <f t="shared" si="28"/>
        <v>41562.67155092593</v>
      </c>
      <c r="T922" s="9">
        <f t="shared" si="29"/>
        <v>41592.713217592594</v>
      </c>
    </row>
    <row r="923" spans="1:20" ht="58" x14ac:dyDescent="0.35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>
        <f>ROUND((E923/D923)*100,0)</f>
        <v>31</v>
      </c>
      <c r="P923" s="5">
        <f>E923/L923</f>
        <v>231.75</v>
      </c>
      <c r="Q923" t="str">
        <f>LEFT(N923,FIND("/",N923)-1)</f>
        <v>music</v>
      </c>
      <c r="R923" t="str">
        <f>RIGHT(N923,LEN(N923)-FIND("/",N923))</f>
        <v>jazz</v>
      </c>
      <c r="S923" s="9">
        <f t="shared" si="28"/>
        <v>40847.171018518515</v>
      </c>
      <c r="T923" s="9">
        <f t="shared" si="29"/>
        <v>40889.212685185186</v>
      </c>
    </row>
    <row r="924" spans="1:20" ht="43.5" x14ac:dyDescent="0.35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>
        <f>ROUND((E924/D924)*100,0)</f>
        <v>21</v>
      </c>
      <c r="P924" s="5">
        <f>E924/L924</f>
        <v>189.33333333333334</v>
      </c>
      <c r="Q924" t="str">
        <f>LEFT(N924,FIND("/",N924)-1)</f>
        <v>music</v>
      </c>
      <c r="R924" t="str">
        <f>RIGHT(N924,LEN(N924)-FIND("/",N924))</f>
        <v>jazz</v>
      </c>
      <c r="S924" s="9">
        <f t="shared" si="28"/>
        <v>41878.530011574076</v>
      </c>
      <c r="T924" s="9">
        <f t="shared" si="29"/>
        <v>41913.530011574076</v>
      </c>
    </row>
    <row r="925" spans="1:20" ht="43.5" x14ac:dyDescent="0.35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>
        <f>ROUND((E925/D925)*100,0)</f>
        <v>2</v>
      </c>
      <c r="P925" s="5">
        <f>E925/L925</f>
        <v>55</v>
      </c>
      <c r="Q925" t="str">
        <f>LEFT(N925,FIND("/",N925)-1)</f>
        <v>music</v>
      </c>
      <c r="R925" t="str">
        <f>RIGHT(N925,LEN(N925)-FIND("/",N925))</f>
        <v>jazz</v>
      </c>
      <c r="S925" s="9">
        <f t="shared" si="28"/>
        <v>41934.959756944445</v>
      </c>
      <c r="T925" s="9">
        <f t="shared" si="29"/>
        <v>41965.001423611116</v>
      </c>
    </row>
    <row r="926" spans="1:20" ht="58" x14ac:dyDescent="0.35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>
        <f>ROUND((E926/D926)*100,0)</f>
        <v>11</v>
      </c>
      <c r="P926" s="5">
        <f>E926/L926</f>
        <v>21.8</v>
      </c>
      <c r="Q926" t="str">
        <f>LEFT(N926,FIND("/",N926)-1)</f>
        <v>music</v>
      </c>
      <c r="R926" t="str">
        <f>RIGHT(N926,LEN(N926)-FIND("/",N926))</f>
        <v>jazz</v>
      </c>
      <c r="S926" s="9">
        <f t="shared" si="28"/>
        <v>41288.942928240744</v>
      </c>
      <c r="T926" s="9">
        <f t="shared" si="29"/>
        <v>41318.942928240744</v>
      </c>
    </row>
    <row r="927" spans="1:20" ht="43.5" x14ac:dyDescent="0.35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>
        <f>ROUND((E927/D927)*100,0)</f>
        <v>3</v>
      </c>
      <c r="P927" s="5">
        <f>E927/L927</f>
        <v>32</v>
      </c>
      <c r="Q927" t="str">
        <f>LEFT(N927,FIND("/",N927)-1)</f>
        <v>music</v>
      </c>
      <c r="R927" t="str">
        <f>RIGHT(N927,LEN(N927)-FIND("/",N927))</f>
        <v>jazz</v>
      </c>
      <c r="S927" s="9">
        <f t="shared" si="28"/>
        <v>41575.880914351852</v>
      </c>
      <c r="T927" s="9">
        <f t="shared" si="29"/>
        <v>41605.922581018516</v>
      </c>
    </row>
    <row r="928" spans="1:20" ht="58" x14ac:dyDescent="0.35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>
        <f>ROUND((E928/D928)*100,0)</f>
        <v>0</v>
      </c>
      <c r="P928" s="5" t="e">
        <f>E928/L928</f>
        <v>#DIV/0!</v>
      </c>
      <c r="Q928" t="str">
        <f>LEFT(N928,FIND("/",N928)-1)</f>
        <v>music</v>
      </c>
      <c r="R928" t="str">
        <f>RIGHT(N928,LEN(N928)-FIND("/",N928))</f>
        <v>jazz</v>
      </c>
      <c r="S928" s="9">
        <f t="shared" si="28"/>
        <v>40338.02002314815</v>
      </c>
      <c r="T928" s="9">
        <f t="shared" si="29"/>
        <v>40367.944444444445</v>
      </c>
    </row>
    <row r="929" spans="1:20" ht="29" x14ac:dyDescent="0.35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>
        <f>ROUND((E929/D929)*100,0)</f>
        <v>0</v>
      </c>
      <c r="P929" s="5" t="e">
        <f>E929/L929</f>
        <v>#DIV/0!</v>
      </c>
      <c r="Q929" t="str">
        <f>LEFT(N929,FIND("/",N929)-1)</f>
        <v>music</v>
      </c>
      <c r="R929" t="str">
        <f>RIGHT(N929,LEN(N929)-FIND("/",N929))</f>
        <v>jazz</v>
      </c>
      <c r="S929" s="9">
        <f t="shared" si="28"/>
        <v>41013.822858796295</v>
      </c>
      <c r="T929" s="9">
        <f t="shared" si="29"/>
        <v>41043.822858796295</v>
      </c>
    </row>
    <row r="930" spans="1:20" ht="43.5" x14ac:dyDescent="0.35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>
        <f>ROUND((E930/D930)*100,0)</f>
        <v>11</v>
      </c>
      <c r="P930" s="5">
        <f>E930/L930</f>
        <v>56.25</v>
      </c>
      <c r="Q930" t="str">
        <f>LEFT(N930,FIND("/",N930)-1)</f>
        <v>music</v>
      </c>
      <c r="R930" t="str">
        <f>RIGHT(N930,LEN(N930)-FIND("/",N930))</f>
        <v>jazz</v>
      </c>
      <c r="S930" s="9">
        <f t="shared" si="28"/>
        <v>41180.86241898148</v>
      </c>
      <c r="T930" s="9">
        <f t="shared" si="29"/>
        <v>41231</v>
      </c>
    </row>
    <row r="931" spans="1:20" ht="43.5" x14ac:dyDescent="0.35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>
        <f>ROUND((E931/D931)*100,0)</f>
        <v>0</v>
      </c>
      <c r="P931" s="5" t="e">
        <f>E931/L931</f>
        <v>#DIV/0!</v>
      </c>
      <c r="Q931" t="str">
        <f>LEFT(N931,FIND("/",N931)-1)</f>
        <v>music</v>
      </c>
      <c r="R931" t="str">
        <f>RIGHT(N931,LEN(N931)-FIND("/",N931))</f>
        <v>jazz</v>
      </c>
      <c r="S931" s="9">
        <f t="shared" si="28"/>
        <v>40978.238067129627</v>
      </c>
      <c r="T931" s="9">
        <f t="shared" si="29"/>
        <v>41008.196400462963</v>
      </c>
    </row>
    <row r="932" spans="1:20" ht="58" x14ac:dyDescent="0.35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>
        <f>ROUND((E932/D932)*100,0)</f>
        <v>38</v>
      </c>
      <c r="P932" s="5">
        <f>E932/L932</f>
        <v>69</v>
      </c>
      <c r="Q932" t="str">
        <f>LEFT(N932,FIND("/",N932)-1)</f>
        <v>music</v>
      </c>
      <c r="R932" t="str">
        <f>RIGHT(N932,LEN(N932)-FIND("/",N932))</f>
        <v>jazz</v>
      </c>
      <c r="S932" s="9">
        <f t="shared" si="28"/>
        <v>40312.915578703702</v>
      </c>
      <c r="T932" s="9">
        <f t="shared" si="29"/>
        <v>40354.897222222222</v>
      </c>
    </row>
    <row r="933" spans="1:20" ht="43.5" x14ac:dyDescent="0.35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>
        <f>ROUND((E933/D933)*100,0)</f>
        <v>7</v>
      </c>
      <c r="P933" s="5">
        <f>E933/L933</f>
        <v>18.714285714285715</v>
      </c>
      <c r="Q933" t="str">
        <f>LEFT(N933,FIND("/",N933)-1)</f>
        <v>music</v>
      </c>
      <c r="R933" t="str">
        <f>RIGHT(N933,LEN(N933)-FIND("/",N933))</f>
        <v>jazz</v>
      </c>
      <c r="S933" s="9">
        <f t="shared" si="28"/>
        <v>41680.359976851854</v>
      </c>
      <c r="T933" s="9">
        <f t="shared" si="29"/>
        <v>41714.916666666664</v>
      </c>
    </row>
    <row r="934" spans="1:20" ht="29" x14ac:dyDescent="0.35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>
        <f>ROUND((E934/D934)*100,0)</f>
        <v>15</v>
      </c>
      <c r="P934" s="5">
        <f>E934/L934</f>
        <v>46.033333333333331</v>
      </c>
      <c r="Q934" t="str">
        <f>LEFT(N934,FIND("/",N934)-1)</f>
        <v>music</v>
      </c>
      <c r="R934" t="str">
        <f>RIGHT(N934,LEN(N934)-FIND("/",N934))</f>
        <v>jazz</v>
      </c>
      <c r="S934" s="9">
        <f t="shared" si="28"/>
        <v>41310.969270833331</v>
      </c>
      <c r="T934" s="9">
        <f t="shared" si="29"/>
        <v>41355.927604166667</v>
      </c>
    </row>
    <row r="935" spans="1:20" ht="43.5" x14ac:dyDescent="0.35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>
        <f>ROUND((E935/D935)*100,0)</f>
        <v>6</v>
      </c>
      <c r="P935" s="5">
        <f>E935/L935</f>
        <v>60</v>
      </c>
      <c r="Q935" t="str">
        <f>LEFT(N935,FIND("/",N935)-1)</f>
        <v>music</v>
      </c>
      <c r="R935" t="str">
        <f>RIGHT(N935,LEN(N935)-FIND("/",N935))</f>
        <v>jazz</v>
      </c>
      <c r="S935" s="9">
        <f t="shared" si="28"/>
        <v>41711.169085648151</v>
      </c>
      <c r="T935" s="9">
        <f t="shared" si="29"/>
        <v>41771.169085648151</v>
      </c>
    </row>
    <row r="936" spans="1:20" ht="43.5" x14ac:dyDescent="0.35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>
        <f>ROUND((E936/D936)*100,0)</f>
        <v>30</v>
      </c>
      <c r="P936" s="5">
        <f>E936/L936</f>
        <v>50.666666666666664</v>
      </c>
      <c r="Q936" t="str">
        <f>LEFT(N936,FIND("/",N936)-1)</f>
        <v>music</v>
      </c>
      <c r="R936" t="str">
        <f>RIGHT(N936,LEN(N936)-FIND("/",N936))</f>
        <v>jazz</v>
      </c>
      <c r="S936" s="9">
        <f t="shared" si="28"/>
        <v>41733.737083333333</v>
      </c>
      <c r="T936" s="9">
        <f t="shared" si="29"/>
        <v>41763.25</v>
      </c>
    </row>
    <row r="937" spans="1:20" ht="43.5" x14ac:dyDescent="0.35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>
        <f>ROUND((E937/D937)*100,0)</f>
        <v>1</v>
      </c>
      <c r="P937" s="5">
        <f>E937/L937</f>
        <v>25</v>
      </c>
      <c r="Q937" t="str">
        <f>LEFT(N937,FIND("/",N937)-1)</f>
        <v>music</v>
      </c>
      <c r="R937" t="str">
        <f>RIGHT(N937,LEN(N937)-FIND("/",N937))</f>
        <v>jazz</v>
      </c>
      <c r="S937" s="9">
        <f t="shared" si="28"/>
        <v>42368.333668981482</v>
      </c>
      <c r="T937" s="9">
        <f t="shared" si="29"/>
        <v>42398.333668981482</v>
      </c>
    </row>
    <row r="938" spans="1:20" ht="43.5" x14ac:dyDescent="0.35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>
        <f>ROUND((E938/D938)*100,0)</f>
        <v>0</v>
      </c>
      <c r="P938" s="5" t="e">
        <f>E938/L938</f>
        <v>#DIV/0!</v>
      </c>
      <c r="Q938" t="str">
        <f>LEFT(N938,FIND("/",N938)-1)</f>
        <v>music</v>
      </c>
      <c r="R938" t="str">
        <f>RIGHT(N938,LEN(N938)-FIND("/",N938))</f>
        <v>jazz</v>
      </c>
      <c r="S938" s="9">
        <f t="shared" si="28"/>
        <v>40883.024178240739</v>
      </c>
      <c r="T938" s="9">
        <f t="shared" si="29"/>
        <v>40926.833333333336</v>
      </c>
    </row>
    <row r="939" spans="1:20" ht="43.5" x14ac:dyDescent="0.35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>
        <f>ROUND((E939/D939)*100,0)</f>
        <v>1</v>
      </c>
      <c r="P939" s="5">
        <f>E939/L939</f>
        <v>20</v>
      </c>
      <c r="Q939" t="str">
        <f>LEFT(N939,FIND("/",N939)-1)</f>
        <v>music</v>
      </c>
      <c r="R939" t="str">
        <f>RIGHT(N939,LEN(N939)-FIND("/",N939))</f>
        <v>jazz</v>
      </c>
      <c r="S939" s="9">
        <f t="shared" si="28"/>
        <v>41551.798113425924</v>
      </c>
      <c r="T939" s="9">
        <f t="shared" si="29"/>
        <v>41581.839780092596</v>
      </c>
    </row>
    <row r="940" spans="1:20" ht="43.5" x14ac:dyDescent="0.35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>
        <f>ROUND((E940/D940)*100,0)</f>
        <v>0</v>
      </c>
      <c r="P940" s="5">
        <f>E940/L940</f>
        <v>25</v>
      </c>
      <c r="Q940" t="str">
        <f>LEFT(N940,FIND("/",N940)-1)</f>
        <v>music</v>
      </c>
      <c r="R940" t="str">
        <f>RIGHT(N940,LEN(N940)-FIND("/",N940))</f>
        <v>jazz</v>
      </c>
      <c r="S940" s="9">
        <f t="shared" si="28"/>
        <v>41124.479722222226</v>
      </c>
      <c r="T940" s="9">
        <f t="shared" si="29"/>
        <v>41154.479722222226</v>
      </c>
    </row>
    <row r="941" spans="1:20" ht="43.5" x14ac:dyDescent="0.35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>
        <f>ROUND((E941/D941)*100,0)</f>
        <v>1</v>
      </c>
      <c r="P941" s="5">
        <f>E941/L941</f>
        <v>20</v>
      </c>
      <c r="Q941" t="str">
        <f>LEFT(N941,FIND("/",N941)-1)</f>
        <v>music</v>
      </c>
      <c r="R941" t="str">
        <f>RIGHT(N941,LEN(N941)-FIND("/",N941))</f>
        <v>jazz</v>
      </c>
      <c r="S941" s="9">
        <f t="shared" si="28"/>
        <v>41416.763171296298</v>
      </c>
      <c r="T941" s="9">
        <f t="shared" si="29"/>
        <v>41455.831944444442</v>
      </c>
    </row>
    <row r="942" spans="1:20" ht="43.5" x14ac:dyDescent="0.35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>
        <f>ROUND((E942/D942)*100,0)</f>
        <v>17</v>
      </c>
      <c r="P942" s="5">
        <f>E942/L942</f>
        <v>110.28571428571429</v>
      </c>
      <c r="Q942" t="str">
        <f>LEFT(N942,FIND("/",N942)-1)</f>
        <v>technology</v>
      </c>
      <c r="R942" t="str">
        <f>RIGHT(N942,LEN(N942)-FIND("/",N942))</f>
        <v>wearables</v>
      </c>
      <c r="S942" s="9">
        <f t="shared" si="28"/>
        <v>42182.008402777778</v>
      </c>
      <c r="T942" s="9">
        <f t="shared" si="29"/>
        <v>42227.008402777778</v>
      </c>
    </row>
    <row r="943" spans="1:20" ht="58" x14ac:dyDescent="0.35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>
        <f>ROUND((E943/D943)*100,0)</f>
        <v>2</v>
      </c>
      <c r="P943" s="5">
        <f>E943/L943</f>
        <v>37.451612903225808</v>
      </c>
      <c r="Q943" t="str">
        <f>LEFT(N943,FIND("/",N943)-1)</f>
        <v>technology</v>
      </c>
      <c r="R943" t="str">
        <f>RIGHT(N943,LEN(N943)-FIND("/",N943))</f>
        <v>wearables</v>
      </c>
      <c r="S943" s="9">
        <f t="shared" si="28"/>
        <v>42746.096585648149</v>
      </c>
      <c r="T943" s="9">
        <f t="shared" si="29"/>
        <v>42776.096585648149</v>
      </c>
    </row>
    <row r="944" spans="1:20" ht="58" x14ac:dyDescent="0.35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>
        <f>ROUND((E944/D944)*100,0)</f>
        <v>9</v>
      </c>
      <c r="P944" s="5">
        <f>E944/L944</f>
        <v>41.75</v>
      </c>
      <c r="Q944" t="str">
        <f>LEFT(N944,FIND("/",N944)-1)</f>
        <v>technology</v>
      </c>
      <c r="R944" t="str">
        <f>RIGHT(N944,LEN(N944)-FIND("/",N944))</f>
        <v>wearables</v>
      </c>
      <c r="S944" s="9">
        <f t="shared" si="28"/>
        <v>42382.843287037031</v>
      </c>
      <c r="T944" s="9">
        <f t="shared" si="29"/>
        <v>42418.843287037031</v>
      </c>
    </row>
    <row r="945" spans="1:20" ht="29" x14ac:dyDescent="0.35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>
        <f>ROUND((E945/D945)*100,0)</f>
        <v>10</v>
      </c>
      <c r="P945" s="5">
        <f>E945/L945</f>
        <v>24.083333333333332</v>
      </c>
      <c r="Q945" t="str">
        <f>LEFT(N945,FIND("/",N945)-1)</f>
        <v>technology</v>
      </c>
      <c r="R945" t="str">
        <f>RIGHT(N945,LEN(N945)-FIND("/",N945))</f>
        <v>wearables</v>
      </c>
      <c r="S945" s="9">
        <f t="shared" si="28"/>
        <v>42673.66788194445</v>
      </c>
      <c r="T945" s="9">
        <f t="shared" si="29"/>
        <v>42703.709548611107</v>
      </c>
    </row>
    <row r="946" spans="1:20" ht="43.5" x14ac:dyDescent="0.35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>
        <f>ROUND((E946/D946)*100,0)</f>
        <v>13</v>
      </c>
      <c r="P946" s="5">
        <f>E946/L946</f>
        <v>69.40625</v>
      </c>
      <c r="Q946" t="str">
        <f>LEFT(N946,FIND("/",N946)-1)</f>
        <v>technology</v>
      </c>
      <c r="R946" t="str">
        <f>RIGHT(N946,LEN(N946)-FIND("/",N946))</f>
        <v>wearables</v>
      </c>
      <c r="S946" s="9">
        <f t="shared" si="28"/>
        <v>42444.583912037036</v>
      </c>
      <c r="T946" s="9">
        <f t="shared" si="29"/>
        <v>42478.583333333328</v>
      </c>
    </row>
    <row r="947" spans="1:20" ht="43.5" x14ac:dyDescent="0.35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>
        <f>ROUND((E947/D947)*100,0)</f>
        <v>2</v>
      </c>
      <c r="P947" s="5">
        <f>E947/L947</f>
        <v>155.25</v>
      </c>
      <c r="Q947" t="str">
        <f>LEFT(N947,FIND("/",N947)-1)</f>
        <v>technology</v>
      </c>
      <c r="R947" t="str">
        <f>RIGHT(N947,LEN(N947)-FIND("/",N947))</f>
        <v>wearables</v>
      </c>
      <c r="S947" s="9">
        <f t="shared" si="28"/>
        <v>42732.872986111113</v>
      </c>
      <c r="T947" s="9">
        <f t="shared" si="29"/>
        <v>42784.999305555553</v>
      </c>
    </row>
    <row r="948" spans="1:20" ht="43.5" x14ac:dyDescent="0.35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>
        <f>ROUND((E948/D948)*100,0)</f>
        <v>2</v>
      </c>
      <c r="P948" s="5">
        <f>E948/L948</f>
        <v>57.2</v>
      </c>
      <c r="Q948" t="str">
        <f>LEFT(N948,FIND("/",N948)-1)</f>
        <v>technology</v>
      </c>
      <c r="R948" t="str">
        <f>RIGHT(N948,LEN(N948)-FIND("/",N948))</f>
        <v>wearables</v>
      </c>
      <c r="S948" s="9">
        <f t="shared" si="28"/>
        <v>42592.750555555554</v>
      </c>
      <c r="T948" s="9">
        <f t="shared" si="29"/>
        <v>42622.750555555554</v>
      </c>
    </row>
    <row r="949" spans="1:20" ht="58" x14ac:dyDescent="0.35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>
        <f>ROUND((E949/D949)*100,0)</f>
        <v>0</v>
      </c>
      <c r="P949" s="5" t="e">
        <f>E949/L949</f>
        <v>#DIV/0!</v>
      </c>
      <c r="Q949" t="str">
        <f>LEFT(N949,FIND("/",N949)-1)</f>
        <v>technology</v>
      </c>
      <c r="R949" t="str">
        <f>RIGHT(N949,LEN(N949)-FIND("/",N949))</f>
        <v>wearables</v>
      </c>
      <c r="S949" s="9">
        <f t="shared" si="28"/>
        <v>42491.781319444446</v>
      </c>
      <c r="T949" s="9">
        <f t="shared" si="29"/>
        <v>42551.781319444446</v>
      </c>
    </row>
    <row r="950" spans="1:20" ht="58" x14ac:dyDescent="0.35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>
        <f>ROUND((E950/D950)*100,0)</f>
        <v>12</v>
      </c>
      <c r="P950" s="5">
        <f>E950/L950</f>
        <v>60</v>
      </c>
      <c r="Q950" t="str">
        <f>LEFT(N950,FIND("/",N950)-1)</f>
        <v>technology</v>
      </c>
      <c r="R950" t="str">
        <f>RIGHT(N950,LEN(N950)-FIND("/",N950))</f>
        <v>wearables</v>
      </c>
      <c r="S950" s="9">
        <f t="shared" si="28"/>
        <v>42411.828287037039</v>
      </c>
      <c r="T950" s="9">
        <f t="shared" si="29"/>
        <v>42441.828287037039</v>
      </c>
    </row>
    <row r="951" spans="1:20" ht="43.5" x14ac:dyDescent="0.35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>
        <f>ROUND((E951/D951)*100,0)</f>
        <v>1</v>
      </c>
      <c r="P951" s="5">
        <f>E951/L951</f>
        <v>39</v>
      </c>
      <c r="Q951" t="str">
        <f>LEFT(N951,FIND("/",N951)-1)</f>
        <v>technology</v>
      </c>
      <c r="R951" t="str">
        <f>RIGHT(N951,LEN(N951)-FIND("/",N951))</f>
        <v>wearables</v>
      </c>
      <c r="S951" s="9">
        <f t="shared" si="28"/>
        <v>42361.043703703705</v>
      </c>
      <c r="T951" s="9">
        <f t="shared" si="29"/>
        <v>42421.043703703705</v>
      </c>
    </row>
    <row r="952" spans="1:20" ht="43.5" x14ac:dyDescent="0.35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>
        <f>ROUND((E952/D952)*100,0)</f>
        <v>28</v>
      </c>
      <c r="P952" s="5">
        <f>E952/L952</f>
        <v>58.416666666666664</v>
      </c>
      <c r="Q952" t="str">
        <f>LEFT(N952,FIND("/",N952)-1)</f>
        <v>technology</v>
      </c>
      <c r="R952" t="str">
        <f>RIGHT(N952,LEN(N952)-FIND("/",N952))</f>
        <v>wearables</v>
      </c>
      <c r="S952" s="9">
        <f t="shared" si="28"/>
        <v>42356.750706018516</v>
      </c>
      <c r="T952" s="9">
        <f t="shared" si="29"/>
        <v>42386.750706018516</v>
      </c>
    </row>
    <row r="953" spans="1:20" x14ac:dyDescent="0.35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>
        <f>ROUND((E953/D953)*100,0)</f>
        <v>38</v>
      </c>
      <c r="P953" s="5">
        <f>E953/L953</f>
        <v>158.63636363636363</v>
      </c>
      <c r="Q953" t="str">
        <f>LEFT(N953,FIND("/",N953)-1)</f>
        <v>technology</v>
      </c>
      <c r="R953" t="str">
        <f>RIGHT(N953,LEN(N953)-FIND("/",N953))</f>
        <v>wearables</v>
      </c>
      <c r="S953" s="9">
        <f t="shared" si="28"/>
        <v>42480.653611111105</v>
      </c>
      <c r="T953" s="9">
        <f t="shared" si="29"/>
        <v>42525.653611111105</v>
      </c>
    </row>
    <row r="954" spans="1:20" ht="29" x14ac:dyDescent="0.35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>
        <f>ROUND((E954/D954)*100,0)</f>
        <v>40</v>
      </c>
      <c r="P954" s="5">
        <f>E954/L954</f>
        <v>99.857142857142861</v>
      </c>
      <c r="Q954" t="str">
        <f>LEFT(N954,FIND("/",N954)-1)</f>
        <v>technology</v>
      </c>
      <c r="R954" t="str">
        <f>RIGHT(N954,LEN(N954)-FIND("/",N954))</f>
        <v>wearables</v>
      </c>
      <c r="S954" s="9">
        <f t="shared" si="28"/>
        <v>42662.613564814819</v>
      </c>
      <c r="T954" s="9">
        <f t="shared" si="29"/>
        <v>42692.655231481483</v>
      </c>
    </row>
    <row r="955" spans="1:20" ht="43.5" x14ac:dyDescent="0.35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>
        <f>ROUND((E955/D955)*100,0)</f>
        <v>1</v>
      </c>
      <c r="P955" s="5">
        <f>E955/L955</f>
        <v>25.2</v>
      </c>
      <c r="Q955" t="str">
        <f>LEFT(N955,FIND("/",N955)-1)</f>
        <v>technology</v>
      </c>
      <c r="R955" t="str">
        <f>RIGHT(N955,LEN(N955)-FIND("/",N955))</f>
        <v>wearables</v>
      </c>
      <c r="S955" s="9">
        <f t="shared" si="28"/>
        <v>41999.164340277777</v>
      </c>
      <c r="T955" s="9">
        <f t="shared" si="29"/>
        <v>42029.164340277777</v>
      </c>
    </row>
    <row r="956" spans="1:20" ht="43.5" x14ac:dyDescent="0.35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>
        <f>ROUND((E956/D956)*100,0)</f>
        <v>43</v>
      </c>
      <c r="P956" s="5">
        <f>E956/L956</f>
        <v>89.191780821917803</v>
      </c>
      <c r="Q956" t="str">
        <f>LEFT(N956,FIND("/",N956)-1)</f>
        <v>technology</v>
      </c>
      <c r="R956" t="str">
        <f>RIGHT(N956,LEN(N956)-FIND("/",N956))</f>
        <v>wearables</v>
      </c>
      <c r="S956" s="9">
        <f t="shared" si="28"/>
        <v>42194.833784722221</v>
      </c>
      <c r="T956" s="9">
        <f t="shared" si="29"/>
        <v>42236.833784722221</v>
      </c>
    </row>
    <row r="957" spans="1:20" ht="43.5" x14ac:dyDescent="0.35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>
        <f>ROUND((E957/D957)*100,0)</f>
        <v>6</v>
      </c>
      <c r="P957" s="5">
        <f>E957/L957</f>
        <v>182.6236559139785</v>
      </c>
      <c r="Q957" t="str">
        <f>LEFT(N957,FIND("/",N957)-1)</f>
        <v>technology</v>
      </c>
      <c r="R957" t="str">
        <f>RIGHT(N957,LEN(N957)-FIND("/",N957))</f>
        <v>wearables</v>
      </c>
      <c r="S957" s="9">
        <f t="shared" si="28"/>
        <v>42586.295138888891</v>
      </c>
      <c r="T957" s="9">
        <f t="shared" si="29"/>
        <v>42626.295138888891</v>
      </c>
    </row>
    <row r="958" spans="1:20" ht="58" x14ac:dyDescent="0.35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>
        <f>ROUND((E958/D958)*100,0)</f>
        <v>2</v>
      </c>
      <c r="P958" s="5">
        <f>E958/L958</f>
        <v>50.647058823529413</v>
      </c>
      <c r="Q958" t="str">
        <f>LEFT(N958,FIND("/",N958)-1)</f>
        <v>technology</v>
      </c>
      <c r="R958" t="str">
        <f>RIGHT(N958,LEN(N958)-FIND("/",N958))</f>
        <v>wearables</v>
      </c>
      <c r="S958" s="9">
        <f t="shared" si="28"/>
        <v>42060.913877314815</v>
      </c>
      <c r="T958" s="9">
        <f t="shared" si="29"/>
        <v>42120.872210648144</v>
      </c>
    </row>
    <row r="959" spans="1:20" ht="29" x14ac:dyDescent="0.35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>
        <f>ROUND((E959/D959)*100,0)</f>
        <v>2</v>
      </c>
      <c r="P959" s="5">
        <f>E959/L959</f>
        <v>33.285714285714285</v>
      </c>
      <c r="Q959" t="str">
        <f>LEFT(N959,FIND("/",N959)-1)</f>
        <v>technology</v>
      </c>
      <c r="R959" t="str">
        <f>RIGHT(N959,LEN(N959)-FIND("/",N959))</f>
        <v>wearables</v>
      </c>
      <c r="S959" s="9">
        <f t="shared" si="28"/>
        <v>42660.552465277782</v>
      </c>
      <c r="T959" s="9">
        <f t="shared" si="29"/>
        <v>42691.594131944439</v>
      </c>
    </row>
    <row r="960" spans="1:20" ht="58" x14ac:dyDescent="0.35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>
        <f>ROUND((E960/D960)*100,0)</f>
        <v>11</v>
      </c>
      <c r="P960" s="5">
        <f>E960/L960</f>
        <v>51.823529411764703</v>
      </c>
      <c r="Q960" t="str">
        <f>LEFT(N960,FIND("/",N960)-1)</f>
        <v>technology</v>
      </c>
      <c r="R960" t="str">
        <f>RIGHT(N960,LEN(N960)-FIND("/",N960))</f>
        <v>wearables</v>
      </c>
      <c r="S960" s="9">
        <f t="shared" si="28"/>
        <v>42082.802812499998</v>
      </c>
      <c r="T960" s="9">
        <f t="shared" si="29"/>
        <v>42104.207638888889</v>
      </c>
    </row>
    <row r="961" spans="1:20" ht="43.5" x14ac:dyDescent="0.35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>
        <f>ROUND((E961/D961)*100,0)</f>
        <v>39</v>
      </c>
      <c r="P961" s="5">
        <f>E961/L961</f>
        <v>113.62573099415205</v>
      </c>
      <c r="Q961" t="str">
        <f>LEFT(N961,FIND("/",N961)-1)</f>
        <v>technology</v>
      </c>
      <c r="R961" t="str">
        <f>RIGHT(N961,LEN(N961)-FIND("/",N961))</f>
        <v>wearables</v>
      </c>
      <c r="S961" s="9">
        <f t="shared" si="28"/>
        <v>41993.174363425926</v>
      </c>
      <c r="T961" s="9">
        <f t="shared" si="29"/>
        <v>42023.174363425926</v>
      </c>
    </row>
    <row r="962" spans="1:20" ht="43.5" x14ac:dyDescent="0.35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>
        <f>ROUND((E962/D962)*100,0)</f>
        <v>46</v>
      </c>
      <c r="P962" s="5">
        <f>E962/L962</f>
        <v>136.46276595744681</v>
      </c>
      <c r="Q962" t="str">
        <f>LEFT(N962,FIND("/",N962)-1)</f>
        <v>technology</v>
      </c>
      <c r="R962" t="str">
        <f>RIGHT(N962,LEN(N962)-FIND("/",N962))</f>
        <v>wearables</v>
      </c>
      <c r="S962" s="9">
        <f t="shared" si="28"/>
        <v>42766.626793981486</v>
      </c>
      <c r="T962" s="9">
        <f t="shared" si="29"/>
        <v>42808.585127314815</v>
      </c>
    </row>
    <row r="963" spans="1:20" ht="43.5" x14ac:dyDescent="0.35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>
        <f>ROUND((E963/D963)*100,0)</f>
        <v>42</v>
      </c>
      <c r="P963" s="5">
        <f>E963/L963</f>
        <v>364.35454545454547</v>
      </c>
      <c r="Q963" t="str">
        <f>LEFT(N963,FIND("/",N963)-1)</f>
        <v>technology</v>
      </c>
      <c r="R963" t="str">
        <f>RIGHT(N963,LEN(N963)-FIND("/",N963))</f>
        <v>wearables</v>
      </c>
      <c r="S963" s="9">
        <f t="shared" ref="S963:S1026" si="30">(((J963/60)/60)/24)+DATE(1970,1,1)</f>
        <v>42740.693692129629</v>
      </c>
      <c r="T963" s="9">
        <f t="shared" ref="T963:T1026" si="31">(((I963/60)/60)/24)+DATE(1970,1,1)</f>
        <v>42786.791666666672</v>
      </c>
    </row>
    <row r="964" spans="1:20" ht="43.5" x14ac:dyDescent="0.35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>
        <f>ROUND((E964/D964)*100,0)</f>
        <v>28</v>
      </c>
      <c r="P964" s="5">
        <f>E964/L964</f>
        <v>19.243243243243242</v>
      </c>
      <c r="Q964" t="str">
        <f>LEFT(N964,FIND("/",N964)-1)</f>
        <v>technology</v>
      </c>
      <c r="R964" t="str">
        <f>RIGHT(N964,LEN(N964)-FIND("/",N964))</f>
        <v>wearables</v>
      </c>
      <c r="S964" s="9">
        <f t="shared" si="30"/>
        <v>42373.712418981479</v>
      </c>
      <c r="T964" s="9">
        <f t="shared" si="31"/>
        <v>42411.712418981479</v>
      </c>
    </row>
    <row r="965" spans="1:20" ht="29" x14ac:dyDescent="0.35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>
        <f>ROUND((E965/D965)*100,0)</f>
        <v>1</v>
      </c>
      <c r="P965" s="5">
        <f>E965/L965</f>
        <v>41.888888888888886</v>
      </c>
      <c r="Q965" t="str">
        <f>LEFT(N965,FIND("/",N965)-1)</f>
        <v>technology</v>
      </c>
      <c r="R965" t="str">
        <f>RIGHT(N965,LEN(N965)-FIND("/",N965))</f>
        <v>wearables</v>
      </c>
      <c r="S965" s="9">
        <f t="shared" si="30"/>
        <v>42625.635636574079</v>
      </c>
      <c r="T965" s="9">
        <f t="shared" si="31"/>
        <v>42660.635636574079</v>
      </c>
    </row>
    <row r="966" spans="1:20" ht="58" x14ac:dyDescent="0.35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>
        <f>ROUND((E966/D966)*100,0)</f>
        <v>1</v>
      </c>
      <c r="P966" s="5">
        <f>E966/L966</f>
        <v>30.310344827586206</v>
      </c>
      <c r="Q966" t="str">
        <f>LEFT(N966,FIND("/",N966)-1)</f>
        <v>technology</v>
      </c>
      <c r="R966" t="str">
        <f>RIGHT(N966,LEN(N966)-FIND("/",N966))</f>
        <v>wearables</v>
      </c>
      <c r="S966" s="9">
        <f t="shared" si="30"/>
        <v>42208.628692129627</v>
      </c>
      <c r="T966" s="9">
        <f t="shared" si="31"/>
        <v>42248.628692129627</v>
      </c>
    </row>
    <row r="967" spans="1:20" ht="43.5" x14ac:dyDescent="0.35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>
        <f>ROUND((E967/D967)*100,0)</f>
        <v>1</v>
      </c>
      <c r="P967" s="5">
        <f>E967/L967</f>
        <v>49.666666666666664</v>
      </c>
      <c r="Q967" t="str">
        <f>LEFT(N967,FIND("/",N967)-1)</f>
        <v>technology</v>
      </c>
      <c r="R967" t="str">
        <f>RIGHT(N967,LEN(N967)-FIND("/",N967))</f>
        <v>wearables</v>
      </c>
      <c r="S967" s="9">
        <f t="shared" si="30"/>
        <v>42637.016736111109</v>
      </c>
      <c r="T967" s="9">
        <f t="shared" si="31"/>
        <v>42669.165972222225</v>
      </c>
    </row>
    <row r="968" spans="1:20" ht="43.5" x14ac:dyDescent="0.35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>
        <f>ROUND((E968/D968)*100,0)</f>
        <v>15</v>
      </c>
      <c r="P968" s="5">
        <f>E968/L968</f>
        <v>59.2</v>
      </c>
      <c r="Q968" t="str">
        <f>LEFT(N968,FIND("/",N968)-1)</f>
        <v>technology</v>
      </c>
      <c r="R968" t="str">
        <f>RIGHT(N968,LEN(N968)-FIND("/",N968))</f>
        <v>wearables</v>
      </c>
      <c r="S968" s="9">
        <f t="shared" si="30"/>
        <v>42619.635787037041</v>
      </c>
      <c r="T968" s="9">
        <f t="shared" si="31"/>
        <v>42649.635787037041</v>
      </c>
    </row>
    <row r="969" spans="1:20" ht="43.5" x14ac:dyDescent="0.35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>
        <f>ROUND((E969/D969)*100,0)</f>
        <v>18</v>
      </c>
      <c r="P969" s="5">
        <f>E969/L969</f>
        <v>43.97530864197531</v>
      </c>
      <c r="Q969" t="str">
        <f>LEFT(N969,FIND("/",N969)-1)</f>
        <v>technology</v>
      </c>
      <c r="R969" t="str">
        <f>RIGHT(N969,LEN(N969)-FIND("/",N969))</f>
        <v>wearables</v>
      </c>
      <c r="S969" s="9">
        <f t="shared" si="30"/>
        <v>42422.254328703704</v>
      </c>
      <c r="T969" s="9">
        <f t="shared" si="31"/>
        <v>42482.21266203704</v>
      </c>
    </row>
    <row r="970" spans="1:20" ht="43.5" x14ac:dyDescent="0.35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>
        <f>ROUND((E970/D970)*100,0)</f>
        <v>1</v>
      </c>
      <c r="P970" s="5">
        <f>E970/L970</f>
        <v>26.5</v>
      </c>
      <c r="Q970" t="str">
        <f>LEFT(N970,FIND("/",N970)-1)</f>
        <v>technology</v>
      </c>
      <c r="R970" t="str">
        <f>RIGHT(N970,LEN(N970)-FIND("/",N970))</f>
        <v>wearables</v>
      </c>
      <c r="S970" s="9">
        <f t="shared" si="30"/>
        <v>41836.847615740742</v>
      </c>
      <c r="T970" s="9">
        <f t="shared" si="31"/>
        <v>41866.847615740742</v>
      </c>
    </row>
    <row r="971" spans="1:20" ht="29" x14ac:dyDescent="0.35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>
        <f>ROUND((E971/D971)*100,0)</f>
        <v>47</v>
      </c>
      <c r="P971" s="5">
        <f>E971/L971</f>
        <v>1272.7272727272727</v>
      </c>
      <c r="Q971" t="str">
        <f>LEFT(N971,FIND("/",N971)-1)</f>
        <v>technology</v>
      </c>
      <c r="R971" t="str">
        <f>RIGHT(N971,LEN(N971)-FIND("/",N971))</f>
        <v>wearables</v>
      </c>
      <c r="S971" s="9">
        <f t="shared" si="30"/>
        <v>42742.30332175926</v>
      </c>
      <c r="T971" s="9">
        <f t="shared" si="31"/>
        <v>42775.30332175926</v>
      </c>
    </row>
    <row r="972" spans="1:20" ht="58" x14ac:dyDescent="0.35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>
        <f>ROUND((E972/D972)*100,0)</f>
        <v>46</v>
      </c>
      <c r="P972" s="5">
        <f>E972/L972</f>
        <v>164</v>
      </c>
      <c r="Q972" t="str">
        <f>LEFT(N972,FIND("/",N972)-1)</f>
        <v>technology</v>
      </c>
      <c r="R972" t="str">
        <f>RIGHT(N972,LEN(N972)-FIND("/",N972))</f>
        <v>wearables</v>
      </c>
      <c r="S972" s="9">
        <f t="shared" si="30"/>
        <v>42721.220520833333</v>
      </c>
      <c r="T972" s="9">
        <f t="shared" si="31"/>
        <v>42758.207638888889</v>
      </c>
    </row>
    <row r="973" spans="1:20" ht="43.5" x14ac:dyDescent="0.35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>
        <f>ROUND((E973/D973)*100,0)</f>
        <v>0</v>
      </c>
      <c r="P973" s="5">
        <f>E973/L973</f>
        <v>45.2</v>
      </c>
      <c r="Q973" t="str">
        <f>LEFT(N973,FIND("/",N973)-1)</f>
        <v>technology</v>
      </c>
      <c r="R973" t="str">
        <f>RIGHT(N973,LEN(N973)-FIND("/",N973))</f>
        <v>wearables</v>
      </c>
      <c r="S973" s="9">
        <f t="shared" si="30"/>
        <v>42111.709027777775</v>
      </c>
      <c r="T973" s="9">
        <f t="shared" si="31"/>
        <v>42156.709027777775</v>
      </c>
    </row>
    <row r="974" spans="1:20" ht="43.5" x14ac:dyDescent="0.35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>
        <f>ROUND((E974/D974)*100,0)</f>
        <v>35</v>
      </c>
      <c r="P974" s="5">
        <f>E974/L974</f>
        <v>153.88888888888889</v>
      </c>
      <c r="Q974" t="str">
        <f>LEFT(N974,FIND("/",N974)-1)</f>
        <v>technology</v>
      </c>
      <c r="R974" t="str">
        <f>RIGHT(N974,LEN(N974)-FIND("/",N974))</f>
        <v>wearables</v>
      </c>
      <c r="S974" s="9">
        <f t="shared" si="30"/>
        <v>41856.865717592591</v>
      </c>
      <c r="T974" s="9">
        <f t="shared" si="31"/>
        <v>41886.290972222225</v>
      </c>
    </row>
    <row r="975" spans="1:20" ht="58" x14ac:dyDescent="0.35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>
        <f>ROUND((E975/D975)*100,0)</f>
        <v>2</v>
      </c>
      <c r="P975" s="5">
        <f>E975/L975</f>
        <v>51.375</v>
      </c>
      <c r="Q975" t="str">
        <f>LEFT(N975,FIND("/",N975)-1)</f>
        <v>technology</v>
      </c>
      <c r="R975" t="str">
        <f>RIGHT(N975,LEN(N975)-FIND("/",N975))</f>
        <v>wearables</v>
      </c>
      <c r="S975" s="9">
        <f t="shared" si="30"/>
        <v>42257.014965277776</v>
      </c>
      <c r="T975" s="9">
        <f t="shared" si="31"/>
        <v>42317.056631944448</v>
      </c>
    </row>
    <row r="976" spans="1:20" ht="43.5" x14ac:dyDescent="0.35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>
        <f>ROUND((E976/D976)*100,0)</f>
        <v>1</v>
      </c>
      <c r="P976" s="5">
        <f>E976/L976</f>
        <v>93.333333333333329</v>
      </c>
      <c r="Q976" t="str">
        <f>LEFT(N976,FIND("/",N976)-1)</f>
        <v>technology</v>
      </c>
      <c r="R976" t="str">
        <f>RIGHT(N976,LEN(N976)-FIND("/",N976))</f>
        <v>wearables</v>
      </c>
      <c r="S976" s="9">
        <f t="shared" si="30"/>
        <v>42424.749490740738</v>
      </c>
      <c r="T976" s="9">
        <f t="shared" si="31"/>
        <v>42454.707824074074</v>
      </c>
    </row>
    <row r="977" spans="1:20" ht="43.5" x14ac:dyDescent="0.35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>
        <f>ROUND((E977/D977)*100,0)</f>
        <v>3</v>
      </c>
      <c r="P977" s="5">
        <f>E977/L977</f>
        <v>108.625</v>
      </c>
      <c r="Q977" t="str">
        <f>LEFT(N977,FIND("/",N977)-1)</f>
        <v>technology</v>
      </c>
      <c r="R977" t="str">
        <f>RIGHT(N977,LEN(N977)-FIND("/",N977))</f>
        <v>wearables</v>
      </c>
      <c r="S977" s="9">
        <f t="shared" si="30"/>
        <v>42489.696585648147</v>
      </c>
      <c r="T977" s="9">
        <f t="shared" si="31"/>
        <v>42549.696585648147</v>
      </c>
    </row>
    <row r="978" spans="1:20" ht="43.5" x14ac:dyDescent="0.35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>
        <f>ROUND((E978/D978)*100,0)</f>
        <v>2</v>
      </c>
      <c r="P978" s="5">
        <f>E978/L978</f>
        <v>160.5</v>
      </c>
      <c r="Q978" t="str">
        <f>LEFT(N978,FIND("/",N978)-1)</f>
        <v>technology</v>
      </c>
      <c r="R978" t="str">
        <f>RIGHT(N978,LEN(N978)-FIND("/",N978))</f>
        <v>wearables</v>
      </c>
      <c r="S978" s="9">
        <f t="shared" si="30"/>
        <v>42185.058993055558</v>
      </c>
      <c r="T978" s="9">
        <f t="shared" si="31"/>
        <v>42230.058993055558</v>
      </c>
    </row>
    <row r="979" spans="1:20" ht="43.5" x14ac:dyDescent="0.35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>
        <f>ROUND((E979/D979)*100,0)</f>
        <v>34</v>
      </c>
      <c r="P979" s="5">
        <f>E979/L979</f>
        <v>75.75</v>
      </c>
      <c r="Q979" t="str">
        <f>LEFT(N979,FIND("/",N979)-1)</f>
        <v>technology</v>
      </c>
      <c r="R979" t="str">
        <f>RIGHT(N979,LEN(N979)-FIND("/",N979))</f>
        <v>wearables</v>
      </c>
      <c r="S979" s="9">
        <f t="shared" si="30"/>
        <v>42391.942094907412</v>
      </c>
      <c r="T979" s="9">
        <f t="shared" si="31"/>
        <v>42421.942094907412</v>
      </c>
    </row>
    <row r="980" spans="1:20" ht="43.5" x14ac:dyDescent="0.35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>
        <f>ROUND((E980/D980)*100,0)</f>
        <v>56</v>
      </c>
      <c r="P980" s="5">
        <f>E980/L980</f>
        <v>790.83739837398377</v>
      </c>
      <c r="Q980" t="str">
        <f>LEFT(N980,FIND("/",N980)-1)</f>
        <v>technology</v>
      </c>
      <c r="R980" t="str">
        <f>RIGHT(N980,LEN(N980)-FIND("/",N980))</f>
        <v>wearables</v>
      </c>
      <c r="S980" s="9">
        <f t="shared" si="30"/>
        <v>42395.309039351851</v>
      </c>
      <c r="T980" s="9">
        <f t="shared" si="31"/>
        <v>42425.309039351851</v>
      </c>
    </row>
    <row r="981" spans="1:20" ht="58" x14ac:dyDescent="0.35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>
        <f>ROUND((E981/D981)*100,0)</f>
        <v>83</v>
      </c>
      <c r="P981" s="5">
        <f>E981/L981</f>
        <v>301.93916666666667</v>
      </c>
      <c r="Q981" t="str">
        <f>LEFT(N981,FIND("/",N981)-1)</f>
        <v>technology</v>
      </c>
      <c r="R981" t="str">
        <f>RIGHT(N981,LEN(N981)-FIND("/",N981))</f>
        <v>wearables</v>
      </c>
      <c r="S981" s="9">
        <f t="shared" si="30"/>
        <v>42506.416990740734</v>
      </c>
      <c r="T981" s="9">
        <f t="shared" si="31"/>
        <v>42541.790972222225</v>
      </c>
    </row>
    <row r="982" spans="1:20" ht="58" x14ac:dyDescent="0.35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>
        <f>ROUND((E982/D982)*100,0)</f>
        <v>15</v>
      </c>
      <c r="P982" s="5">
        <f>E982/L982</f>
        <v>47.935483870967744</v>
      </c>
      <c r="Q982" t="str">
        <f>LEFT(N982,FIND("/",N982)-1)</f>
        <v>technology</v>
      </c>
      <c r="R982" t="str">
        <f>RIGHT(N982,LEN(N982)-FIND("/",N982))</f>
        <v>wearables</v>
      </c>
      <c r="S982" s="9">
        <f t="shared" si="30"/>
        <v>41928.904189814813</v>
      </c>
      <c r="T982" s="9">
        <f t="shared" si="31"/>
        <v>41973.945856481485</v>
      </c>
    </row>
    <row r="983" spans="1:20" ht="58" x14ac:dyDescent="0.35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>
        <f>ROUND((E983/D983)*100,0)</f>
        <v>0</v>
      </c>
      <c r="P983" s="5">
        <f>E983/L983</f>
        <v>2.75</v>
      </c>
      <c r="Q983" t="str">
        <f>LEFT(N983,FIND("/",N983)-1)</f>
        <v>technology</v>
      </c>
      <c r="R983" t="str">
        <f>RIGHT(N983,LEN(N983)-FIND("/",N983))</f>
        <v>wearables</v>
      </c>
      <c r="S983" s="9">
        <f t="shared" si="30"/>
        <v>41830.947013888886</v>
      </c>
      <c r="T983" s="9">
        <f t="shared" si="31"/>
        <v>41860.947013888886</v>
      </c>
    </row>
    <row r="984" spans="1:20" ht="29" x14ac:dyDescent="0.35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>
        <f>ROUND((E984/D984)*100,0)</f>
        <v>0</v>
      </c>
      <c r="P984" s="5">
        <f>E984/L984</f>
        <v>1</v>
      </c>
      <c r="Q984" t="str">
        <f>LEFT(N984,FIND("/",N984)-1)</f>
        <v>technology</v>
      </c>
      <c r="R984" t="str">
        <f>RIGHT(N984,LEN(N984)-FIND("/",N984))</f>
        <v>wearables</v>
      </c>
      <c r="S984" s="9">
        <f t="shared" si="30"/>
        <v>42615.753310185188</v>
      </c>
      <c r="T984" s="9">
        <f t="shared" si="31"/>
        <v>42645.753310185188</v>
      </c>
    </row>
    <row r="985" spans="1:20" ht="58" x14ac:dyDescent="0.35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>
        <f>ROUND((E985/D985)*100,0)</f>
        <v>30</v>
      </c>
      <c r="P985" s="5">
        <f>E985/L985</f>
        <v>171.79329608938548</v>
      </c>
      <c r="Q985" t="str">
        <f>LEFT(N985,FIND("/",N985)-1)</f>
        <v>technology</v>
      </c>
      <c r="R985" t="str">
        <f>RIGHT(N985,LEN(N985)-FIND("/",N985))</f>
        <v>wearables</v>
      </c>
      <c r="S985" s="9">
        <f t="shared" si="30"/>
        <v>42574.667650462965</v>
      </c>
      <c r="T985" s="9">
        <f t="shared" si="31"/>
        <v>42605.870833333334</v>
      </c>
    </row>
    <row r="986" spans="1:20" ht="72.5" x14ac:dyDescent="0.35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>
        <f>ROUND((E986/D986)*100,0)</f>
        <v>1</v>
      </c>
      <c r="P986" s="5">
        <f>E986/L986</f>
        <v>35.333333333333336</v>
      </c>
      <c r="Q986" t="str">
        <f>LEFT(N986,FIND("/",N986)-1)</f>
        <v>technology</v>
      </c>
      <c r="R986" t="str">
        <f>RIGHT(N986,LEN(N986)-FIND("/",N986))</f>
        <v>wearables</v>
      </c>
      <c r="S986" s="9">
        <f t="shared" si="30"/>
        <v>42061.11583333333</v>
      </c>
      <c r="T986" s="9">
        <f t="shared" si="31"/>
        <v>42091.074166666673</v>
      </c>
    </row>
    <row r="987" spans="1:20" ht="43.5" x14ac:dyDescent="0.35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>
        <f>ROUND((E987/D987)*100,0)</f>
        <v>6</v>
      </c>
      <c r="P987" s="5">
        <f>E987/L987</f>
        <v>82.086956521739125</v>
      </c>
      <c r="Q987" t="str">
        <f>LEFT(N987,FIND("/",N987)-1)</f>
        <v>technology</v>
      </c>
      <c r="R987" t="str">
        <f>RIGHT(N987,LEN(N987)-FIND("/",N987))</f>
        <v>wearables</v>
      </c>
      <c r="S987" s="9">
        <f t="shared" si="30"/>
        <v>42339.967708333337</v>
      </c>
      <c r="T987" s="9">
        <f t="shared" si="31"/>
        <v>42369.958333333328</v>
      </c>
    </row>
    <row r="988" spans="1:20" ht="58" x14ac:dyDescent="0.35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>
        <f>ROUND((E988/D988)*100,0)</f>
        <v>13</v>
      </c>
      <c r="P988" s="5">
        <f>E988/L988</f>
        <v>110.8695652173913</v>
      </c>
      <c r="Q988" t="str">
        <f>LEFT(N988,FIND("/",N988)-1)</f>
        <v>technology</v>
      </c>
      <c r="R988" t="str">
        <f>RIGHT(N988,LEN(N988)-FIND("/",N988))</f>
        <v>wearables</v>
      </c>
      <c r="S988" s="9">
        <f t="shared" si="30"/>
        <v>42324.767361111109</v>
      </c>
      <c r="T988" s="9">
        <f t="shared" si="31"/>
        <v>42379</v>
      </c>
    </row>
    <row r="989" spans="1:20" ht="43.5" x14ac:dyDescent="0.35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>
        <f>ROUND((E989/D989)*100,0)</f>
        <v>13</v>
      </c>
      <c r="P989" s="5">
        <f>E989/L989</f>
        <v>161.21951219512195</v>
      </c>
      <c r="Q989" t="str">
        <f>LEFT(N989,FIND("/",N989)-1)</f>
        <v>technology</v>
      </c>
      <c r="R989" t="str">
        <f>RIGHT(N989,LEN(N989)-FIND("/",N989))</f>
        <v>wearables</v>
      </c>
      <c r="S989" s="9">
        <f t="shared" si="30"/>
        <v>41773.294560185182</v>
      </c>
      <c r="T989" s="9">
        <f t="shared" si="31"/>
        <v>41813.294560185182</v>
      </c>
    </row>
    <row r="990" spans="1:20" ht="58" x14ac:dyDescent="0.35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>
        <f>ROUND((E990/D990)*100,0)</f>
        <v>0</v>
      </c>
      <c r="P990" s="5" t="e">
        <f>E990/L990</f>
        <v>#DIV/0!</v>
      </c>
      <c r="Q990" t="str">
        <f>LEFT(N990,FIND("/",N990)-1)</f>
        <v>technology</v>
      </c>
      <c r="R990" t="str">
        <f>RIGHT(N990,LEN(N990)-FIND("/",N990))</f>
        <v>wearables</v>
      </c>
      <c r="S990" s="9">
        <f t="shared" si="30"/>
        <v>42614.356770833328</v>
      </c>
      <c r="T990" s="9">
        <f t="shared" si="31"/>
        <v>42644.356770833328</v>
      </c>
    </row>
    <row r="991" spans="1:20" ht="29" x14ac:dyDescent="0.35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>
        <f>ROUND((E991/D991)*100,0)</f>
        <v>17</v>
      </c>
      <c r="P991" s="5">
        <f>E991/L991</f>
        <v>52.40625</v>
      </c>
      <c r="Q991" t="str">
        <f>LEFT(N991,FIND("/",N991)-1)</f>
        <v>technology</v>
      </c>
      <c r="R991" t="str">
        <f>RIGHT(N991,LEN(N991)-FIND("/",N991))</f>
        <v>wearables</v>
      </c>
      <c r="S991" s="9">
        <f t="shared" si="30"/>
        <v>42611.933969907404</v>
      </c>
      <c r="T991" s="9">
        <f t="shared" si="31"/>
        <v>42641.933969907404</v>
      </c>
    </row>
    <row r="992" spans="1:20" ht="43.5" x14ac:dyDescent="0.35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>
        <f>ROUND((E992/D992)*100,0)</f>
        <v>0</v>
      </c>
      <c r="P992" s="5">
        <f>E992/L992</f>
        <v>13</v>
      </c>
      <c r="Q992" t="str">
        <f>LEFT(N992,FIND("/",N992)-1)</f>
        <v>technology</v>
      </c>
      <c r="R992" t="str">
        <f>RIGHT(N992,LEN(N992)-FIND("/",N992))</f>
        <v>wearables</v>
      </c>
      <c r="S992" s="9">
        <f t="shared" si="30"/>
        <v>41855.784305555557</v>
      </c>
      <c r="T992" s="9">
        <f t="shared" si="31"/>
        <v>41885.784305555557</v>
      </c>
    </row>
    <row r="993" spans="1:20" ht="72.5" x14ac:dyDescent="0.35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>
        <f>ROUND((E993/D993)*100,0)</f>
        <v>4</v>
      </c>
      <c r="P993" s="5">
        <f>E993/L993</f>
        <v>30.285714285714285</v>
      </c>
      <c r="Q993" t="str">
        <f>LEFT(N993,FIND("/",N993)-1)</f>
        <v>technology</v>
      </c>
      <c r="R993" t="str">
        <f>RIGHT(N993,LEN(N993)-FIND("/",N993))</f>
        <v>wearables</v>
      </c>
      <c r="S993" s="9">
        <f t="shared" si="30"/>
        <v>42538.75680555556</v>
      </c>
      <c r="T993" s="9">
        <f t="shared" si="31"/>
        <v>42563.785416666666</v>
      </c>
    </row>
    <row r="994" spans="1:20" ht="43.5" x14ac:dyDescent="0.35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>
        <f>ROUND((E994/D994)*100,0)</f>
        <v>0</v>
      </c>
      <c r="P994" s="5">
        <f>E994/L994</f>
        <v>116.75</v>
      </c>
      <c r="Q994" t="str">
        <f>LEFT(N994,FIND("/",N994)-1)</f>
        <v>technology</v>
      </c>
      <c r="R994" t="str">
        <f>RIGHT(N994,LEN(N994)-FIND("/",N994))</f>
        <v>wearables</v>
      </c>
      <c r="S994" s="9">
        <f t="shared" si="30"/>
        <v>42437.924988425926</v>
      </c>
      <c r="T994" s="9">
        <f t="shared" si="31"/>
        <v>42497.883321759262</v>
      </c>
    </row>
    <row r="995" spans="1:20" ht="43.5" x14ac:dyDescent="0.35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>
        <f>ROUND((E995/D995)*100,0)</f>
        <v>25</v>
      </c>
      <c r="P995" s="5">
        <f>E995/L995</f>
        <v>89.59693877551021</v>
      </c>
      <c r="Q995" t="str">
        <f>LEFT(N995,FIND("/",N995)-1)</f>
        <v>technology</v>
      </c>
      <c r="R995" t="str">
        <f>RIGHT(N995,LEN(N995)-FIND("/",N995))</f>
        <v>wearables</v>
      </c>
      <c r="S995" s="9">
        <f t="shared" si="30"/>
        <v>42652.964907407411</v>
      </c>
      <c r="T995" s="9">
        <f t="shared" si="31"/>
        <v>42686.208333333328</v>
      </c>
    </row>
    <row r="996" spans="1:20" ht="58" x14ac:dyDescent="0.35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>
        <f>ROUND((E996/D996)*100,0)</f>
        <v>2</v>
      </c>
      <c r="P996" s="5">
        <f>E996/L996</f>
        <v>424.45454545454544</v>
      </c>
      <c r="Q996" t="str">
        <f>LEFT(N996,FIND("/",N996)-1)</f>
        <v>technology</v>
      </c>
      <c r="R996" t="str">
        <f>RIGHT(N996,LEN(N996)-FIND("/",N996))</f>
        <v>wearables</v>
      </c>
      <c r="S996" s="9">
        <f t="shared" si="30"/>
        <v>41921.263078703705</v>
      </c>
      <c r="T996" s="9">
        <f t="shared" si="31"/>
        <v>41973.957638888889</v>
      </c>
    </row>
    <row r="997" spans="1:20" ht="43.5" x14ac:dyDescent="0.35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>
        <f>ROUND((E997/D997)*100,0)</f>
        <v>7</v>
      </c>
      <c r="P997" s="5">
        <f>E997/L997</f>
        <v>80.666666666666671</v>
      </c>
      <c r="Q997" t="str">
        <f>LEFT(N997,FIND("/",N997)-1)</f>
        <v>technology</v>
      </c>
      <c r="R997" t="str">
        <f>RIGHT(N997,LEN(N997)-FIND("/",N997))</f>
        <v>wearables</v>
      </c>
      <c r="S997" s="9">
        <f t="shared" si="30"/>
        <v>41947.940740740742</v>
      </c>
      <c r="T997" s="9">
        <f t="shared" si="31"/>
        <v>41972.666666666672</v>
      </c>
    </row>
    <row r="998" spans="1:20" ht="43.5" x14ac:dyDescent="0.35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>
        <f>ROUND((E998/D998)*100,0)</f>
        <v>2</v>
      </c>
      <c r="P998" s="5">
        <f>E998/L998</f>
        <v>13</v>
      </c>
      <c r="Q998" t="str">
        <f>LEFT(N998,FIND("/",N998)-1)</f>
        <v>technology</v>
      </c>
      <c r="R998" t="str">
        <f>RIGHT(N998,LEN(N998)-FIND("/",N998))</f>
        <v>wearables</v>
      </c>
      <c r="S998" s="9">
        <f t="shared" si="30"/>
        <v>41817.866435185184</v>
      </c>
      <c r="T998" s="9">
        <f t="shared" si="31"/>
        <v>41847.643750000003</v>
      </c>
    </row>
    <row r="999" spans="1:20" ht="29" x14ac:dyDescent="0.35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>
        <f>ROUND((E999/D999)*100,0)</f>
        <v>1</v>
      </c>
      <c r="P999" s="5">
        <f>E999/L999</f>
        <v>8.125</v>
      </c>
      <c r="Q999" t="str">
        <f>LEFT(N999,FIND("/",N999)-1)</f>
        <v>technology</v>
      </c>
      <c r="R999" t="str">
        <f>RIGHT(N999,LEN(N999)-FIND("/",N999))</f>
        <v>wearables</v>
      </c>
      <c r="S999" s="9">
        <f t="shared" si="30"/>
        <v>41941.10297453704</v>
      </c>
      <c r="T999" s="9">
        <f t="shared" si="31"/>
        <v>41971.144641203704</v>
      </c>
    </row>
    <row r="1000" spans="1:20" ht="43.5" x14ac:dyDescent="0.35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>
        <f>ROUND((E1000/D1000)*100,0)</f>
        <v>59</v>
      </c>
      <c r="P1000" s="5">
        <f>E1000/L1000</f>
        <v>153.42794759825327</v>
      </c>
      <c r="Q1000" t="str">
        <f>LEFT(N1000,FIND("/",N1000)-1)</f>
        <v>technology</v>
      </c>
      <c r="R1000" t="str">
        <f>RIGHT(N1000,LEN(N1000)-FIND("/",N1000))</f>
        <v>wearables</v>
      </c>
      <c r="S1000" s="9">
        <f t="shared" si="30"/>
        <v>42282.168993055559</v>
      </c>
      <c r="T1000" s="9">
        <f t="shared" si="31"/>
        <v>42327.210659722223</v>
      </c>
    </row>
    <row r="1001" spans="1:20" ht="43.5" x14ac:dyDescent="0.35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>
        <f>ROUND((E1001/D1001)*100,0)</f>
        <v>8</v>
      </c>
      <c r="P1001" s="5">
        <f>E1001/L1001</f>
        <v>292.07499999999999</v>
      </c>
      <c r="Q1001" t="str">
        <f>LEFT(N1001,FIND("/",N1001)-1)</f>
        <v>technology</v>
      </c>
      <c r="R1001" t="str">
        <f>RIGHT(N1001,LEN(N1001)-FIND("/",N1001))</f>
        <v>wearables</v>
      </c>
      <c r="S1001" s="9">
        <f t="shared" si="30"/>
        <v>41926.29965277778</v>
      </c>
      <c r="T1001" s="9">
        <f t="shared" si="31"/>
        <v>41956.334722222222</v>
      </c>
    </row>
    <row r="1002" spans="1:20" ht="43.5" x14ac:dyDescent="0.35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>
        <f>ROUND((E1002/D1002)*100,0)</f>
        <v>2</v>
      </c>
      <c r="P1002" s="5">
        <f>E1002/L1002</f>
        <v>3304</v>
      </c>
      <c r="Q1002" t="str">
        <f>LEFT(N1002,FIND("/",N1002)-1)</f>
        <v>technology</v>
      </c>
      <c r="R1002" t="str">
        <f>RIGHT(N1002,LEN(N1002)-FIND("/",N1002))</f>
        <v>wearables</v>
      </c>
      <c r="S1002" s="9">
        <f t="shared" si="30"/>
        <v>42749.059722222228</v>
      </c>
      <c r="T1002" s="9">
        <f t="shared" si="31"/>
        <v>42809.018055555556</v>
      </c>
    </row>
    <row r="1003" spans="1:20" ht="58" x14ac:dyDescent="0.35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>
        <f>ROUND((E1003/D1003)*100,0)</f>
        <v>104</v>
      </c>
      <c r="P1003" s="5">
        <f>E1003/L1003</f>
        <v>1300</v>
      </c>
      <c r="Q1003" t="str">
        <f>LEFT(N1003,FIND("/",N1003)-1)</f>
        <v>technology</v>
      </c>
      <c r="R1003" t="str">
        <f>RIGHT(N1003,LEN(N1003)-FIND("/",N1003))</f>
        <v>wearables</v>
      </c>
      <c r="S1003" s="9">
        <f t="shared" si="30"/>
        <v>42720.720057870371</v>
      </c>
      <c r="T1003" s="9">
        <f t="shared" si="31"/>
        <v>42765.720057870371</v>
      </c>
    </row>
    <row r="1004" spans="1:20" ht="43.5" x14ac:dyDescent="0.35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>
        <f>ROUND((E1004/D1004)*100,0)</f>
        <v>30</v>
      </c>
      <c r="P1004" s="5">
        <f>E1004/L1004</f>
        <v>134.54545454545453</v>
      </c>
      <c r="Q1004" t="str">
        <f>LEFT(N1004,FIND("/",N1004)-1)</f>
        <v>technology</v>
      </c>
      <c r="R1004" t="str">
        <f>RIGHT(N1004,LEN(N1004)-FIND("/",N1004))</f>
        <v>wearables</v>
      </c>
      <c r="S1004" s="9">
        <f t="shared" si="30"/>
        <v>42325.684189814812</v>
      </c>
      <c r="T1004" s="9">
        <f t="shared" si="31"/>
        <v>42355.249305555553</v>
      </c>
    </row>
    <row r="1005" spans="1:20" ht="43.5" x14ac:dyDescent="0.35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>
        <f>ROUND((E1005/D1005)*100,0)</f>
        <v>16</v>
      </c>
      <c r="P1005" s="5">
        <f>E1005/L1005</f>
        <v>214.06666666666666</v>
      </c>
      <c r="Q1005" t="str">
        <f>LEFT(N1005,FIND("/",N1005)-1)</f>
        <v>technology</v>
      </c>
      <c r="R1005" t="str">
        <f>RIGHT(N1005,LEN(N1005)-FIND("/",N1005))</f>
        <v>wearables</v>
      </c>
      <c r="S1005" s="9">
        <f t="shared" si="30"/>
        <v>42780.709039351852</v>
      </c>
      <c r="T1005" s="9">
        <f t="shared" si="31"/>
        <v>42810.667372685188</v>
      </c>
    </row>
    <row r="1006" spans="1:20" ht="29" x14ac:dyDescent="0.35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>
        <f>ROUND((E1006/D1006)*100,0)</f>
        <v>82</v>
      </c>
      <c r="P1006" s="5">
        <f>E1006/L1006</f>
        <v>216.33684210526314</v>
      </c>
      <c r="Q1006" t="str">
        <f>LEFT(N1006,FIND("/",N1006)-1)</f>
        <v>technology</v>
      </c>
      <c r="R1006" t="str">
        <f>RIGHT(N1006,LEN(N1006)-FIND("/",N1006))</f>
        <v>wearables</v>
      </c>
      <c r="S1006" s="9">
        <f t="shared" si="30"/>
        <v>42388.708645833336</v>
      </c>
      <c r="T1006" s="9">
        <f t="shared" si="31"/>
        <v>42418.708645833336</v>
      </c>
    </row>
    <row r="1007" spans="1:20" ht="43.5" x14ac:dyDescent="0.35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>
        <f>ROUND((E1007/D1007)*100,0)</f>
        <v>75</v>
      </c>
      <c r="P1007" s="5">
        <f>E1007/L1007</f>
        <v>932.31055900621118</v>
      </c>
      <c r="Q1007" t="str">
        <f>LEFT(N1007,FIND("/",N1007)-1)</f>
        <v>technology</v>
      </c>
      <c r="R1007" t="str">
        <f>RIGHT(N1007,LEN(N1007)-FIND("/",N1007))</f>
        <v>wearables</v>
      </c>
      <c r="S1007" s="9">
        <f t="shared" si="30"/>
        <v>42276.624803240738</v>
      </c>
      <c r="T1007" s="9">
        <f t="shared" si="31"/>
        <v>42307.624803240738</v>
      </c>
    </row>
    <row r="1008" spans="1:20" ht="43.5" x14ac:dyDescent="0.35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>
        <f>ROUND((E1008/D1008)*100,0)</f>
        <v>6</v>
      </c>
      <c r="P1008" s="5">
        <f>E1008/L1008</f>
        <v>29.25</v>
      </c>
      <c r="Q1008" t="str">
        <f>LEFT(N1008,FIND("/",N1008)-1)</f>
        <v>technology</v>
      </c>
      <c r="R1008" t="str">
        <f>RIGHT(N1008,LEN(N1008)-FIND("/",N1008))</f>
        <v>wearables</v>
      </c>
      <c r="S1008" s="9">
        <f t="shared" si="30"/>
        <v>41977.040185185186</v>
      </c>
      <c r="T1008" s="9">
        <f t="shared" si="31"/>
        <v>41985.299305555556</v>
      </c>
    </row>
    <row r="1009" spans="1:20" ht="43.5" x14ac:dyDescent="0.35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>
        <f>ROUND((E1009/D1009)*100,0)</f>
        <v>44</v>
      </c>
      <c r="P1009" s="5">
        <f>E1009/L1009</f>
        <v>174.94736842105263</v>
      </c>
      <c r="Q1009" t="str">
        <f>LEFT(N1009,FIND("/",N1009)-1)</f>
        <v>technology</v>
      </c>
      <c r="R1009" t="str">
        <f>RIGHT(N1009,LEN(N1009)-FIND("/",N1009))</f>
        <v>wearables</v>
      </c>
      <c r="S1009" s="9">
        <f t="shared" si="30"/>
        <v>42676.583599537036</v>
      </c>
      <c r="T1009" s="9">
        <f t="shared" si="31"/>
        <v>42718.6252662037</v>
      </c>
    </row>
    <row r="1010" spans="1:20" ht="43.5" x14ac:dyDescent="0.35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>
        <f>ROUND((E1010/D1010)*100,0)</f>
        <v>0</v>
      </c>
      <c r="P1010" s="5">
        <f>E1010/L1010</f>
        <v>250</v>
      </c>
      <c r="Q1010" t="str">
        <f>LEFT(N1010,FIND("/",N1010)-1)</f>
        <v>technology</v>
      </c>
      <c r="R1010" t="str">
        <f>RIGHT(N1010,LEN(N1010)-FIND("/",N1010))</f>
        <v>wearables</v>
      </c>
      <c r="S1010" s="9">
        <f t="shared" si="30"/>
        <v>42702.809201388889</v>
      </c>
      <c r="T1010" s="9">
        <f t="shared" si="31"/>
        <v>42732.809201388889</v>
      </c>
    </row>
    <row r="1011" spans="1:20" ht="58" x14ac:dyDescent="0.35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>
        <f>ROUND((E1011/D1011)*100,0)</f>
        <v>13</v>
      </c>
      <c r="P1011" s="5">
        <f>E1011/L1011</f>
        <v>65</v>
      </c>
      <c r="Q1011" t="str">
        <f>LEFT(N1011,FIND("/",N1011)-1)</f>
        <v>technology</v>
      </c>
      <c r="R1011" t="str">
        <f>RIGHT(N1011,LEN(N1011)-FIND("/",N1011))</f>
        <v>wearables</v>
      </c>
      <c r="S1011" s="9">
        <f t="shared" si="30"/>
        <v>42510.604699074072</v>
      </c>
      <c r="T1011" s="9">
        <f t="shared" si="31"/>
        <v>42540.604699074072</v>
      </c>
    </row>
    <row r="1012" spans="1:20" ht="43.5" x14ac:dyDescent="0.35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>
        <f>ROUND((E1012/D1012)*100,0)</f>
        <v>0</v>
      </c>
      <c r="P1012" s="5">
        <f>E1012/L1012</f>
        <v>55</v>
      </c>
      <c r="Q1012" t="str">
        <f>LEFT(N1012,FIND("/",N1012)-1)</f>
        <v>technology</v>
      </c>
      <c r="R1012" t="str">
        <f>RIGHT(N1012,LEN(N1012)-FIND("/",N1012))</f>
        <v>wearables</v>
      </c>
      <c r="S1012" s="9">
        <f t="shared" si="30"/>
        <v>42561.829421296294</v>
      </c>
      <c r="T1012" s="9">
        <f t="shared" si="31"/>
        <v>42618.124305555553</v>
      </c>
    </row>
    <row r="1013" spans="1:20" ht="43.5" x14ac:dyDescent="0.35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>
        <f>ROUND((E1013/D1013)*100,0)</f>
        <v>0</v>
      </c>
      <c r="P1013" s="5">
        <f>E1013/L1013</f>
        <v>75</v>
      </c>
      <c r="Q1013" t="str">
        <f>LEFT(N1013,FIND("/",N1013)-1)</f>
        <v>technology</v>
      </c>
      <c r="R1013" t="str">
        <f>RIGHT(N1013,LEN(N1013)-FIND("/",N1013))</f>
        <v>wearables</v>
      </c>
      <c r="S1013" s="9">
        <f t="shared" si="30"/>
        <v>41946.898090277777</v>
      </c>
      <c r="T1013" s="9">
        <f t="shared" si="31"/>
        <v>41991.898090277777</v>
      </c>
    </row>
    <row r="1014" spans="1:20" ht="58" x14ac:dyDescent="0.35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>
        <f>ROUND((E1014/D1014)*100,0)</f>
        <v>21535</v>
      </c>
      <c r="P1014" s="5">
        <f>E1014/L1014</f>
        <v>1389.3561935483872</v>
      </c>
      <c r="Q1014" t="str">
        <f>LEFT(N1014,FIND("/",N1014)-1)</f>
        <v>technology</v>
      </c>
      <c r="R1014" t="str">
        <f>RIGHT(N1014,LEN(N1014)-FIND("/",N1014))</f>
        <v>wearables</v>
      </c>
      <c r="S1014" s="9">
        <f t="shared" si="30"/>
        <v>42714.440416666665</v>
      </c>
      <c r="T1014" s="9">
        <f t="shared" si="31"/>
        <v>42759.440416666665</v>
      </c>
    </row>
    <row r="1015" spans="1:20" ht="43.5" x14ac:dyDescent="0.35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>
        <f>ROUND((E1015/D1015)*100,0)</f>
        <v>35</v>
      </c>
      <c r="P1015" s="5">
        <f>E1015/L1015</f>
        <v>95.911111111111111</v>
      </c>
      <c r="Q1015" t="str">
        <f>LEFT(N1015,FIND("/",N1015)-1)</f>
        <v>technology</v>
      </c>
      <c r="R1015" t="str">
        <f>RIGHT(N1015,LEN(N1015)-FIND("/",N1015))</f>
        <v>wearables</v>
      </c>
      <c r="S1015" s="9">
        <f t="shared" si="30"/>
        <v>42339.833981481483</v>
      </c>
      <c r="T1015" s="9">
        <f t="shared" si="31"/>
        <v>42367.833333333328</v>
      </c>
    </row>
    <row r="1016" spans="1:20" ht="29" x14ac:dyDescent="0.35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>
        <f>ROUND((E1016/D1016)*100,0)</f>
        <v>31</v>
      </c>
      <c r="P1016" s="5">
        <f>E1016/L1016</f>
        <v>191.25</v>
      </c>
      <c r="Q1016" t="str">
        <f>LEFT(N1016,FIND("/",N1016)-1)</f>
        <v>technology</v>
      </c>
      <c r="R1016" t="str">
        <f>RIGHT(N1016,LEN(N1016)-FIND("/",N1016))</f>
        <v>wearables</v>
      </c>
      <c r="S1016" s="9">
        <f t="shared" si="30"/>
        <v>41955.002488425926</v>
      </c>
      <c r="T1016" s="9">
        <f t="shared" si="31"/>
        <v>42005.002488425926</v>
      </c>
    </row>
    <row r="1017" spans="1:20" ht="29" x14ac:dyDescent="0.35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>
        <f>ROUND((E1017/D1017)*100,0)</f>
        <v>3</v>
      </c>
      <c r="P1017" s="5">
        <f>E1017/L1017</f>
        <v>40</v>
      </c>
      <c r="Q1017" t="str">
        <f>LEFT(N1017,FIND("/",N1017)-1)</f>
        <v>technology</v>
      </c>
      <c r="R1017" t="str">
        <f>RIGHT(N1017,LEN(N1017)-FIND("/",N1017))</f>
        <v>wearables</v>
      </c>
      <c r="S1017" s="9">
        <f t="shared" si="30"/>
        <v>42303.878414351857</v>
      </c>
      <c r="T1017" s="9">
        <f t="shared" si="31"/>
        <v>42333.920081018514</v>
      </c>
    </row>
    <row r="1018" spans="1:20" ht="43.5" x14ac:dyDescent="0.35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>
        <f>ROUND((E1018/D1018)*100,0)</f>
        <v>3</v>
      </c>
      <c r="P1018" s="5">
        <f>E1018/L1018</f>
        <v>74.78947368421052</v>
      </c>
      <c r="Q1018" t="str">
        <f>LEFT(N1018,FIND("/",N1018)-1)</f>
        <v>technology</v>
      </c>
      <c r="R1018" t="str">
        <f>RIGHT(N1018,LEN(N1018)-FIND("/",N1018))</f>
        <v>wearables</v>
      </c>
      <c r="S1018" s="9">
        <f t="shared" si="30"/>
        <v>42422.107129629629</v>
      </c>
      <c r="T1018" s="9">
        <f t="shared" si="31"/>
        <v>42467.065462962957</v>
      </c>
    </row>
    <row r="1019" spans="1:20" ht="58" x14ac:dyDescent="0.35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>
        <f>ROUND((E1019/D1019)*100,0)</f>
        <v>23</v>
      </c>
      <c r="P1019" s="5">
        <f>E1019/L1019</f>
        <v>161.11830985915492</v>
      </c>
      <c r="Q1019" t="str">
        <f>LEFT(N1019,FIND("/",N1019)-1)</f>
        <v>technology</v>
      </c>
      <c r="R1019" t="str">
        <f>RIGHT(N1019,LEN(N1019)-FIND("/",N1019))</f>
        <v>wearables</v>
      </c>
      <c r="S1019" s="9">
        <f t="shared" si="30"/>
        <v>42289.675173611111</v>
      </c>
      <c r="T1019" s="9">
        <f t="shared" si="31"/>
        <v>42329.716840277775</v>
      </c>
    </row>
    <row r="1020" spans="1:20" ht="43.5" x14ac:dyDescent="0.35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>
        <f>ROUND((E1020/D1020)*100,0)</f>
        <v>3</v>
      </c>
      <c r="P1020" s="5">
        <f>E1020/L1020</f>
        <v>88.714285714285708</v>
      </c>
      <c r="Q1020" t="str">
        <f>LEFT(N1020,FIND("/",N1020)-1)</f>
        <v>technology</v>
      </c>
      <c r="R1020" t="str">
        <f>RIGHT(N1020,LEN(N1020)-FIND("/",N1020))</f>
        <v>wearables</v>
      </c>
      <c r="S1020" s="9">
        <f t="shared" si="30"/>
        <v>42535.492280092592</v>
      </c>
      <c r="T1020" s="9">
        <f t="shared" si="31"/>
        <v>42565.492280092592</v>
      </c>
    </row>
    <row r="1021" spans="1:20" ht="43.5" x14ac:dyDescent="0.35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>
        <f>ROUND((E1021/D1021)*100,0)</f>
        <v>47</v>
      </c>
      <c r="P1021" s="5">
        <f>E1021/L1021</f>
        <v>53.25</v>
      </c>
      <c r="Q1021" t="str">
        <f>LEFT(N1021,FIND("/",N1021)-1)</f>
        <v>technology</v>
      </c>
      <c r="R1021" t="str">
        <f>RIGHT(N1021,LEN(N1021)-FIND("/",N1021))</f>
        <v>wearables</v>
      </c>
      <c r="S1021" s="9">
        <f t="shared" si="30"/>
        <v>42009.973946759259</v>
      </c>
      <c r="T1021" s="9">
        <f t="shared" si="31"/>
        <v>42039.973946759259</v>
      </c>
    </row>
    <row r="1022" spans="1:20" ht="43.5" x14ac:dyDescent="0.35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>
        <f>ROUND((E1022/D1022)*100,0)</f>
        <v>206</v>
      </c>
      <c r="P1022" s="5">
        <f>E1022/L1022</f>
        <v>106.2</v>
      </c>
      <c r="Q1022" t="str">
        <f>LEFT(N1022,FIND("/",N1022)-1)</f>
        <v>music</v>
      </c>
      <c r="R1022" t="str">
        <f>RIGHT(N1022,LEN(N1022)-FIND("/",N1022))</f>
        <v>electronic music</v>
      </c>
      <c r="S1022" s="9">
        <f t="shared" si="30"/>
        <v>42127.069548611107</v>
      </c>
      <c r="T1022" s="9">
        <f t="shared" si="31"/>
        <v>42157.032638888893</v>
      </c>
    </row>
    <row r="1023" spans="1:20" ht="43.5" x14ac:dyDescent="0.35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>
        <f>ROUND((E1023/D1023)*100,0)</f>
        <v>352</v>
      </c>
      <c r="P1023" s="5">
        <f>E1023/L1023</f>
        <v>22.079728033472804</v>
      </c>
      <c r="Q1023" t="str">
        <f>LEFT(N1023,FIND("/",N1023)-1)</f>
        <v>music</v>
      </c>
      <c r="R1023" t="str">
        <f>RIGHT(N1023,LEN(N1023)-FIND("/",N1023))</f>
        <v>electronic music</v>
      </c>
      <c r="S1023" s="9">
        <f t="shared" si="30"/>
        <v>42271.251979166671</v>
      </c>
      <c r="T1023" s="9">
        <f t="shared" si="31"/>
        <v>42294.166666666672</v>
      </c>
    </row>
    <row r="1024" spans="1:20" ht="29" x14ac:dyDescent="0.35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>
        <f>ROUND((E1024/D1024)*100,0)</f>
        <v>115</v>
      </c>
      <c r="P1024" s="5">
        <f>E1024/L1024</f>
        <v>31.054054054054053</v>
      </c>
      <c r="Q1024" t="str">
        <f>LEFT(N1024,FIND("/",N1024)-1)</f>
        <v>music</v>
      </c>
      <c r="R1024" t="str">
        <f>RIGHT(N1024,LEN(N1024)-FIND("/",N1024))</f>
        <v>electronic music</v>
      </c>
      <c r="S1024" s="9">
        <f t="shared" si="30"/>
        <v>42111.646724537044</v>
      </c>
      <c r="T1024" s="9">
        <f t="shared" si="31"/>
        <v>42141.646724537044</v>
      </c>
    </row>
    <row r="1025" spans="1:20" ht="43.5" x14ac:dyDescent="0.35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>
        <f>ROUND((E1025/D1025)*100,0)</f>
        <v>237</v>
      </c>
      <c r="P1025" s="5">
        <f>E1025/L1025</f>
        <v>36.206106870229007</v>
      </c>
      <c r="Q1025" t="str">
        <f>LEFT(N1025,FIND("/",N1025)-1)</f>
        <v>music</v>
      </c>
      <c r="R1025" t="str">
        <f>RIGHT(N1025,LEN(N1025)-FIND("/",N1025))</f>
        <v>electronic music</v>
      </c>
      <c r="S1025" s="9">
        <f t="shared" si="30"/>
        <v>42145.919687500005</v>
      </c>
      <c r="T1025" s="9">
        <f t="shared" si="31"/>
        <v>42175.919687500005</v>
      </c>
    </row>
    <row r="1026" spans="1:20" ht="43.5" x14ac:dyDescent="0.35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>
        <f>ROUND((E1026/D1026)*100,0)</f>
        <v>119</v>
      </c>
      <c r="P1026" s="5">
        <f>E1026/L1026</f>
        <v>388.9762295081967</v>
      </c>
      <c r="Q1026" t="str">
        <f>LEFT(N1026,FIND("/",N1026)-1)</f>
        <v>music</v>
      </c>
      <c r="R1026" t="str">
        <f>RIGHT(N1026,LEN(N1026)-FIND("/",N1026))</f>
        <v>electronic music</v>
      </c>
      <c r="S1026" s="9">
        <f t="shared" si="30"/>
        <v>42370.580590277779</v>
      </c>
      <c r="T1026" s="9">
        <f t="shared" si="31"/>
        <v>42400.580590277779</v>
      </c>
    </row>
    <row r="1027" spans="1:20" ht="29" x14ac:dyDescent="0.35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>
        <f>ROUND((E1027/D1027)*100,0)</f>
        <v>110</v>
      </c>
      <c r="P1027" s="5">
        <f>E1027/L1027</f>
        <v>71.848571428571432</v>
      </c>
      <c r="Q1027" t="str">
        <f>LEFT(N1027,FIND("/",N1027)-1)</f>
        <v>music</v>
      </c>
      <c r="R1027" t="str">
        <f>RIGHT(N1027,LEN(N1027)-FIND("/",N1027))</f>
        <v>electronic music</v>
      </c>
      <c r="S1027" s="9">
        <f t="shared" ref="S1027:S1090" si="32">(((J1027/60)/60)/24)+DATE(1970,1,1)</f>
        <v>42049.833761574075</v>
      </c>
      <c r="T1027" s="9">
        <f t="shared" ref="T1027:T1090" si="33">(((I1027/60)/60)/24)+DATE(1970,1,1)</f>
        <v>42079.792094907403</v>
      </c>
    </row>
    <row r="1028" spans="1:20" ht="58" x14ac:dyDescent="0.35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>
        <f>ROUND((E1028/D1028)*100,0)</f>
        <v>100</v>
      </c>
      <c r="P1028" s="5">
        <f>E1028/L1028</f>
        <v>57.381803278688523</v>
      </c>
      <c r="Q1028" t="str">
        <f>LEFT(N1028,FIND("/",N1028)-1)</f>
        <v>music</v>
      </c>
      <c r="R1028" t="str">
        <f>RIGHT(N1028,LEN(N1028)-FIND("/",N1028))</f>
        <v>electronic music</v>
      </c>
      <c r="S1028" s="9">
        <f t="shared" si="32"/>
        <v>42426.407592592594</v>
      </c>
      <c r="T1028" s="9">
        <f t="shared" si="33"/>
        <v>42460.365925925929</v>
      </c>
    </row>
    <row r="1029" spans="1:20" ht="43.5" x14ac:dyDescent="0.35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>
        <f>ROUND((E1029/D1029)*100,0)</f>
        <v>103</v>
      </c>
      <c r="P1029" s="5">
        <f>E1029/L1029</f>
        <v>69.666666666666671</v>
      </c>
      <c r="Q1029" t="str">
        <f>LEFT(N1029,FIND("/",N1029)-1)</f>
        <v>music</v>
      </c>
      <c r="R1029" t="str">
        <f>RIGHT(N1029,LEN(N1029)-FIND("/",N1029))</f>
        <v>electronic music</v>
      </c>
      <c r="S1029" s="9">
        <f t="shared" si="32"/>
        <v>41905.034108796295</v>
      </c>
      <c r="T1029" s="9">
        <f t="shared" si="33"/>
        <v>41935.034108796295</v>
      </c>
    </row>
    <row r="1030" spans="1:20" ht="43.5" x14ac:dyDescent="0.35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>
        <f>ROUND((E1030/D1030)*100,0)</f>
        <v>117</v>
      </c>
      <c r="P1030" s="5">
        <f>E1030/L1030</f>
        <v>45.988235294117644</v>
      </c>
      <c r="Q1030" t="str">
        <f>LEFT(N1030,FIND("/",N1030)-1)</f>
        <v>music</v>
      </c>
      <c r="R1030" t="str">
        <f>RIGHT(N1030,LEN(N1030)-FIND("/",N1030))</f>
        <v>electronic music</v>
      </c>
      <c r="S1030" s="9">
        <f t="shared" si="32"/>
        <v>42755.627372685187</v>
      </c>
      <c r="T1030" s="9">
        <f t="shared" si="33"/>
        <v>42800.833333333328</v>
      </c>
    </row>
    <row r="1031" spans="1:20" ht="29" x14ac:dyDescent="0.35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>
        <f>ROUND((E1031/D1031)*100,0)</f>
        <v>112</v>
      </c>
      <c r="P1031" s="5">
        <f>E1031/L1031</f>
        <v>79.262411347517727</v>
      </c>
      <c r="Q1031" t="str">
        <f>LEFT(N1031,FIND("/",N1031)-1)</f>
        <v>music</v>
      </c>
      <c r="R1031" t="str">
        <f>RIGHT(N1031,LEN(N1031)-FIND("/",N1031))</f>
        <v>electronic music</v>
      </c>
      <c r="S1031" s="9">
        <f t="shared" si="32"/>
        <v>42044.711886574078</v>
      </c>
      <c r="T1031" s="9">
        <f t="shared" si="33"/>
        <v>42098.915972222225</v>
      </c>
    </row>
    <row r="1032" spans="1:20" ht="29" x14ac:dyDescent="0.35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>
        <f>ROUND((E1032/D1032)*100,0)</f>
        <v>342</v>
      </c>
      <c r="P1032" s="5">
        <f>E1032/L1032</f>
        <v>43.031446540880502</v>
      </c>
      <c r="Q1032" t="str">
        <f>LEFT(N1032,FIND("/",N1032)-1)</f>
        <v>music</v>
      </c>
      <c r="R1032" t="str">
        <f>RIGHT(N1032,LEN(N1032)-FIND("/",N1032))</f>
        <v>electronic music</v>
      </c>
      <c r="S1032" s="9">
        <f t="shared" si="32"/>
        <v>42611.483206018514</v>
      </c>
      <c r="T1032" s="9">
        <f t="shared" si="33"/>
        <v>42625.483206018514</v>
      </c>
    </row>
    <row r="1033" spans="1:20" ht="58" x14ac:dyDescent="0.35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>
        <f>ROUND((E1033/D1033)*100,0)</f>
        <v>107</v>
      </c>
      <c r="P1033" s="5">
        <f>E1033/L1033</f>
        <v>108.48484848484848</v>
      </c>
      <c r="Q1033" t="str">
        <f>LEFT(N1033,FIND("/",N1033)-1)</f>
        <v>music</v>
      </c>
      <c r="R1033" t="str">
        <f>RIGHT(N1033,LEN(N1033)-FIND("/",N1033))</f>
        <v>electronic music</v>
      </c>
      <c r="S1033" s="9">
        <f t="shared" si="32"/>
        <v>42324.764004629629</v>
      </c>
      <c r="T1033" s="9">
        <f t="shared" si="33"/>
        <v>42354.764004629629</v>
      </c>
    </row>
    <row r="1034" spans="1:20" x14ac:dyDescent="0.35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>
        <f>ROUND((E1034/D1034)*100,0)</f>
        <v>108</v>
      </c>
      <c r="P1034" s="5">
        <f>E1034/L1034</f>
        <v>61.029583333333335</v>
      </c>
      <c r="Q1034" t="str">
        <f>LEFT(N1034,FIND("/",N1034)-1)</f>
        <v>music</v>
      </c>
      <c r="R1034" t="str">
        <f>RIGHT(N1034,LEN(N1034)-FIND("/",N1034))</f>
        <v>electronic music</v>
      </c>
      <c r="S1034" s="9">
        <f t="shared" si="32"/>
        <v>42514.666956018518</v>
      </c>
      <c r="T1034" s="9">
        <f t="shared" si="33"/>
        <v>42544.666956018518</v>
      </c>
    </row>
    <row r="1035" spans="1:20" ht="43.5" x14ac:dyDescent="0.35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>
        <f>ROUND((E1035/D1035)*100,0)</f>
        <v>103</v>
      </c>
      <c r="P1035" s="5">
        <f>E1035/L1035</f>
        <v>50.592592592592595</v>
      </c>
      <c r="Q1035" t="str">
        <f>LEFT(N1035,FIND("/",N1035)-1)</f>
        <v>music</v>
      </c>
      <c r="R1035" t="str">
        <f>RIGHT(N1035,LEN(N1035)-FIND("/",N1035))</f>
        <v>electronic music</v>
      </c>
      <c r="S1035" s="9">
        <f t="shared" si="32"/>
        <v>42688.732407407413</v>
      </c>
      <c r="T1035" s="9">
        <f t="shared" si="33"/>
        <v>42716.732407407413</v>
      </c>
    </row>
    <row r="1036" spans="1:20" ht="43.5" x14ac:dyDescent="0.35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>
        <f>ROUND((E1036/D1036)*100,0)</f>
        <v>130</v>
      </c>
      <c r="P1036" s="5">
        <f>E1036/L1036</f>
        <v>39.157168674698795</v>
      </c>
      <c r="Q1036" t="str">
        <f>LEFT(N1036,FIND("/",N1036)-1)</f>
        <v>music</v>
      </c>
      <c r="R1036" t="str">
        <f>RIGHT(N1036,LEN(N1036)-FIND("/",N1036))</f>
        <v>electronic music</v>
      </c>
      <c r="S1036" s="9">
        <f t="shared" si="32"/>
        <v>42555.166712962964</v>
      </c>
      <c r="T1036" s="9">
        <f t="shared" si="33"/>
        <v>42587.165972222225</v>
      </c>
    </row>
    <row r="1037" spans="1:20" ht="43.5" x14ac:dyDescent="0.35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>
        <f>ROUND((E1037/D1037)*100,0)</f>
        <v>108</v>
      </c>
      <c r="P1037" s="5">
        <f>E1037/L1037</f>
        <v>65.15789473684211</v>
      </c>
      <c r="Q1037" t="str">
        <f>LEFT(N1037,FIND("/",N1037)-1)</f>
        <v>music</v>
      </c>
      <c r="R1037" t="str">
        <f>RIGHT(N1037,LEN(N1037)-FIND("/",N1037))</f>
        <v>electronic music</v>
      </c>
      <c r="S1037" s="9">
        <f t="shared" si="32"/>
        <v>42016.641435185185</v>
      </c>
      <c r="T1037" s="9">
        <f t="shared" si="33"/>
        <v>42046.641435185185</v>
      </c>
    </row>
    <row r="1038" spans="1:20" ht="43.5" x14ac:dyDescent="0.35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>
        <f>ROUND((E1038/D1038)*100,0)</f>
        <v>112</v>
      </c>
      <c r="P1038" s="5">
        <f>E1038/L1038</f>
        <v>23.963127962085309</v>
      </c>
      <c r="Q1038" t="str">
        <f>LEFT(N1038,FIND("/",N1038)-1)</f>
        <v>music</v>
      </c>
      <c r="R1038" t="str">
        <f>RIGHT(N1038,LEN(N1038)-FIND("/",N1038))</f>
        <v>electronic music</v>
      </c>
      <c r="S1038" s="9">
        <f t="shared" si="32"/>
        <v>41249.448958333334</v>
      </c>
      <c r="T1038" s="9">
        <f t="shared" si="33"/>
        <v>41281.333333333336</v>
      </c>
    </row>
    <row r="1039" spans="1:20" ht="58" x14ac:dyDescent="0.35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>
        <f>ROUND((E1039/D1039)*100,0)</f>
        <v>102</v>
      </c>
      <c r="P1039" s="5">
        <f>E1039/L1039</f>
        <v>48.61904761904762</v>
      </c>
      <c r="Q1039" t="str">
        <f>LEFT(N1039,FIND("/",N1039)-1)</f>
        <v>music</v>
      </c>
      <c r="R1039" t="str">
        <f>RIGHT(N1039,LEN(N1039)-FIND("/",N1039))</f>
        <v>electronic music</v>
      </c>
      <c r="S1039" s="9">
        <f t="shared" si="32"/>
        <v>42119.822476851856</v>
      </c>
      <c r="T1039" s="9">
        <f t="shared" si="33"/>
        <v>42142.208333333328</v>
      </c>
    </row>
    <row r="1040" spans="1:20" ht="43.5" x14ac:dyDescent="0.35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>
        <f>ROUND((E1040/D1040)*100,0)</f>
        <v>145</v>
      </c>
      <c r="P1040" s="5">
        <f>E1040/L1040</f>
        <v>35.73770491803279</v>
      </c>
      <c r="Q1040" t="str">
        <f>LEFT(N1040,FIND("/",N1040)-1)</f>
        <v>music</v>
      </c>
      <c r="R1040" t="str">
        <f>RIGHT(N1040,LEN(N1040)-FIND("/",N1040))</f>
        <v>electronic music</v>
      </c>
      <c r="S1040" s="9">
        <f t="shared" si="32"/>
        <v>42418.231747685189</v>
      </c>
      <c r="T1040" s="9">
        <f t="shared" si="33"/>
        <v>42448.190081018518</v>
      </c>
    </row>
    <row r="1041" spans="1:20" ht="58" x14ac:dyDescent="0.35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>
        <f>ROUND((E1041/D1041)*100,0)</f>
        <v>128</v>
      </c>
      <c r="P1041" s="5">
        <f>E1041/L1041</f>
        <v>21.366666666666667</v>
      </c>
      <c r="Q1041" t="str">
        <f>LEFT(N1041,FIND("/",N1041)-1)</f>
        <v>music</v>
      </c>
      <c r="R1041" t="str">
        <f>RIGHT(N1041,LEN(N1041)-FIND("/",N1041))</f>
        <v>electronic music</v>
      </c>
      <c r="S1041" s="9">
        <f t="shared" si="32"/>
        <v>42692.109328703707</v>
      </c>
      <c r="T1041" s="9">
        <f t="shared" si="33"/>
        <v>42717.332638888889</v>
      </c>
    </row>
    <row r="1042" spans="1:20" ht="43.5" x14ac:dyDescent="0.35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>
        <f>ROUND((E1042/D1042)*100,0)</f>
        <v>0</v>
      </c>
      <c r="P1042" s="5">
        <f>E1042/L1042</f>
        <v>250</v>
      </c>
      <c r="Q1042" t="str">
        <f>LEFT(N1042,FIND("/",N1042)-1)</f>
        <v>journalism</v>
      </c>
      <c r="R1042" t="str">
        <f>RIGHT(N1042,LEN(N1042)-FIND("/",N1042))</f>
        <v>audio</v>
      </c>
      <c r="S1042" s="9">
        <f t="shared" si="32"/>
        <v>42579.708437499998</v>
      </c>
      <c r="T1042" s="9">
        <f t="shared" si="33"/>
        <v>42609.708437499998</v>
      </c>
    </row>
    <row r="1043" spans="1:20" ht="43.5" x14ac:dyDescent="0.35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>
        <f>ROUND((E1043/D1043)*100,0)</f>
        <v>0</v>
      </c>
      <c r="P1043" s="5" t="e">
        <f>E1043/L1043</f>
        <v>#DIV/0!</v>
      </c>
      <c r="Q1043" t="str">
        <f>LEFT(N1043,FIND("/",N1043)-1)</f>
        <v>journalism</v>
      </c>
      <c r="R1043" t="str">
        <f>RIGHT(N1043,LEN(N1043)-FIND("/",N1043))</f>
        <v>audio</v>
      </c>
      <c r="S1043" s="9">
        <f t="shared" si="32"/>
        <v>41831.060092592597</v>
      </c>
      <c r="T1043" s="9">
        <f t="shared" si="33"/>
        <v>41851.060092592597</v>
      </c>
    </row>
    <row r="1044" spans="1:20" ht="43.5" x14ac:dyDescent="0.35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>
        <f>ROUND((E1044/D1044)*100,0)</f>
        <v>2</v>
      </c>
      <c r="P1044" s="5">
        <f>E1044/L1044</f>
        <v>10</v>
      </c>
      <c r="Q1044" t="str">
        <f>LEFT(N1044,FIND("/",N1044)-1)</f>
        <v>journalism</v>
      </c>
      <c r="R1044" t="str">
        <f>RIGHT(N1044,LEN(N1044)-FIND("/",N1044))</f>
        <v>audio</v>
      </c>
      <c r="S1044" s="9">
        <f t="shared" si="32"/>
        <v>41851.696157407408</v>
      </c>
      <c r="T1044" s="9">
        <f t="shared" si="33"/>
        <v>41894.416666666664</v>
      </c>
    </row>
    <row r="1045" spans="1:20" ht="43.5" x14ac:dyDescent="0.35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>
        <f>ROUND((E1045/D1045)*100,0)</f>
        <v>9</v>
      </c>
      <c r="P1045" s="5">
        <f>E1045/L1045</f>
        <v>29.236301369863014</v>
      </c>
      <c r="Q1045" t="str">
        <f>LEFT(N1045,FIND("/",N1045)-1)</f>
        <v>journalism</v>
      </c>
      <c r="R1045" t="str">
        <f>RIGHT(N1045,LEN(N1045)-FIND("/",N1045))</f>
        <v>audio</v>
      </c>
      <c r="S1045" s="9">
        <f t="shared" si="32"/>
        <v>42114.252951388888</v>
      </c>
      <c r="T1045" s="9">
        <f t="shared" si="33"/>
        <v>42144.252951388888</v>
      </c>
    </row>
    <row r="1046" spans="1:20" ht="43.5" x14ac:dyDescent="0.35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>
        <f>ROUND((E1046/D1046)*100,0)</f>
        <v>0</v>
      </c>
      <c r="P1046" s="5">
        <f>E1046/L1046</f>
        <v>3</v>
      </c>
      <c r="Q1046" t="str">
        <f>LEFT(N1046,FIND("/",N1046)-1)</f>
        <v>journalism</v>
      </c>
      <c r="R1046" t="str">
        <f>RIGHT(N1046,LEN(N1046)-FIND("/",N1046))</f>
        <v>audio</v>
      </c>
      <c r="S1046" s="9">
        <f t="shared" si="32"/>
        <v>42011.925937499997</v>
      </c>
      <c r="T1046" s="9">
        <f t="shared" si="33"/>
        <v>42068.852083333331</v>
      </c>
    </row>
    <row r="1047" spans="1:20" ht="43.5" x14ac:dyDescent="0.35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>
        <f>ROUND((E1047/D1047)*100,0)</f>
        <v>3</v>
      </c>
      <c r="P1047" s="5">
        <f>E1047/L1047</f>
        <v>33.25</v>
      </c>
      <c r="Q1047" t="str">
        <f>LEFT(N1047,FIND("/",N1047)-1)</f>
        <v>journalism</v>
      </c>
      <c r="R1047" t="str">
        <f>RIGHT(N1047,LEN(N1047)-FIND("/",N1047))</f>
        <v>audio</v>
      </c>
      <c r="S1047" s="9">
        <f t="shared" si="32"/>
        <v>41844.874421296299</v>
      </c>
      <c r="T1047" s="9">
        <f t="shared" si="33"/>
        <v>41874.874421296299</v>
      </c>
    </row>
    <row r="1048" spans="1:20" ht="43.5" x14ac:dyDescent="0.35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>
        <f>ROUND((E1048/D1048)*100,0)</f>
        <v>0</v>
      </c>
      <c r="P1048" s="5" t="e">
        <f>E1048/L1048</f>
        <v>#DIV/0!</v>
      </c>
      <c r="Q1048" t="str">
        <f>LEFT(N1048,FIND("/",N1048)-1)</f>
        <v>journalism</v>
      </c>
      <c r="R1048" t="str">
        <f>RIGHT(N1048,LEN(N1048)-FIND("/",N1048))</f>
        <v>audio</v>
      </c>
      <c r="S1048" s="9">
        <f t="shared" si="32"/>
        <v>42319.851388888885</v>
      </c>
      <c r="T1048" s="9">
        <f t="shared" si="33"/>
        <v>42364.851388888885</v>
      </c>
    </row>
    <row r="1049" spans="1:20" ht="43.5" x14ac:dyDescent="0.35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>
        <f>ROUND((E1049/D1049)*100,0)</f>
        <v>0</v>
      </c>
      <c r="P1049" s="5">
        <f>E1049/L1049</f>
        <v>1</v>
      </c>
      <c r="Q1049" t="str">
        <f>LEFT(N1049,FIND("/",N1049)-1)</f>
        <v>journalism</v>
      </c>
      <c r="R1049" t="str">
        <f>RIGHT(N1049,LEN(N1049)-FIND("/",N1049))</f>
        <v>audio</v>
      </c>
      <c r="S1049" s="9">
        <f t="shared" si="32"/>
        <v>41918.818460648145</v>
      </c>
      <c r="T1049" s="9">
        <f t="shared" si="33"/>
        <v>41948.860127314816</v>
      </c>
    </row>
    <row r="1050" spans="1:20" ht="43.5" x14ac:dyDescent="0.35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>
        <f>ROUND((E1050/D1050)*100,0)</f>
        <v>1</v>
      </c>
      <c r="P1050" s="5">
        <f>E1050/L1050</f>
        <v>53</v>
      </c>
      <c r="Q1050" t="str">
        <f>LEFT(N1050,FIND("/",N1050)-1)</f>
        <v>journalism</v>
      </c>
      <c r="R1050" t="str">
        <f>RIGHT(N1050,LEN(N1050)-FIND("/",N1050))</f>
        <v>audio</v>
      </c>
      <c r="S1050" s="9">
        <f t="shared" si="32"/>
        <v>42598.053113425922</v>
      </c>
      <c r="T1050" s="9">
        <f t="shared" si="33"/>
        <v>42638.053113425922</v>
      </c>
    </row>
    <row r="1051" spans="1:20" x14ac:dyDescent="0.35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>
        <f>ROUND((E1051/D1051)*100,0)</f>
        <v>0</v>
      </c>
      <c r="P1051" s="5" t="e">
        <f>E1051/L1051</f>
        <v>#DIV/0!</v>
      </c>
      <c r="Q1051" t="str">
        <f>LEFT(N1051,FIND("/",N1051)-1)</f>
        <v>journalism</v>
      </c>
      <c r="R1051" t="str">
        <f>RIGHT(N1051,LEN(N1051)-FIND("/",N1051))</f>
        <v>audio</v>
      </c>
      <c r="S1051" s="9">
        <f t="shared" si="32"/>
        <v>42382.431076388893</v>
      </c>
      <c r="T1051" s="9">
        <f t="shared" si="33"/>
        <v>42412.431076388893</v>
      </c>
    </row>
    <row r="1052" spans="1:20" ht="29" x14ac:dyDescent="0.35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>
        <f>ROUND((E1052/D1052)*100,0)</f>
        <v>0</v>
      </c>
      <c r="P1052" s="5" t="e">
        <f>E1052/L1052</f>
        <v>#DIV/0!</v>
      </c>
      <c r="Q1052" t="str">
        <f>LEFT(N1052,FIND("/",N1052)-1)</f>
        <v>journalism</v>
      </c>
      <c r="R1052" t="str">
        <f>RIGHT(N1052,LEN(N1052)-FIND("/",N1052))</f>
        <v>audio</v>
      </c>
      <c r="S1052" s="9">
        <f t="shared" si="32"/>
        <v>42231.7971875</v>
      </c>
      <c r="T1052" s="9">
        <f t="shared" si="33"/>
        <v>42261.7971875</v>
      </c>
    </row>
    <row r="1053" spans="1:20" ht="43.5" x14ac:dyDescent="0.35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>
        <f>ROUND((E1053/D1053)*100,0)</f>
        <v>0</v>
      </c>
      <c r="P1053" s="5" t="e">
        <f>E1053/L1053</f>
        <v>#DIV/0!</v>
      </c>
      <c r="Q1053" t="str">
        <f>LEFT(N1053,FIND("/",N1053)-1)</f>
        <v>journalism</v>
      </c>
      <c r="R1053" t="str">
        <f>RIGHT(N1053,LEN(N1053)-FIND("/",N1053))</f>
        <v>audio</v>
      </c>
      <c r="S1053" s="9">
        <f t="shared" si="32"/>
        <v>41850.014178240745</v>
      </c>
      <c r="T1053" s="9">
        <f t="shared" si="33"/>
        <v>41878.014178240745</v>
      </c>
    </row>
    <row r="1054" spans="1:20" ht="58" x14ac:dyDescent="0.35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>
        <f>ROUND((E1054/D1054)*100,0)</f>
        <v>0</v>
      </c>
      <c r="P1054" s="5" t="e">
        <f>E1054/L1054</f>
        <v>#DIV/0!</v>
      </c>
      <c r="Q1054" t="str">
        <f>LEFT(N1054,FIND("/",N1054)-1)</f>
        <v>journalism</v>
      </c>
      <c r="R1054" t="str">
        <f>RIGHT(N1054,LEN(N1054)-FIND("/",N1054))</f>
        <v>audio</v>
      </c>
      <c r="S1054" s="9">
        <f t="shared" si="32"/>
        <v>42483.797395833331</v>
      </c>
      <c r="T1054" s="9">
        <f t="shared" si="33"/>
        <v>42527.839583333334</v>
      </c>
    </row>
    <row r="1055" spans="1:20" ht="43.5" x14ac:dyDescent="0.35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>
        <f>ROUND((E1055/D1055)*100,0)</f>
        <v>1</v>
      </c>
      <c r="P1055" s="5">
        <f>E1055/L1055</f>
        <v>15</v>
      </c>
      <c r="Q1055" t="str">
        <f>LEFT(N1055,FIND("/",N1055)-1)</f>
        <v>journalism</v>
      </c>
      <c r="R1055" t="str">
        <f>RIGHT(N1055,LEN(N1055)-FIND("/",N1055))</f>
        <v>audio</v>
      </c>
      <c r="S1055" s="9">
        <f t="shared" si="32"/>
        <v>42775.172824074078</v>
      </c>
      <c r="T1055" s="9">
        <f t="shared" si="33"/>
        <v>42800.172824074078</v>
      </c>
    </row>
    <row r="1056" spans="1:20" ht="58" x14ac:dyDescent="0.35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>
        <f>ROUND((E1056/D1056)*100,0)</f>
        <v>0</v>
      </c>
      <c r="P1056" s="5" t="e">
        <f>E1056/L1056</f>
        <v>#DIV/0!</v>
      </c>
      <c r="Q1056" t="str">
        <f>LEFT(N1056,FIND("/",N1056)-1)</f>
        <v>journalism</v>
      </c>
      <c r="R1056" t="str">
        <f>RIGHT(N1056,LEN(N1056)-FIND("/",N1056))</f>
        <v>audio</v>
      </c>
      <c r="S1056" s="9">
        <f t="shared" si="32"/>
        <v>41831.851840277777</v>
      </c>
      <c r="T1056" s="9">
        <f t="shared" si="33"/>
        <v>41861.916666666664</v>
      </c>
    </row>
    <row r="1057" spans="1:20" ht="43.5" x14ac:dyDescent="0.35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>
        <f>ROUND((E1057/D1057)*100,0)</f>
        <v>0</v>
      </c>
      <c r="P1057" s="5" t="e">
        <f>E1057/L1057</f>
        <v>#DIV/0!</v>
      </c>
      <c r="Q1057" t="str">
        <f>LEFT(N1057,FIND("/",N1057)-1)</f>
        <v>journalism</v>
      </c>
      <c r="R1057" t="str">
        <f>RIGHT(N1057,LEN(N1057)-FIND("/",N1057))</f>
        <v>audio</v>
      </c>
      <c r="S1057" s="9">
        <f t="shared" si="32"/>
        <v>42406.992418981477</v>
      </c>
      <c r="T1057" s="9">
        <f t="shared" si="33"/>
        <v>42436.992418981477</v>
      </c>
    </row>
    <row r="1058" spans="1:20" ht="58" x14ac:dyDescent="0.35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>
        <f>ROUND((E1058/D1058)*100,0)</f>
        <v>0</v>
      </c>
      <c r="P1058" s="5" t="e">
        <f>E1058/L1058</f>
        <v>#DIV/0!</v>
      </c>
      <c r="Q1058" t="str">
        <f>LEFT(N1058,FIND("/",N1058)-1)</f>
        <v>journalism</v>
      </c>
      <c r="R1058" t="str">
        <f>RIGHT(N1058,LEN(N1058)-FIND("/",N1058))</f>
        <v>audio</v>
      </c>
      <c r="S1058" s="9">
        <f t="shared" si="32"/>
        <v>42058.719641203701</v>
      </c>
      <c r="T1058" s="9">
        <f t="shared" si="33"/>
        <v>42118.677974537044</v>
      </c>
    </row>
    <row r="1059" spans="1:20" ht="43.5" x14ac:dyDescent="0.35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>
        <f>ROUND((E1059/D1059)*100,0)</f>
        <v>0</v>
      </c>
      <c r="P1059" s="5" t="e">
        <f>E1059/L1059</f>
        <v>#DIV/0!</v>
      </c>
      <c r="Q1059" t="str">
        <f>LEFT(N1059,FIND("/",N1059)-1)</f>
        <v>journalism</v>
      </c>
      <c r="R1059" t="str">
        <f>RIGHT(N1059,LEN(N1059)-FIND("/",N1059))</f>
        <v>audio</v>
      </c>
      <c r="S1059" s="9">
        <f t="shared" si="32"/>
        <v>42678.871331018512</v>
      </c>
      <c r="T1059" s="9">
        <f t="shared" si="33"/>
        <v>42708.912997685184</v>
      </c>
    </row>
    <row r="1060" spans="1:20" ht="43.5" x14ac:dyDescent="0.35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>
        <f>ROUND((E1060/D1060)*100,0)</f>
        <v>0</v>
      </c>
      <c r="P1060" s="5" t="e">
        <f>E1060/L1060</f>
        <v>#DIV/0!</v>
      </c>
      <c r="Q1060" t="str">
        <f>LEFT(N1060,FIND("/",N1060)-1)</f>
        <v>journalism</v>
      </c>
      <c r="R1060" t="str">
        <f>RIGHT(N1060,LEN(N1060)-FIND("/",N1060))</f>
        <v>audio</v>
      </c>
      <c r="S1060" s="9">
        <f t="shared" si="32"/>
        <v>42047.900960648149</v>
      </c>
      <c r="T1060" s="9">
        <f t="shared" si="33"/>
        <v>42089</v>
      </c>
    </row>
    <row r="1061" spans="1:20" x14ac:dyDescent="0.35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>
        <f>ROUND((E1061/D1061)*100,0)</f>
        <v>0</v>
      </c>
      <c r="P1061" s="5" t="e">
        <f>E1061/L1061</f>
        <v>#DIV/0!</v>
      </c>
      <c r="Q1061" t="str">
        <f>LEFT(N1061,FIND("/",N1061)-1)</f>
        <v>journalism</v>
      </c>
      <c r="R1061" t="str">
        <f>RIGHT(N1061,LEN(N1061)-FIND("/",N1061))</f>
        <v>audio</v>
      </c>
      <c r="S1061" s="9">
        <f t="shared" si="32"/>
        <v>42046.79</v>
      </c>
      <c r="T1061" s="9">
        <f t="shared" si="33"/>
        <v>42076.748333333337</v>
      </c>
    </row>
    <row r="1062" spans="1:20" ht="43.5" x14ac:dyDescent="0.35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>
        <f>ROUND((E1062/D1062)*100,0)</f>
        <v>1</v>
      </c>
      <c r="P1062" s="5">
        <f>E1062/L1062</f>
        <v>50</v>
      </c>
      <c r="Q1062" t="str">
        <f>LEFT(N1062,FIND("/",N1062)-1)</f>
        <v>journalism</v>
      </c>
      <c r="R1062" t="str">
        <f>RIGHT(N1062,LEN(N1062)-FIND("/",N1062))</f>
        <v>audio</v>
      </c>
      <c r="S1062" s="9">
        <f t="shared" si="32"/>
        <v>42079.913113425922</v>
      </c>
      <c r="T1062" s="9">
        <f t="shared" si="33"/>
        <v>42109.913113425922</v>
      </c>
    </row>
    <row r="1063" spans="1:20" ht="29" x14ac:dyDescent="0.35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>
        <f>ROUND((E1063/D1063)*100,0)</f>
        <v>0</v>
      </c>
      <c r="P1063" s="5" t="e">
        <f>E1063/L1063</f>
        <v>#DIV/0!</v>
      </c>
      <c r="Q1063" t="str">
        <f>LEFT(N1063,FIND("/",N1063)-1)</f>
        <v>journalism</v>
      </c>
      <c r="R1063" t="str">
        <f>RIGHT(N1063,LEN(N1063)-FIND("/",N1063))</f>
        <v>audio</v>
      </c>
      <c r="S1063" s="9">
        <f t="shared" si="32"/>
        <v>42432.276712962965</v>
      </c>
      <c r="T1063" s="9">
        <f t="shared" si="33"/>
        <v>42492.041666666672</v>
      </c>
    </row>
    <row r="1064" spans="1:20" x14ac:dyDescent="0.35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>
        <f>ROUND((E1064/D1064)*100,0)</f>
        <v>95</v>
      </c>
      <c r="P1064" s="5">
        <f>E1064/L1064</f>
        <v>47.5</v>
      </c>
      <c r="Q1064" t="str">
        <f>LEFT(N1064,FIND("/",N1064)-1)</f>
        <v>journalism</v>
      </c>
      <c r="R1064" t="str">
        <f>RIGHT(N1064,LEN(N1064)-FIND("/",N1064))</f>
        <v>audio</v>
      </c>
      <c r="S1064" s="9">
        <f t="shared" si="32"/>
        <v>42556.807187500002</v>
      </c>
      <c r="T1064" s="9">
        <f t="shared" si="33"/>
        <v>42563.807187500002</v>
      </c>
    </row>
    <row r="1065" spans="1:20" ht="43.5" x14ac:dyDescent="0.35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>
        <f>ROUND((E1065/D1065)*100,0)</f>
        <v>0</v>
      </c>
      <c r="P1065" s="5" t="e">
        <f>E1065/L1065</f>
        <v>#DIV/0!</v>
      </c>
      <c r="Q1065" t="str">
        <f>LEFT(N1065,FIND("/",N1065)-1)</f>
        <v>journalism</v>
      </c>
      <c r="R1065" t="str">
        <f>RIGHT(N1065,LEN(N1065)-FIND("/",N1065))</f>
        <v>audio</v>
      </c>
      <c r="S1065" s="9">
        <f t="shared" si="32"/>
        <v>42583.030810185184</v>
      </c>
      <c r="T1065" s="9">
        <f t="shared" si="33"/>
        <v>42613.030810185184</v>
      </c>
    </row>
    <row r="1066" spans="1:20" ht="43.5" x14ac:dyDescent="0.35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>
        <f>ROUND((E1066/D1066)*100,0)</f>
        <v>9</v>
      </c>
      <c r="P1066" s="5">
        <f>E1066/L1066</f>
        <v>65.666666666666671</v>
      </c>
      <c r="Q1066" t="str">
        <f>LEFT(N1066,FIND("/",N1066)-1)</f>
        <v>games</v>
      </c>
      <c r="R1066" t="str">
        <f>RIGHT(N1066,LEN(N1066)-FIND("/",N1066))</f>
        <v>video games</v>
      </c>
      <c r="S1066" s="9">
        <f t="shared" si="32"/>
        <v>41417.228043981479</v>
      </c>
      <c r="T1066" s="9">
        <f t="shared" si="33"/>
        <v>41462.228043981479</v>
      </c>
    </row>
    <row r="1067" spans="1:20" ht="43.5" x14ac:dyDescent="0.35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>
        <f>ROUND((E1067/D1067)*100,0)</f>
        <v>3</v>
      </c>
      <c r="P1067" s="5">
        <f>E1067/L1067</f>
        <v>16.2</v>
      </c>
      <c r="Q1067" t="str">
        <f>LEFT(N1067,FIND("/",N1067)-1)</f>
        <v>games</v>
      </c>
      <c r="R1067" t="str">
        <f>RIGHT(N1067,LEN(N1067)-FIND("/",N1067))</f>
        <v>video games</v>
      </c>
      <c r="S1067" s="9">
        <f t="shared" si="32"/>
        <v>41661.381041666667</v>
      </c>
      <c r="T1067" s="9">
        <f t="shared" si="33"/>
        <v>41689.381041666667</v>
      </c>
    </row>
    <row r="1068" spans="1:20" ht="43.5" x14ac:dyDescent="0.35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>
        <f>ROUND((E1068/D1068)*100,0)</f>
        <v>3</v>
      </c>
      <c r="P1068" s="5">
        <f>E1068/L1068</f>
        <v>34.128378378378379</v>
      </c>
      <c r="Q1068" t="str">
        <f>LEFT(N1068,FIND("/",N1068)-1)</f>
        <v>games</v>
      </c>
      <c r="R1068" t="str">
        <f>RIGHT(N1068,LEN(N1068)-FIND("/",N1068))</f>
        <v>video games</v>
      </c>
      <c r="S1068" s="9">
        <f t="shared" si="32"/>
        <v>41445.962754629632</v>
      </c>
      <c r="T1068" s="9">
        <f t="shared" si="33"/>
        <v>41490.962754629632</v>
      </c>
    </row>
    <row r="1069" spans="1:20" ht="43.5" x14ac:dyDescent="0.35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>
        <f>ROUND((E1069/D1069)*100,0)</f>
        <v>26</v>
      </c>
      <c r="P1069" s="5">
        <f>E1069/L1069</f>
        <v>13</v>
      </c>
      <c r="Q1069" t="str">
        <f>LEFT(N1069,FIND("/",N1069)-1)</f>
        <v>games</v>
      </c>
      <c r="R1069" t="str">
        <f>RIGHT(N1069,LEN(N1069)-FIND("/",N1069))</f>
        <v>video games</v>
      </c>
      <c r="S1069" s="9">
        <f t="shared" si="32"/>
        <v>41599.855682870373</v>
      </c>
      <c r="T1069" s="9">
        <f t="shared" si="33"/>
        <v>41629.855682870373</v>
      </c>
    </row>
    <row r="1070" spans="1:20" ht="58" x14ac:dyDescent="0.35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>
        <f>ROUND((E1070/D1070)*100,0)</f>
        <v>0</v>
      </c>
      <c r="P1070" s="5">
        <f>E1070/L1070</f>
        <v>11.25</v>
      </c>
      <c r="Q1070" t="str">
        <f>LEFT(N1070,FIND("/",N1070)-1)</f>
        <v>games</v>
      </c>
      <c r="R1070" t="str">
        <f>RIGHT(N1070,LEN(N1070)-FIND("/",N1070))</f>
        <v>video games</v>
      </c>
      <c r="S1070" s="9">
        <f t="shared" si="32"/>
        <v>42440.371111111104</v>
      </c>
      <c r="T1070" s="9">
        <f t="shared" si="33"/>
        <v>42470.329444444447</v>
      </c>
    </row>
    <row r="1071" spans="1:20" ht="43.5" x14ac:dyDescent="0.35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>
        <f>ROUND((E1071/D1071)*100,0)</f>
        <v>39</v>
      </c>
      <c r="P1071" s="5">
        <f>E1071/L1071</f>
        <v>40.476190476190474</v>
      </c>
      <c r="Q1071" t="str">
        <f>LEFT(N1071,FIND("/",N1071)-1)</f>
        <v>games</v>
      </c>
      <c r="R1071" t="str">
        <f>RIGHT(N1071,LEN(N1071)-FIND("/",N1071))</f>
        <v>video games</v>
      </c>
      <c r="S1071" s="9">
        <f t="shared" si="32"/>
        <v>41572.229849537034</v>
      </c>
      <c r="T1071" s="9">
        <f t="shared" si="33"/>
        <v>41604.271516203706</v>
      </c>
    </row>
    <row r="1072" spans="1:20" ht="43.5" x14ac:dyDescent="0.35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>
        <f>ROUND((E1072/D1072)*100,0)</f>
        <v>1</v>
      </c>
      <c r="P1072" s="5">
        <f>E1072/L1072</f>
        <v>35</v>
      </c>
      <c r="Q1072" t="str">
        <f>LEFT(N1072,FIND("/",N1072)-1)</f>
        <v>games</v>
      </c>
      <c r="R1072" t="str">
        <f>RIGHT(N1072,LEN(N1072)-FIND("/",N1072))</f>
        <v>video games</v>
      </c>
      <c r="S1072" s="9">
        <f t="shared" si="32"/>
        <v>41163.011828703704</v>
      </c>
      <c r="T1072" s="9">
        <f t="shared" si="33"/>
        <v>41183.011828703704</v>
      </c>
    </row>
    <row r="1073" spans="1:20" ht="43.5" x14ac:dyDescent="0.35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>
        <f>ROUND((E1073/D1073)*100,0)</f>
        <v>0</v>
      </c>
      <c r="P1073" s="5" t="e">
        <f>E1073/L1073</f>
        <v>#DIV/0!</v>
      </c>
      <c r="Q1073" t="str">
        <f>LEFT(N1073,FIND("/",N1073)-1)</f>
        <v>games</v>
      </c>
      <c r="R1073" t="str">
        <f>RIGHT(N1073,LEN(N1073)-FIND("/",N1073))</f>
        <v>video games</v>
      </c>
      <c r="S1073" s="9">
        <f t="shared" si="32"/>
        <v>42295.753391203703</v>
      </c>
      <c r="T1073" s="9">
        <f t="shared" si="33"/>
        <v>42325.795057870375</v>
      </c>
    </row>
    <row r="1074" spans="1:20" ht="58" x14ac:dyDescent="0.35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>
        <f>ROUND((E1074/D1074)*100,0)</f>
        <v>0</v>
      </c>
      <c r="P1074" s="5">
        <f>E1074/L1074</f>
        <v>12.75</v>
      </c>
      <c r="Q1074" t="str">
        <f>LEFT(N1074,FIND("/",N1074)-1)</f>
        <v>games</v>
      </c>
      <c r="R1074" t="str">
        <f>RIGHT(N1074,LEN(N1074)-FIND("/",N1074))</f>
        <v>video games</v>
      </c>
      <c r="S1074" s="9">
        <f t="shared" si="32"/>
        <v>41645.832141203704</v>
      </c>
      <c r="T1074" s="9">
        <f t="shared" si="33"/>
        <v>41675.832141203704</v>
      </c>
    </row>
    <row r="1075" spans="1:20" ht="29" x14ac:dyDescent="0.35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>
        <f>ROUND((E1075/D1075)*100,0)</f>
        <v>1</v>
      </c>
      <c r="P1075" s="5">
        <f>E1075/L1075</f>
        <v>10</v>
      </c>
      <c r="Q1075" t="str">
        <f>LEFT(N1075,FIND("/",N1075)-1)</f>
        <v>games</v>
      </c>
      <c r="R1075" t="str">
        <f>RIGHT(N1075,LEN(N1075)-FIND("/",N1075))</f>
        <v>video games</v>
      </c>
      <c r="S1075" s="9">
        <f t="shared" si="32"/>
        <v>40802.964594907404</v>
      </c>
      <c r="T1075" s="9">
        <f t="shared" si="33"/>
        <v>40832.964594907404</v>
      </c>
    </row>
    <row r="1076" spans="1:20" ht="58" x14ac:dyDescent="0.35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>
        <f>ROUND((E1076/D1076)*100,0)</f>
        <v>6</v>
      </c>
      <c r="P1076" s="5">
        <f>E1076/L1076</f>
        <v>113.56666666666666</v>
      </c>
      <c r="Q1076" t="str">
        <f>LEFT(N1076,FIND("/",N1076)-1)</f>
        <v>games</v>
      </c>
      <c r="R1076" t="str">
        <f>RIGHT(N1076,LEN(N1076)-FIND("/",N1076))</f>
        <v>video games</v>
      </c>
      <c r="S1076" s="9">
        <f t="shared" si="32"/>
        <v>41613.172974537039</v>
      </c>
      <c r="T1076" s="9">
        <f t="shared" si="33"/>
        <v>41643.172974537039</v>
      </c>
    </row>
    <row r="1077" spans="1:20" ht="29" x14ac:dyDescent="0.35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>
        <f>ROUND((E1077/D1077)*100,0)</f>
        <v>5</v>
      </c>
      <c r="P1077" s="5">
        <f>E1077/L1077</f>
        <v>15</v>
      </c>
      <c r="Q1077" t="str">
        <f>LEFT(N1077,FIND("/",N1077)-1)</f>
        <v>games</v>
      </c>
      <c r="R1077" t="str">
        <f>RIGHT(N1077,LEN(N1077)-FIND("/",N1077))</f>
        <v>video games</v>
      </c>
      <c r="S1077" s="9">
        <f t="shared" si="32"/>
        <v>41005.904120370367</v>
      </c>
      <c r="T1077" s="9">
        <f t="shared" si="33"/>
        <v>41035.904120370367</v>
      </c>
    </row>
    <row r="1078" spans="1:20" ht="43.5" x14ac:dyDescent="0.35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>
        <f>ROUND((E1078/D1078)*100,0)</f>
        <v>63</v>
      </c>
      <c r="P1078" s="5">
        <f>E1078/L1078</f>
        <v>48.281025641025643</v>
      </c>
      <c r="Q1078" t="str">
        <f>LEFT(N1078,FIND("/",N1078)-1)</f>
        <v>games</v>
      </c>
      <c r="R1078" t="str">
        <f>RIGHT(N1078,LEN(N1078)-FIND("/",N1078))</f>
        <v>video games</v>
      </c>
      <c r="S1078" s="9">
        <f t="shared" si="32"/>
        <v>41838.377893518518</v>
      </c>
      <c r="T1078" s="9">
        <f t="shared" si="33"/>
        <v>41893.377893518518</v>
      </c>
    </row>
    <row r="1079" spans="1:20" ht="43.5" x14ac:dyDescent="0.35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>
        <f>ROUND((E1079/D1079)*100,0)</f>
        <v>29</v>
      </c>
      <c r="P1079" s="5">
        <f>E1079/L1079</f>
        <v>43.976047904191617</v>
      </c>
      <c r="Q1079" t="str">
        <f>LEFT(N1079,FIND("/",N1079)-1)</f>
        <v>games</v>
      </c>
      <c r="R1079" t="str">
        <f>RIGHT(N1079,LEN(N1079)-FIND("/",N1079))</f>
        <v>video games</v>
      </c>
      <c r="S1079" s="9">
        <f t="shared" si="32"/>
        <v>42353.16679398148</v>
      </c>
      <c r="T1079" s="9">
        <f t="shared" si="33"/>
        <v>42383.16679398148</v>
      </c>
    </row>
    <row r="1080" spans="1:20" ht="58" x14ac:dyDescent="0.35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>
        <f>ROUND((E1080/D1080)*100,0)</f>
        <v>8</v>
      </c>
      <c r="P1080" s="5">
        <f>E1080/L1080</f>
        <v>9</v>
      </c>
      <c r="Q1080" t="str">
        <f>LEFT(N1080,FIND("/",N1080)-1)</f>
        <v>games</v>
      </c>
      <c r="R1080" t="str">
        <f>RIGHT(N1080,LEN(N1080)-FIND("/",N1080))</f>
        <v>video games</v>
      </c>
      <c r="S1080" s="9">
        <f t="shared" si="32"/>
        <v>40701.195844907408</v>
      </c>
      <c r="T1080" s="9">
        <f t="shared" si="33"/>
        <v>40746.195844907408</v>
      </c>
    </row>
    <row r="1081" spans="1:20" ht="43.5" x14ac:dyDescent="0.35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>
        <f>ROUND((E1081/D1081)*100,0)</f>
        <v>3</v>
      </c>
      <c r="P1081" s="5">
        <f>E1081/L1081</f>
        <v>37.666666666666664</v>
      </c>
      <c r="Q1081" t="str">
        <f>LEFT(N1081,FIND("/",N1081)-1)</f>
        <v>games</v>
      </c>
      <c r="R1081" t="str">
        <f>RIGHT(N1081,LEN(N1081)-FIND("/",N1081))</f>
        <v>video games</v>
      </c>
      <c r="S1081" s="9">
        <f t="shared" si="32"/>
        <v>42479.566388888896</v>
      </c>
      <c r="T1081" s="9">
        <f t="shared" si="33"/>
        <v>42504.566388888896</v>
      </c>
    </row>
    <row r="1082" spans="1:20" ht="43.5" x14ac:dyDescent="0.35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>
        <f>ROUND((E1082/D1082)*100,0)</f>
        <v>9</v>
      </c>
      <c r="P1082" s="5">
        <f>E1082/L1082</f>
        <v>18.581632653061224</v>
      </c>
      <c r="Q1082" t="str">
        <f>LEFT(N1082,FIND("/",N1082)-1)</f>
        <v>games</v>
      </c>
      <c r="R1082" t="str">
        <f>RIGHT(N1082,LEN(N1082)-FIND("/",N1082))</f>
        <v>video games</v>
      </c>
      <c r="S1082" s="9">
        <f t="shared" si="32"/>
        <v>41740.138113425928</v>
      </c>
      <c r="T1082" s="9">
        <f t="shared" si="33"/>
        <v>41770.138113425928</v>
      </c>
    </row>
    <row r="1083" spans="1:20" ht="43.5" x14ac:dyDescent="0.35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>
        <f>ROUND((E1083/D1083)*100,0)</f>
        <v>0</v>
      </c>
      <c r="P1083" s="5">
        <f>E1083/L1083</f>
        <v>3</v>
      </c>
      <c r="Q1083" t="str">
        <f>LEFT(N1083,FIND("/",N1083)-1)</f>
        <v>games</v>
      </c>
      <c r="R1083" t="str">
        <f>RIGHT(N1083,LEN(N1083)-FIND("/",N1083))</f>
        <v>video games</v>
      </c>
      <c r="S1083" s="9">
        <f t="shared" si="32"/>
        <v>42002.926990740743</v>
      </c>
      <c r="T1083" s="9">
        <f t="shared" si="33"/>
        <v>42032.926990740743</v>
      </c>
    </row>
    <row r="1084" spans="1:20" ht="43.5" x14ac:dyDescent="0.35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>
        <f>ROUND((E1084/D1084)*100,0)</f>
        <v>1</v>
      </c>
      <c r="P1084" s="5">
        <f>E1084/L1084</f>
        <v>18.666666666666668</v>
      </c>
      <c r="Q1084" t="str">
        <f>LEFT(N1084,FIND("/",N1084)-1)</f>
        <v>games</v>
      </c>
      <c r="R1084" t="str">
        <f>RIGHT(N1084,LEN(N1084)-FIND("/",N1084))</f>
        <v>video games</v>
      </c>
      <c r="S1084" s="9">
        <f t="shared" si="32"/>
        <v>41101.906111111115</v>
      </c>
      <c r="T1084" s="9">
        <f t="shared" si="33"/>
        <v>41131.906111111115</v>
      </c>
    </row>
    <row r="1085" spans="1:20" ht="58" x14ac:dyDescent="0.35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>
        <f>ROUND((E1085/D1085)*100,0)</f>
        <v>1</v>
      </c>
      <c r="P1085" s="5">
        <f>E1085/L1085</f>
        <v>410</v>
      </c>
      <c r="Q1085" t="str">
        <f>LEFT(N1085,FIND("/",N1085)-1)</f>
        <v>games</v>
      </c>
      <c r="R1085" t="str">
        <f>RIGHT(N1085,LEN(N1085)-FIND("/",N1085))</f>
        <v>video games</v>
      </c>
      <c r="S1085" s="9">
        <f t="shared" si="32"/>
        <v>41793.659525462965</v>
      </c>
      <c r="T1085" s="9">
        <f t="shared" si="33"/>
        <v>41853.659525462965</v>
      </c>
    </row>
    <row r="1086" spans="1:20" x14ac:dyDescent="0.35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>
        <f>ROUND((E1086/D1086)*100,0)</f>
        <v>0</v>
      </c>
      <c r="P1086" s="5" t="e">
        <f>E1086/L1086</f>
        <v>#DIV/0!</v>
      </c>
      <c r="Q1086" t="str">
        <f>LEFT(N1086,FIND("/",N1086)-1)</f>
        <v>games</v>
      </c>
      <c r="R1086" t="str">
        <f>RIGHT(N1086,LEN(N1086)-FIND("/",N1086))</f>
        <v>video games</v>
      </c>
      <c r="S1086" s="9">
        <f t="shared" si="32"/>
        <v>41829.912083333329</v>
      </c>
      <c r="T1086" s="9">
        <f t="shared" si="33"/>
        <v>41859.912083333329</v>
      </c>
    </row>
    <row r="1087" spans="1:20" ht="43.5" x14ac:dyDescent="0.35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>
        <f>ROUND((E1087/D1087)*100,0)</f>
        <v>3</v>
      </c>
      <c r="P1087" s="5">
        <f>E1087/L1087</f>
        <v>114</v>
      </c>
      <c r="Q1087" t="str">
        <f>LEFT(N1087,FIND("/",N1087)-1)</f>
        <v>games</v>
      </c>
      <c r="R1087" t="str">
        <f>RIGHT(N1087,LEN(N1087)-FIND("/",N1087))</f>
        <v>video games</v>
      </c>
      <c r="S1087" s="9">
        <f t="shared" si="32"/>
        <v>42413.671006944445</v>
      </c>
      <c r="T1087" s="9">
        <f t="shared" si="33"/>
        <v>42443.629340277781</v>
      </c>
    </row>
    <row r="1088" spans="1:20" x14ac:dyDescent="0.35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>
        <f>ROUND((E1088/D1088)*100,0)</f>
        <v>0</v>
      </c>
      <c r="P1088" s="5">
        <f>E1088/L1088</f>
        <v>7.5</v>
      </c>
      <c r="Q1088" t="str">
        <f>LEFT(N1088,FIND("/",N1088)-1)</f>
        <v>games</v>
      </c>
      <c r="R1088" t="str">
        <f>RIGHT(N1088,LEN(N1088)-FIND("/",N1088))</f>
        <v>video games</v>
      </c>
      <c r="S1088" s="9">
        <f t="shared" si="32"/>
        <v>41845.866793981484</v>
      </c>
      <c r="T1088" s="9">
        <f t="shared" si="33"/>
        <v>41875.866793981484</v>
      </c>
    </row>
    <row r="1089" spans="1:20" ht="43.5" x14ac:dyDescent="0.35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>
        <f>ROUND((E1089/D1089)*100,0)</f>
        <v>0</v>
      </c>
      <c r="P1089" s="5" t="e">
        <f>E1089/L1089</f>
        <v>#DIV/0!</v>
      </c>
      <c r="Q1089" t="str">
        <f>LEFT(N1089,FIND("/",N1089)-1)</f>
        <v>games</v>
      </c>
      <c r="R1089" t="str">
        <f>RIGHT(N1089,LEN(N1089)-FIND("/",N1089))</f>
        <v>video games</v>
      </c>
      <c r="S1089" s="9">
        <f t="shared" si="32"/>
        <v>41775.713969907411</v>
      </c>
      <c r="T1089" s="9">
        <f t="shared" si="33"/>
        <v>41805.713969907411</v>
      </c>
    </row>
    <row r="1090" spans="1:20" ht="29" x14ac:dyDescent="0.35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>
        <f>ROUND((E1090/D1090)*100,0)</f>
        <v>14</v>
      </c>
      <c r="P1090" s="5">
        <f>E1090/L1090</f>
        <v>43.41727891156463</v>
      </c>
      <c r="Q1090" t="str">
        <f>LEFT(N1090,FIND("/",N1090)-1)</f>
        <v>games</v>
      </c>
      <c r="R1090" t="str">
        <f>RIGHT(N1090,LEN(N1090)-FIND("/",N1090))</f>
        <v>video games</v>
      </c>
      <c r="S1090" s="9">
        <f t="shared" si="32"/>
        <v>41723.799386574072</v>
      </c>
      <c r="T1090" s="9">
        <f t="shared" si="33"/>
        <v>41753.799386574072</v>
      </c>
    </row>
    <row r="1091" spans="1:20" ht="29" x14ac:dyDescent="0.35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>
        <f>ROUND((E1091/D1091)*100,0)</f>
        <v>8</v>
      </c>
      <c r="P1091" s="5">
        <f>E1091/L1091</f>
        <v>23.959183673469386</v>
      </c>
      <c r="Q1091" t="str">
        <f>LEFT(N1091,FIND("/",N1091)-1)</f>
        <v>games</v>
      </c>
      <c r="R1091" t="str">
        <f>RIGHT(N1091,LEN(N1091)-FIND("/",N1091))</f>
        <v>video games</v>
      </c>
      <c r="S1091" s="9">
        <f t="shared" ref="S1091:S1154" si="34">(((J1091/60)/60)/24)+DATE(1970,1,1)</f>
        <v>42151.189525462964</v>
      </c>
      <c r="T1091" s="9">
        <f t="shared" ref="T1091:T1154" si="35">(((I1091/60)/60)/24)+DATE(1970,1,1)</f>
        <v>42181.189525462964</v>
      </c>
    </row>
    <row r="1092" spans="1:20" ht="43.5" x14ac:dyDescent="0.35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>
        <f>ROUND((E1092/D1092)*100,0)</f>
        <v>0</v>
      </c>
      <c r="P1092" s="5">
        <f>E1092/L1092</f>
        <v>5</v>
      </c>
      <c r="Q1092" t="str">
        <f>LEFT(N1092,FIND("/",N1092)-1)</f>
        <v>games</v>
      </c>
      <c r="R1092" t="str">
        <f>RIGHT(N1092,LEN(N1092)-FIND("/",N1092))</f>
        <v>video games</v>
      </c>
      <c r="S1092" s="9">
        <f t="shared" si="34"/>
        <v>42123.185798611114</v>
      </c>
      <c r="T1092" s="9">
        <f t="shared" si="35"/>
        <v>42153.185798611114</v>
      </c>
    </row>
    <row r="1093" spans="1:20" ht="43.5" x14ac:dyDescent="0.35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>
        <f>ROUND((E1093/D1093)*100,0)</f>
        <v>13</v>
      </c>
      <c r="P1093" s="5">
        <f>E1093/L1093</f>
        <v>12.5</v>
      </c>
      <c r="Q1093" t="str">
        <f>LEFT(N1093,FIND("/",N1093)-1)</f>
        <v>games</v>
      </c>
      <c r="R1093" t="str">
        <f>RIGHT(N1093,LEN(N1093)-FIND("/",N1093))</f>
        <v>video games</v>
      </c>
      <c r="S1093" s="9">
        <f t="shared" si="34"/>
        <v>42440.820277777777</v>
      </c>
      <c r="T1093" s="9">
        <f t="shared" si="35"/>
        <v>42470.778611111105</v>
      </c>
    </row>
    <row r="1094" spans="1:20" ht="58" x14ac:dyDescent="0.35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>
        <f>ROUND((E1094/D1094)*100,0)</f>
        <v>1</v>
      </c>
      <c r="P1094" s="5">
        <f>E1094/L1094</f>
        <v>3</v>
      </c>
      <c r="Q1094" t="str">
        <f>LEFT(N1094,FIND("/",N1094)-1)</f>
        <v>games</v>
      </c>
      <c r="R1094" t="str">
        <f>RIGHT(N1094,LEN(N1094)-FIND("/",N1094))</f>
        <v>video games</v>
      </c>
      <c r="S1094" s="9">
        <f t="shared" si="34"/>
        <v>41250.025902777779</v>
      </c>
      <c r="T1094" s="9">
        <f t="shared" si="35"/>
        <v>41280.025902777779</v>
      </c>
    </row>
    <row r="1095" spans="1:20" ht="43.5" x14ac:dyDescent="0.35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>
        <f>ROUND((E1095/D1095)*100,0)</f>
        <v>14</v>
      </c>
      <c r="P1095" s="5">
        <f>E1095/L1095</f>
        <v>10.5625</v>
      </c>
      <c r="Q1095" t="str">
        <f>LEFT(N1095,FIND("/",N1095)-1)</f>
        <v>games</v>
      </c>
      <c r="R1095" t="str">
        <f>RIGHT(N1095,LEN(N1095)-FIND("/",N1095))</f>
        <v>video games</v>
      </c>
      <c r="S1095" s="9">
        <f t="shared" si="34"/>
        <v>42396.973807870367</v>
      </c>
      <c r="T1095" s="9">
        <f t="shared" si="35"/>
        <v>42411.973807870367</v>
      </c>
    </row>
    <row r="1096" spans="1:20" ht="43.5" x14ac:dyDescent="0.35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>
        <f>ROUND((E1096/D1096)*100,0)</f>
        <v>18</v>
      </c>
      <c r="P1096" s="5">
        <f>E1096/L1096</f>
        <v>122.00037037037038</v>
      </c>
      <c r="Q1096" t="str">
        <f>LEFT(N1096,FIND("/",N1096)-1)</f>
        <v>games</v>
      </c>
      <c r="R1096" t="str">
        <f>RIGHT(N1096,LEN(N1096)-FIND("/",N1096))</f>
        <v>video games</v>
      </c>
      <c r="S1096" s="9">
        <f t="shared" si="34"/>
        <v>40795.713344907403</v>
      </c>
      <c r="T1096" s="9">
        <f t="shared" si="35"/>
        <v>40825.713344907403</v>
      </c>
    </row>
    <row r="1097" spans="1:20" ht="43.5" x14ac:dyDescent="0.35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>
        <f>ROUND((E1097/D1097)*100,0)</f>
        <v>5</v>
      </c>
      <c r="P1097" s="5">
        <f>E1097/L1097</f>
        <v>267.80851063829789</v>
      </c>
      <c r="Q1097" t="str">
        <f>LEFT(N1097,FIND("/",N1097)-1)</f>
        <v>games</v>
      </c>
      <c r="R1097" t="str">
        <f>RIGHT(N1097,LEN(N1097)-FIND("/",N1097))</f>
        <v>video games</v>
      </c>
      <c r="S1097" s="9">
        <f t="shared" si="34"/>
        <v>41486.537268518521</v>
      </c>
      <c r="T1097" s="9">
        <f t="shared" si="35"/>
        <v>41516.537268518521</v>
      </c>
    </row>
    <row r="1098" spans="1:20" ht="43.5" x14ac:dyDescent="0.35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>
        <f>ROUND((E1098/D1098)*100,0)</f>
        <v>18</v>
      </c>
      <c r="P1098" s="5">
        <f>E1098/L1098</f>
        <v>74.206896551724142</v>
      </c>
      <c r="Q1098" t="str">
        <f>LEFT(N1098,FIND("/",N1098)-1)</f>
        <v>games</v>
      </c>
      <c r="R1098" t="str">
        <f>RIGHT(N1098,LEN(N1098)-FIND("/",N1098))</f>
        <v>video games</v>
      </c>
      <c r="S1098" s="9">
        <f t="shared" si="34"/>
        <v>41885.51798611111</v>
      </c>
      <c r="T1098" s="9">
        <f t="shared" si="35"/>
        <v>41916.145833333336</v>
      </c>
    </row>
    <row r="1099" spans="1:20" ht="43.5" x14ac:dyDescent="0.35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>
        <f>ROUND((E1099/D1099)*100,0)</f>
        <v>0</v>
      </c>
      <c r="P1099" s="5">
        <f>E1099/L1099</f>
        <v>6.7142857142857144</v>
      </c>
      <c r="Q1099" t="str">
        <f>LEFT(N1099,FIND("/",N1099)-1)</f>
        <v>games</v>
      </c>
      <c r="R1099" t="str">
        <f>RIGHT(N1099,LEN(N1099)-FIND("/",N1099))</f>
        <v>video games</v>
      </c>
      <c r="S1099" s="9">
        <f t="shared" si="34"/>
        <v>41660.792557870373</v>
      </c>
      <c r="T1099" s="9">
        <f t="shared" si="35"/>
        <v>41700.792557870373</v>
      </c>
    </row>
    <row r="1100" spans="1:20" ht="29" x14ac:dyDescent="0.35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>
        <f>ROUND((E1100/D1100)*100,0)</f>
        <v>7</v>
      </c>
      <c r="P1100" s="5">
        <f>E1100/L1100</f>
        <v>81.954545454545453</v>
      </c>
      <c r="Q1100" t="str">
        <f>LEFT(N1100,FIND("/",N1100)-1)</f>
        <v>games</v>
      </c>
      <c r="R1100" t="str">
        <f>RIGHT(N1100,LEN(N1100)-FIND("/",N1100))</f>
        <v>video games</v>
      </c>
      <c r="S1100" s="9">
        <f t="shared" si="34"/>
        <v>41712.762673611112</v>
      </c>
      <c r="T1100" s="9">
        <f t="shared" si="35"/>
        <v>41742.762673611112</v>
      </c>
    </row>
    <row r="1101" spans="1:20" ht="58" x14ac:dyDescent="0.35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>
        <f>ROUND((E1101/D1101)*100,0)</f>
        <v>1</v>
      </c>
      <c r="P1101" s="5">
        <f>E1101/L1101</f>
        <v>25</v>
      </c>
      <c r="Q1101" t="str">
        <f>LEFT(N1101,FIND("/",N1101)-1)</f>
        <v>games</v>
      </c>
      <c r="R1101" t="str">
        <f>RIGHT(N1101,LEN(N1101)-FIND("/",N1101))</f>
        <v>video games</v>
      </c>
      <c r="S1101" s="9">
        <f t="shared" si="34"/>
        <v>42107.836435185185</v>
      </c>
      <c r="T1101" s="9">
        <f t="shared" si="35"/>
        <v>42137.836435185185</v>
      </c>
    </row>
    <row r="1102" spans="1:20" ht="43.5" x14ac:dyDescent="0.35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>
        <f>ROUND((E1102/D1102)*100,0)</f>
        <v>3</v>
      </c>
      <c r="P1102" s="5">
        <f>E1102/L1102</f>
        <v>10</v>
      </c>
      <c r="Q1102" t="str">
        <f>LEFT(N1102,FIND("/",N1102)-1)</f>
        <v>games</v>
      </c>
      <c r="R1102" t="str">
        <f>RIGHT(N1102,LEN(N1102)-FIND("/",N1102))</f>
        <v>video games</v>
      </c>
      <c r="S1102" s="9">
        <f t="shared" si="34"/>
        <v>42384.110775462963</v>
      </c>
      <c r="T1102" s="9">
        <f t="shared" si="35"/>
        <v>42414.110775462963</v>
      </c>
    </row>
    <row r="1103" spans="1:20" ht="29" x14ac:dyDescent="0.35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>
        <f>ROUND((E1103/D1103)*100,0)</f>
        <v>0</v>
      </c>
      <c r="P1103" s="5">
        <f>E1103/L1103</f>
        <v>6.833333333333333</v>
      </c>
      <c r="Q1103" t="str">
        <f>LEFT(N1103,FIND("/",N1103)-1)</f>
        <v>games</v>
      </c>
      <c r="R1103" t="str">
        <f>RIGHT(N1103,LEN(N1103)-FIND("/",N1103))</f>
        <v>video games</v>
      </c>
      <c r="S1103" s="9">
        <f t="shared" si="34"/>
        <v>42538.77243055556</v>
      </c>
      <c r="T1103" s="9">
        <f t="shared" si="35"/>
        <v>42565.758333333331</v>
      </c>
    </row>
    <row r="1104" spans="1:20" ht="58" x14ac:dyDescent="0.35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>
        <f>ROUND((E1104/D1104)*100,0)</f>
        <v>5</v>
      </c>
      <c r="P1104" s="5">
        <f>E1104/L1104</f>
        <v>17.708333333333332</v>
      </c>
      <c r="Q1104" t="str">
        <f>LEFT(N1104,FIND("/",N1104)-1)</f>
        <v>games</v>
      </c>
      <c r="R1104" t="str">
        <f>RIGHT(N1104,LEN(N1104)-FIND("/",N1104))</f>
        <v>video games</v>
      </c>
      <c r="S1104" s="9">
        <f t="shared" si="34"/>
        <v>41577.045428240745</v>
      </c>
      <c r="T1104" s="9">
        <f t="shared" si="35"/>
        <v>41617.249305555553</v>
      </c>
    </row>
    <row r="1105" spans="1:20" ht="43.5" x14ac:dyDescent="0.35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>
        <f>ROUND((E1105/D1105)*100,0)</f>
        <v>2</v>
      </c>
      <c r="P1105" s="5">
        <f>E1105/L1105</f>
        <v>16.2</v>
      </c>
      <c r="Q1105" t="str">
        <f>LEFT(N1105,FIND("/",N1105)-1)</f>
        <v>games</v>
      </c>
      <c r="R1105" t="str">
        <f>RIGHT(N1105,LEN(N1105)-FIND("/",N1105))</f>
        <v>video games</v>
      </c>
      <c r="S1105" s="9">
        <f t="shared" si="34"/>
        <v>42479.22210648148</v>
      </c>
      <c r="T1105" s="9">
        <f t="shared" si="35"/>
        <v>42539.22210648148</v>
      </c>
    </row>
    <row r="1106" spans="1:20" ht="43.5" x14ac:dyDescent="0.35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>
        <f>ROUND((E1106/D1106)*100,0)</f>
        <v>5</v>
      </c>
      <c r="P1106" s="5">
        <f>E1106/L1106</f>
        <v>80.297297297297291</v>
      </c>
      <c r="Q1106" t="str">
        <f>LEFT(N1106,FIND("/",N1106)-1)</f>
        <v>games</v>
      </c>
      <c r="R1106" t="str">
        <f>RIGHT(N1106,LEN(N1106)-FIND("/",N1106))</f>
        <v>video games</v>
      </c>
      <c r="S1106" s="9">
        <f t="shared" si="34"/>
        <v>41771.40996527778</v>
      </c>
      <c r="T1106" s="9">
        <f t="shared" si="35"/>
        <v>41801.40996527778</v>
      </c>
    </row>
    <row r="1107" spans="1:20" ht="58" x14ac:dyDescent="0.35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>
        <f>ROUND((E1107/D1107)*100,0)</f>
        <v>0</v>
      </c>
      <c r="P1107" s="5">
        <f>E1107/L1107</f>
        <v>71.55</v>
      </c>
      <c r="Q1107" t="str">
        <f>LEFT(N1107,FIND("/",N1107)-1)</f>
        <v>games</v>
      </c>
      <c r="R1107" t="str">
        <f>RIGHT(N1107,LEN(N1107)-FIND("/",N1107))</f>
        <v>video games</v>
      </c>
      <c r="S1107" s="9">
        <f t="shared" si="34"/>
        <v>41692.135729166665</v>
      </c>
      <c r="T1107" s="9">
        <f t="shared" si="35"/>
        <v>41722.0940625</v>
      </c>
    </row>
    <row r="1108" spans="1:20" ht="43.5" x14ac:dyDescent="0.35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>
        <f>ROUND((E1108/D1108)*100,0)</f>
        <v>41</v>
      </c>
      <c r="P1108" s="5">
        <f>E1108/L1108</f>
        <v>23.571428571428573</v>
      </c>
      <c r="Q1108" t="str">
        <f>LEFT(N1108,FIND("/",N1108)-1)</f>
        <v>games</v>
      </c>
      <c r="R1108" t="str">
        <f>RIGHT(N1108,LEN(N1108)-FIND("/",N1108))</f>
        <v>video games</v>
      </c>
      <c r="S1108" s="9">
        <f t="shared" si="34"/>
        <v>40973.740451388891</v>
      </c>
      <c r="T1108" s="9">
        <f t="shared" si="35"/>
        <v>41003.698784722219</v>
      </c>
    </row>
    <row r="1109" spans="1:20" ht="58" x14ac:dyDescent="0.35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>
        <f>ROUND((E1109/D1109)*100,0)</f>
        <v>0</v>
      </c>
      <c r="P1109" s="5" t="e">
        <f>E1109/L1109</f>
        <v>#DIV/0!</v>
      </c>
      <c r="Q1109" t="str">
        <f>LEFT(N1109,FIND("/",N1109)-1)</f>
        <v>games</v>
      </c>
      <c r="R1109" t="str">
        <f>RIGHT(N1109,LEN(N1109)-FIND("/",N1109))</f>
        <v>video games</v>
      </c>
      <c r="S1109" s="9">
        <f t="shared" si="34"/>
        <v>41813.861388888887</v>
      </c>
      <c r="T1109" s="9">
        <f t="shared" si="35"/>
        <v>41843.861388888887</v>
      </c>
    </row>
    <row r="1110" spans="1:20" ht="58" x14ac:dyDescent="0.35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>
        <f>ROUND((E1110/D1110)*100,0)</f>
        <v>3</v>
      </c>
      <c r="P1110" s="5">
        <f>E1110/L1110</f>
        <v>34.88095238095238</v>
      </c>
      <c r="Q1110" t="str">
        <f>LEFT(N1110,FIND("/",N1110)-1)</f>
        <v>games</v>
      </c>
      <c r="R1110" t="str">
        <f>RIGHT(N1110,LEN(N1110)-FIND("/",N1110))</f>
        <v>video games</v>
      </c>
      <c r="S1110" s="9">
        <f t="shared" si="34"/>
        <v>40952.636979166666</v>
      </c>
      <c r="T1110" s="9">
        <f t="shared" si="35"/>
        <v>41012.595312500001</v>
      </c>
    </row>
    <row r="1111" spans="1:20" ht="43.5" x14ac:dyDescent="0.35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>
        <f>ROUND((E1111/D1111)*100,0)</f>
        <v>0</v>
      </c>
      <c r="P1111" s="5">
        <f>E1111/L1111</f>
        <v>15</v>
      </c>
      <c r="Q1111" t="str">
        <f>LEFT(N1111,FIND("/",N1111)-1)</f>
        <v>games</v>
      </c>
      <c r="R1111" t="str">
        <f>RIGHT(N1111,LEN(N1111)-FIND("/",N1111))</f>
        <v>video games</v>
      </c>
      <c r="S1111" s="9">
        <f t="shared" si="34"/>
        <v>42662.752199074079</v>
      </c>
      <c r="T1111" s="9">
        <f t="shared" si="35"/>
        <v>42692.793865740736</v>
      </c>
    </row>
    <row r="1112" spans="1:20" ht="43.5" x14ac:dyDescent="0.35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>
        <f>ROUND((E1112/D1112)*100,0)</f>
        <v>1</v>
      </c>
      <c r="P1112" s="5">
        <f>E1112/L1112</f>
        <v>23.181818181818183</v>
      </c>
      <c r="Q1112" t="str">
        <f>LEFT(N1112,FIND("/",N1112)-1)</f>
        <v>games</v>
      </c>
      <c r="R1112" t="str">
        <f>RIGHT(N1112,LEN(N1112)-FIND("/",N1112))</f>
        <v>video games</v>
      </c>
      <c r="S1112" s="9">
        <f t="shared" si="34"/>
        <v>41220.933124999996</v>
      </c>
      <c r="T1112" s="9">
        <f t="shared" si="35"/>
        <v>41250.933124999996</v>
      </c>
    </row>
    <row r="1113" spans="1:20" ht="43.5" x14ac:dyDescent="0.35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>
        <f>ROUND((E1113/D1113)*100,0)</f>
        <v>0</v>
      </c>
      <c r="P1113" s="5">
        <f>E1113/L1113</f>
        <v>1</v>
      </c>
      <c r="Q1113" t="str">
        <f>LEFT(N1113,FIND("/",N1113)-1)</f>
        <v>games</v>
      </c>
      <c r="R1113" t="str">
        <f>RIGHT(N1113,LEN(N1113)-FIND("/",N1113))</f>
        <v>video games</v>
      </c>
      <c r="S1113" s="9">
        <f t="shared" si="34"/>
        <v>42347.203587962969</v>
      </c>
      <c r="T1113" s="9">
        <f t="shared" si="35"/>
        <v>42377.203587962969</v>
      </c>
    </row>
    <row r="1114" spans="1:20" ht="43.5" x14ac:dyDescent="0.35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>
        <f>ROUND((E1114/D1114)*100,0)</f>
        <v>36</v>
      </c>
      <c r="P1114" s="5">
        <f>E1114/L1114</f>
        <v>100.23371794871794</v>
      </c>
      <c r="Q1114" t="str">
        <f>LEFT(N1114,FIND("/",N1114)-1)</f>
        <v>games</v>
      </c>
      <c r="R1114" t="str">
        <f>RIGHT(N1114,LEN(N1114)-FIND("/",N1114))</f>
        <v>video games</v>
      </c>
      <c r="S1114" s="9">
        <f t="shared" si="34"/>
        <v>41963.759386574078</v>
      </c>
      <c r="T1114" s="9">
        <f t="shared" si="35"/>
        <v>42023.354166666672</v>
      </c>
    </row>
    <row r="1115" spans="1:20" ht="43.5" x14ac:dyDescent="0.35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>
        <f>ROUND((E1115/D1115)*100,0)</f>
        <v>1</v>
      </c>
      <c r="P1115" s="5">
        <f>E1115/L1115</f>
        <v>5</v>
      </c>
      <c r="Q1115" t="str">
        <f>LEFT(N1115,FIND("/",N1115)-1)</f>
        <v>games</v>
      </c>
      <c r="R1115" t="str">
        <f>RIGHT(N1115,LEN(N1115)-FIND("/",N1115))</f>
        <v>video games</v>
      </c>
      <c r="S1115" s="9">
        <f t="shared" si="34"/>
        <v>41835.977083333331</v>
      </c>
      <c r="T1115" s="9">
        <f t="shared" si="35"/>
        <v>41865.977083333331</v>
      </c>
    </row>
    <row r="1116" spans="1:20" ht="43.5" x14ac:dyDescent="0.35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>
        <f>ROUND((E1116/D1116)*100,0)</f>
        <v>0</v>
      </c>
      <c r="P1116" s="5">
        <f>E1116/L1116</f>
        <v>3.3333333333333335</v>
      </c>
      <c r="Q1116" t="str">
        <f>LEFT(N1116,FIND("/",N1116)-1)</f>
        <v>games</v>
      </c>
      <c r="R1116" t="str">
        <f>RIGHT(N1116,LEN(N1116)-FIND("/",N1116))</f>
        <v>video games</v>
      </c>
      <c r="S1116" s="9">
        <f t="shared" si="34"/>
        <v>41526.345914351856</v>
      </c>
      <c r="T1116" s="9">
        <f t="shared" si="35"/>
        <v>41556.345914351856</v>
      </c>
    </row>
    <row r="1117" spans="1:20" ht="58" x14ac:dyDescent="0.35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>
        <f>ROUND((E1117/D1117)*100,0)</f>
        <v>0</v>
      </c>
      <c r="P1117" s="5">
        <f>E1117/L1117</f>
        <v>13.25</v>
      </c>
      <c r="Q1117" t="str">
        <f>LEFT(N1117,FIND("/",N1117)-1)</f>
        <v>games</v>
      </c>
      <c r="R1117" t="str">
        <f>RIGHT(N1117,LEN(N1117)-FIND("/",N1117))</f>
        <v>video games</v>
      </c>
      <c r="S1117" s="9">
        <f t="shared" si="34"/>
        <v>42429.695543981477</v>
      </c>
      <c r="T1117" s="9">
        <f t="shared" si="35"/>
        <v>42459.653877314813</v>
      </c>
    </row>
    <row r="1118" spans="1:20" ht="43.5" x14ac:dyDescent="0.35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>
        <f>ROUND((E1118/D1118)*100,0)</f>
        <v>0</v>
      </c>
      <c r="P1118" s="5">
        <f>E1118/L1118</f>
        <v>17.852</v>
      </c>
      <c r="Q1118" t="str">
        <f>LEFT(N1118,FIND("/",N1118)-1)</f>
        <v>games</v>
      </c>
      <c r="R1118" t="str">
        <f>RIGHT(N1118,LEN(N1118)-FIND("/",N1118))</f>
        <v>video games</v>
      </c>
      <c r="S1118" s="9">
        <f t="shared" si="34"/>
        <v>41009.847314814811</v>
      </c>
      <c r="T1118" s="9">
        <f t="shared" si="35"/>
        <v>41069.847314814811</v>
      </c>
    </row>
    <row r="1119" spans="1:20" ht="43.5" x14ac:dyDescent="0.35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>
        <f>ROUND((E1119/D1119)*100,0)</f>
        <v>8</v>
      </c>
      <c r="P1119" s="5">
        <f>E1119/L1119</f>
        <v>10.375</v>
      </c>
      <c r="Q1119" t="str">
        <f>LEFT(N1119,FIND("/",N1119)-1)</f>
        <v>games</v>
      </c>
      <c r="R1119" t="str">
        <f>RIGHT(N1119,LEN(N1119)-FIND("/",N1119))</f>
        <v>video games</v>
      </c>
      <c r="S1119" s="9">
        <f t="shared" si="34"/>
        <v>42333.598530092597</v>
      </c>
      <c r="T1119" s="9">
        <f t="shared" si="35"/>
        <v>42363.598530092597</v>
      </c>
    </row>
    <row r="1120" spans="1:20" ht="43.5" x14ac:dyDescent="0.35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>
        <f>ROUND((E1120/D1120)*100,0)</f>
        <v>2</v>
      </c>
      <c r="P1120" s="5">
        <f>E1120/L1120</f>
        <v>36.333333333333336</v>
      </c>
      <c r="Q1120" t="str">
        <f>LEFT(N1120,FIND("/",N1120)-1)</f>
        <v>games</v>
      </c>
      <c r="R1120" t="str">
        <f>RIGHT(N1120,LEN(N1120)-FIND("/",N1120))</f>
        <v>video games</v>
      </c>
      <c r="S1120" s="9">
        <f t="shared" si="34"/>
        <v>41704.16642361111</v>
      </c>
      <c r="T1120" s="9">
        <f t="shared" si="35"/>
        <v>41734.124756944446</v>
      </c>
    </row>
    <row r="1121" spans="1:20" ht="58" x14ac:dyDescent="0.35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>
        <f>ROUND((E1121/D1121)*100,0)</f>
        <v>0</v>
      </c>
      <c r="P1121" s="5">
        <f>E1121/L1121</f>
        <v>5</v>
      </c>
      <c r="Q1121" t="str">
        <f>LEFT(N1121,FIND("/",N1121)-1)</f>
        <v>games</v>
      </c>
      <c r="R1121" t="str">
        <f>RIGHT(N1121,LEN(N1121)-FIND("/",N1121))</f>
        <v>video games</v>
      </c>
      <c r="S1121" s="9">
        <f t="shared" si="34"/>
        <v>41722.792407407411</v>
      </c>
      <c r="T1121" s="9">
        <f t="shared" si="35"/>
        <v>41735.792407407411</v>
      </c>
    </row>
    <row r="1122" spans="1:20" ht="43.5" x14ac:dyDescent="0.35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>
        <f>ROUND((E1122/D1122)*100,0)</f>
        <v>0</v>
      </c>
      <c r="P1122" s="5" t="e">
        <f>E1122/L1122</f>
        <v>#DIV/0!</v>
      </c>
      <c r="Q1122" t="str">
        <f>LEFT(N1122,FIND("/",N1122)-1)</f>
        <v>games</v>
      </c>
      <c r="R1122" t="str">
        <f>RIGHT(N1122,LEN(N1122)-FIND("/",N1122))</f>
        <v>video games</v>
      </c>
      <c r="S1122" s="9">
        <f t="shared" si="34"/>
        <v>40799.872685185182</v>
      </c>
      <c r="T1122" s="9">
        <f t="shared" si="35"/>
        <v>40844.872685185182</v>
      </c>
    </row>
    <row r="1123" spans="1:20" ht="43.5" x14ac:dyDescent="0.35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>
        <f>ROUND((E1123/D1123)*100,0)</f>
        <v>0</v>
      </c>
      <c r="P1123" s="5">
        <f>E1123/L1123</f>
        <v>5.8</v>
      </c>
      <c r="Q1123" t="str">
        <f>LEFT(N1123,FIND("/",N1123)-1)</f>
        <v>games</v>
      </c>
      <c r="R1123" t="str">
        <f>RIGHT(N1123,LEN(N1123)-FIND("/",N1123))</f>
        <v>video games</v>
      </c>
      <c r="S1123" s="9">
        <f t="shared" si="34"/>
        <v>42412.934212962966</v>
      </c>
      <c r="T1123" s="9">
        <f t="shared" si="35"/>
        <v>42442.892546296294</v>
      </c>
    </row>
    <row r="1124" spans="1:20" ht="58" x14ac:dyDescent="0.35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>
        <f>ROUND((E1124/D1124)*100,0)</f>
        <v>0</v>
      </c>
      <c r="P1124" s="5" t="e">
        <f>E1124/L1124</f>
        <v>#DIV/0!</v>
      </c>
      <c r="Q1124" t="str">
        <f>LEFT(N1124,FIND("/",N1124)-1)</f>
        <v>games</v>
      </c>
      <c r="R1124" t="str">
        <f>RIGHT(N1124,LEN(N1124)-FIND("/",N1124))</f>
        <v>video games</v>
      </c>
      <c r="S1124" s="9">
        <f t="shared" si="34"/>
        <v>41410.703993055555</v>
      </c>
      <c r="T1124" s="9">
        <f t="shared" si="35"/>
        <v>41424.703993055555</v>
      </c>
    </row>
    <row r="1125" spans="1:20" ht="43.5" x14ac:dyDescent="0.35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>
        <f>ROUND((E1125/D1125)*100,0)</f>
        <v>0</v>
      </c>
      <c r="P1125" s="5">
        <f>E1125/L1125</f>
        <v>3.6666666666666665</v>
      </c>
      <c r="Q1125" t="str">
        <f>LEFT(N1125,FIND("/",N1125)-1)</f>
        <v>games</v>
      </c>
      <c r="R1125" t="str">
        <f>RIGHT(N1125,LEN(N1125)-FIND("/",N1125))</f>
        <v>video games</v>
      </c>
      <c r="S1125" s="9">
        <f t="shared" si="34"/>
        <v>41718.5237037037</v>
      </c>
      <c r="T1125" s="9">
        <f t="shared" si="35"/>
        <v>41748.5237037037</v>
      </c>
    </row>
    <row r="1126" spans="1:20" ht="43.5" x14ac:dyDescent="0.35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>
        <f>ROUND((E1126/D1126)*100,0)</f>
        <v>0</v>
      </c>
      <c r="P1126" s="5">
        <f>E1126/L1126</f>
        <v>60.714285714285715</v>
      </c>
      <c r="Q1126" t="str">
        <f>LEFT(N1126,FIND("/",N1126)-1)</f>
        <v>games</v>
      </c>
      <c r="R1126" t="str">
        <f>RIGHT(N1126,LEN(N1126)-FIND("/",N1126))</f>
        <v>mobile games</v>
      </c>
      <c r="S1126" s="9">
        <f t="shared" si="34"/>
        <v>42094.667256944449</v>
      </c>
      <c r="T1126" s="9">
        <f t="shared" si="35"/>
        <v>42124.667256944449</v>
      </c>
    </row>
    <row r="1127" spans="1:20" ht="58" x14ac:dyDescent="0.35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>
        <f>ROUND((E1127/D1127)*100,0)</f>
        <v>0</v>
      </c>
      <c r="P1127" s="5" t="e">
        <f>E1127/L1127</f>
        <v>#DIV/0!</v>
      </c>
      <c r="Q1127" t="str">
        <f>LEFT(N1127,FIND("/",N1127)-1)</f>
        <v>games</v>
      </c>
      <c r="R1127" t="str">
        <f>RIGHT(N1127,LEN(N1127)-FIND("/",N1127))</f>
        <v>mobile games</v>
      </c>
      <c r="S1127" s="9">
        <f t="shared" si="34"/>
        <v>42212.624189814815</v>
      </c>
      <c r="T1127" s="9">
        <f t="shared" si="35"/>
        <v>42272.624189814815</v>
      </c>
    </row>
    <row r="1128" spans="1:20" ht="43.5" x14ac:dyDescent="0.35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>
        <f>ROUND((E1128/D1128)*100,0)</f>
        <v>1</v>
      </c>
      <c r="P1128" s="5">
        <f>E1128/L1128</f>
        <v>5</v>
      </c>
      <c r="Q1128" t="str">
        <f>LEFT(N1128,FIND("/",N1128)-1)</f>
        <v>games</v>
      </c>
      <c r="R1128" t="str">
        <f>RIGHT(N1128,LEN(N1128)-FIND("/",N1128))</f>
        <v>mobile games</v>
      </c>
      <c r="S1128" s="9">
        <f t="shared" si="34"/>
        <v>42535.327476851846</v>
      </c>
      <c r="T1128" s="9">
        <f t="shared" si="35"/>
        <v>42565.327476851846</v>
      </c>
    </row>
    <row r="1129" spans="1:20" ht="58" x14ac:dyDescent="0.35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>
        <f>ROUND((E1129/D1129)*100,0)</f>
        <v>2</v>
      </c>
      <c r="P1129" s="5">
        <f>E1129/L1129</f>
        <v>25.434782608695652</v>
      </c>
      <c r="Q1129" t="str">
        <f>LEFT(N1129,FIND("/",N1129)-1)</f>
        <v>games</v>
      </c>
      <c r="R1129" t="str">
        <f>RIGHT(N1129,LEN(N1129)-FIND("/",N1129))</f>
        <v>mobile games</v>
      </c>
      <c r="S1129" s="9">
        <f t="shared" si="34"/>
        <v>41926.854166666664</v>
      </c>
      <c r="T1129" s="9">
        <f t="shared" si="35"/>
        <v>41957.895833333328</v>
      </c>
    </row>
    <row r="1130" spans="1:20" x14ac:dyDescent="0.35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>
        <f>ROUND((E1130/D1130)*100,0)</f>
        <v>0</v>
      </c>
      <c r="P1130" s="5">
        <f>E1130/L1130</f>
        <v>1</v>
      </c>
      <c r="Q1130" t="str">
        <f>LEFT(N1130,FIND("/",N1130)-1)</f>
        <v>games</v>
      </c>
      <c r="R1130" t="str">
        <f>RIGHT(N1130,LEN(N1130)-FIND("/",N1130))</f>
        <v>mobile games</v>
      </c>
      <c r="S1130" s="9">
        <f t="shared" si="34"/>
        <v>41828.649502314816</v>
      </c>
      <c r="T1130" s="9">
        <f t="shared" si="35"/>
        <v>41858.649502314816</v>
      </c>
    </row>
    <row r="1131" spans="1:20" ht="43.5" x14ac:dyDescent="0.35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>
        <f>ROUND((E1131/D1131)*100,0)</f>
        <v>0</v>
      </c>
      <c r="P1131" s="5">
        <f>E1131/L1131</f>
        <v>10.5</v>
      </c>
      <c r="Q1131" t="str">
        <f>LEFT(N1131,FIND("/",N1131)-1)</f>
        <v>games</v>
      </c>
      <c r="R1131" t="str">
        <f>RIGHT(N1131,LEN(N1131)-FIND("/",N1131))</f>
        <v>mobile games</v>
      </c>
      <c r="S1131" s="9">
        <f t="shared" si="34"/>
        <v>42496.264965277776</v>
      </c>
      <c r="T1131" s="9">
        <f t="shared" si="35"/>
        <v>42526.264965277776</v>
      </c>
    </row>
    <row r="1132" spans="1:20" ht="43.5" x14ac:dyDescent="0.35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>
        <f>ROUND((E1132/D1132)*100,0)</f>
        <v>0</v>
      </c>
      <c r="P1132" s="5">
        <f>E1132/L1132</f>
        <v>3.6666666666666665</v>
      </c>
      <c r="Q1132" t="str">
        <f>LEFT(N1132,FIND("/",N1132)-1)</f>
        <v>games</v>
      </c>
      <c r="R1132" t="str">
        <f>RIGHT(N1132,LEN(N1132)-FIND("/",N1132))</f>
        <v>mobile games</v>
      </c>
      <c r="S1132" s="9">
        <f t="shared" si="34"/>
        <v>41908.996527777781</v>
      </c>
      <c r="T1132" s="9">
        <f t="shared" si="35"/>
        <v>41969.038194444445</v>
      </c>
    </row>
    <row r="1133" spans="1:20" ht="43.5" x14ac:dyDescent="0.35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>
        <f>ROUND((E1133/D1133)*100,0)</f>
        <v>0</v>
      </c>
      <c r="P1133" s="5" t="e">
        <f>E1133/L1133</f>
        <v>#DIV/0!</v>
      </c>
      <c r="Q1133" t="str">
        <f>LEFT(N1133,FIND("/",N1133)-1)</f>
        <v>games</v>
      </c>
      <c r="R1133" t="str">
        <f>RIGHT(N1133,LEN(N1133)-FIND("/",N1133))</f>
        <v>mobile games</v>
      </c>
      <c r="S1133" s="9">
        <f t="shared" si="34"/>
        <v>42332.908194444448</v>
      </c>
      <c r="T1133" s="9">
        <f t="shared" si="35"/>
        <v>42362.908194444448</v>
      </c>
    </row>
    <row r="1134" spans="1:20" ht="43.5" x14ac:dyDescent="0.35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>
        <f>ROUND((E1134/D1134)*100,0)</f>
        <v>14</v>
      </c>
      <c r="P1134" s="5">
        <f>E1134/L1134</f>
        <v>110.61538461538461</v>
      </c>
      <c r="Q1134" t="str">
        <f>LEFT(N1134,FIND("/",N1134)-1)</f>
        <v>games</v>
      </c>
      <c r="R1134" t="str">
        <f>RIGHT(N1134,LEN(N1134)-FIND("/",N1134))</f>
        <v>mobile games</v>
      </c>
      <c r="S1134" s="9">
        <f t="shared" si="34"/>
        <v>42706.115405092598</v>
      </c>
      <c r="T1134" s="9">
        <f t="shared" si="35"/>
        <v>42736.115405092598</v>
      </c>
    </row>
    <row r="1135" spans="1:20" ht="43.5" x14ac:dyDescent="0.35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>
        <f>ROUND((E1135/D1135)*100,0)</f>
        <v>1</v>
      </c>
      <c r="P1135" s="5">
        <f>E1135/L1135</f>
        <v>20</v>
      </c>
      <c r="Q1135" t="str">
        <f>LEFT(N1135,FIND("/",N1135)-1)</f>
        <v>games</v>
      </c>
      <c r="R1135" t="str">
        <f>RIGHT(N1135,LEN(N1135)-FIND("/",N1135))</f>
        <v>mobile games</v>
      </c>
      <c r="S1135" s="9">
        <f t="shared" si="34"/>
        <v>41821.407187500001</v>
      </c>
      <c r="T1135" s="9">
        <f t="shared" si="35"/>
        <v>41851.407187500001</v>
      </c>
    </row>
    <row r="1136" spans="1:20" ht="43.5" x14ac:dyDescent="0.35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>
        <f>ROUND((E1136/D1136)*100,0)</f>
        <v>0</v>
      </c>
      <c r="P1136" s="5">
        <f>E1136/L1136</f>
        <v>1</v>
      </c>
      <c r="Q1136" t="str">
        <f>LEFT(N1136,FIND("/",N1136)-1)</f>
        <v>games</v>
      </c>
      <c r="R1136" t="str">
        <f>RIGHT(N1136,LEN(N1136)-FIND("/",N1136))</f>
        <v>mobile games</v>
      </c>
      <c r="S1136" s="9">
        <f t="shared" si="34"/>
        <v>41958.285046296296</v>
      </c>
      <c r="T1136" s="9">
        <f t="shared" si="35"/>
        <v>41972.189583333333</v>
      </c>
    </row>
    <row r="1137" spans="1:20" ht="58" x14ac:dyDescent="0.35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>
        <f>ROUND((E1137/D1137)*100,0)</f>
        <v>5</v>
      </c>
      <c r="P1137" s="5">
        <f>E1137/L1137</f>
        <v>50</v>
      </c>
      <c r="Q1137" t="str">
        <f>LEFT(N1137,FIND("/",N1137)-1)</f>
        <v>games</v>
      </c>
      <c r="R1137" t="str">
        <f>RIGHT(N1137,LEN(N1137)-FIND("/",N1137))</f>
        <v>mobile games</v>
      </c>
      <c r="S1137" s="9">
        <f t="shared" si="34"/>
        <v>42558.989513888882</v>
      </c>
      <c r="T1137" s="9">
        <f t="shared" si="35"/>
        <v>42588.989513888882</v>
      </c>
    </row>
    <row r="1138" spans="1:20" ht="43.5" x14ac:dyDescent="0.35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>
        <f>ROUND((E1138/D1138)*100,0)</f>
        <v>6</v>
      </c>
      <c r="P1138" s="5">
        <f>E1138/L1138</f>
        <v>45</v>
      </c>
      <c r="Q1138" t="str">
        <f>LEFT(N1138,FIND("/",N1138)-1)</f>
        <v>games</v>
      </c>
      <c r="R1138" t="str">
        <f>RIGHT(N1138,LEN(N1138)-FIND("/",N1138))</f>
        <v>mobile games</v>
      </c>
      <c r="S1138" s="9">
        <f t="shared" si="34"/>
        <v>42327.671631944439</v>
      </c>
      <c r="T1138" s="9">
        <f t="shared" si="35"/>
        <v>42357.671631944439</v>
      </c>
    </row>
    <row r="1139" spans="1:20" ht="43.5" x14ac:dyDescent="0.35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>
        <f>ROUND((E1139/D1139)*100,0)</f>
        <v>40</v>
      </c>
      <c r="P1139" s="5">
        <f>E1139/L1139</f>
        <v>253.2051282051282</v>
      </c>
      <c r="Q1139" t="str">
        <f>LEFT(N1139,FIND("/",N1139)-1)</f>
        <v>games</v>
      </c>
      <c r="R1139" t="str">
        <f>RIGHT(N1139,LEN(N1139)-FIND("/",N1139))</f>
        <v>mobile games</v>
      </c>
      <c r="S1139" s="9">
        <f t="shared" si="34"/>
        <v>42453.819687499999</v>
      </c>
      <c r="T1139" s="9">
        <f t="shared" si="35"/>
        <v>42483.819687499999</v>
      </c>
    </row>
    <row r="1140" spans="1:20" ht="43.5" x14ac:dyDescent="0.35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>
        <f>ROUND((E1140/D1140)*100,0)</f>
        <v>0</v>
      </c>
      <c r="P1140" s="5">
        <f>E1140/L1140</f>
        <v>31.25</v>
      </c>
      <c r="Q1140" t="str">
        <f>LEFT(N1140,FIND("/",N1140)-1)</f>
        <v>games</v>
      </c>
      <c r="R1140" t="str">
        <f>RIGHT(N1140,LEN(N1140)-FIND("/",N1140))</f>
        <v>mobile games</v>
      </c>
      <c r="S1140" s="9">
        <f t="shared" si="34"/>
        <v>42736.9066087963</v>
      </c>
      <c r="T1140" s="9">
        <f t="shared" si="35"/>
        <v>42756.9066087963</v>
      </c>
    </row>
    <row r="1141" spans="1:20" ht="43.5" x14ac:dyDescent="0.35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>
        <f>ROUND((E1141/D1141)*100,0)</f>
        <v>0</v>
      </c>
      <c r="P1141" s="5">
        <f>E1141/L1141</f>
        <v>5</v>
      </c>
      <c r="Q1141" t="str">
        <f>LEFT(N1141,FIND("/",N1141)-1)</f>
        <v>games</v>
      </c>
      <c r="R1141" t="str">
        <f>RIGHT(N1141,LEN(N1141)-FIND("/",N1141))</f>
        <v>mobile games</v>
      </c>
      <c r="S1141" s="9">
        <f t="shared" si="34"/>
        <v>41975.347523148142</v>
      </c>
      <c r="T1141" s="9">
        <f t="shared" si="35"/>
        <v>42005.347523148142</v>
      </c>
    </row>
    <row r="1142" spans="1:20" ht="43.5" x14ac:dyDescent="0.35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>
        <f>ROUND((E1142/D1142)*100,0)</f>
        <v>0</v>
      </c>
      <c r="P1142" s="5" t="e">
        <f>E1142/L1142</f>
        <v>#DIV/0!</v>
      </c>
      <c r="Q1142" t="str">
        <f>LEFT(N1142,FIND("/",N1142)-1)</f>
        <v>games</v>
      </c>
      <c r="R1142" t="str">
        <f>RIGHT(N1142,LEN(N1142)-FIND("/",N1142))</f>
        <v>mobile games</v>
      </c>
      <c r="S1142" s="9">
        <f t="shared" si="34"/>
        <v>42192.462048611109</v>
      </c>
      <c r="T1142" s="9">
        <f t="shared" si="35"/>
        <v>42222.462048611109</v>
      </c>
    </row>
    <row r="1143" spans="1:20" x14ac:dyDescent="0.35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>
        <f>ROUND((E1143/D1143)*100,0)</f>
        <v>0</v>
      </c>
      <c r="P1143" s="5" t="e">
        <f>E1143/L1143</f>
        <v>#DIV/0!</v>
      </c>
      <c r="Q1143" t="str">
        <f>LEFT(N1143,FIND("/",N1143)-1)</f>
        <v>games</v>
      </c>
      <c r="R1143" t="str">
        <f>RIGHT(N1143,LEN(N1143)-FIND("/",N1143))</f>
        <v>mobile games</v>
      </c>
      <c r="S1143" s="9">
        <f t="shared" si="34"/>
        <v>42164.699652777781</v>
      </c>
      <c r="T1143" s="9">
        <f t="shared" si="35"/>
        <v>42194.699652777781</v>
      </c>
    </row>
    <row r="1144" spans="1:20" ht="43.5" x14ac:dyDescent="0.35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>
        <f>ROUND((E1144/D1144)*100,0)</f>
        <v>0</v>
      </c>
      <c r="P1144" s="5" t="e">
        <f>E1144/L1144</f>
        <v>#DIV/0!</v>
      </c>
      <c r="Q1144" t="str">
        <f>LEFT(N1144,FIND("/",N1144)-1)</f>
        <v>games</v>
      </c>
      <c r="R1144" t="str">
        <f>RIGHT(N1144,LEN(N1144)-FIND("/",N1144))</f>
        <v>mobile games</v>
      </c>
      <c r="S1144" s="9">
        <f t="shared" si="34"/>
        <v>42022.006099537044</v>
      </c>
      <c r="T1144" s="9">
        <f t="shared" si="35"/>
        <v>42052.006099537044</v>
      </c>
    </row>
    <row r="1145" spans="1:20" ht="43.5" x14ac:dyDescent="0.35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>
        <f>ROUND((E1145/D1145)*100,0)</f>
        <v>0</v>
      </c>
      <c r="P1145" s="5">
        <f>E1145/L1145</f>
        <v>23.25</v>
      </c>
      <c r="Q1145" t="str">
        <f>LEFT(N1145,FIND("/",N1145)-1)</f>
        <v>games</v>
      </c>
      <c r="R1145" t="str">
        <f>RIGHT(N1145,LEN(N1145)-FIND("/",N1145))</f>
        <v>mobile games</v>
      </c>
      <c r="S1145" s="9">
        <f t="shared" si="34"/>
        <v>42325.19358796296</v>
      </c>
      <c r="T1145" s="9">
        <f t="shared" si="35"/>
        <v>42355.19358796296</v>
      </c>
    </row>
    <row r="1146" spans="1:20" ht="43.5" x14ac:dyDescent="0.35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>
        <f>ROUND((E1146/D1146)*100,0)</f>
        <v>0</v>
      </c>
      <c r="P1146" s="5" t="e">
        <f>E1146/L1146</f>
        <v>#DIV/0!</v>
      </c>
      <c r="Q1146" t="str">
        <f>LEFT(N1146,FIND("/",N1146)-1)</f>
        <v>food</v>
      </c>
      <c r="R1146" t="str">
        <f>RIGHT(N1146,LEN(N1146)-FIND("/",N1146))</f>
        <v>food trucks</v>
      </c>
      <c r="S1146" s="9">
        <f t="shared" si="34"/>
        <v>42093.181944444441</v>
      </c>
      <c r="T1146" s="9">
        <f t="shared" si="35"/>
        <v>42123.181944444441</v>
      </c>
    </row>
    <row r="1147" spans="1:20" ht="43.5" x14ac:dyDescent="0.35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>
        <f>ROUND((E1147/D1147)*100,0)</f>
        <v>0</v>
      </c>
      <c r="P1147" s="5">
        <f>E1147/L1147</f>
        <v>100</v>
      </c>
      <c r="Q1147" t="str">
        <f>LEFT(N1147,FIND("/",N1147)-1)</f>
        <v>food</v>
      </c>
      <c r="R1147" t="str">
        <f>RIGHT(N1147,LEN(N1147)-FIND("/",N1147))</f>
        <v>food trucks</v>
      </c>
      <c r="S1147" s="9">
        <f t="shared" si="34"/>
        <v>41854.747592592597</v>
      </c>
      <c r="T1147" s="9">
        <f t="shared" si="35"/>
        <v>41914.747592592597</v>
      </c>
    </row>
    <row r="1148" spans="1:20" ht="43.5" x14ac:dyDescent="0.35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>
        <f>ROUND((E1148/D1148)*100,0)</f>
        <v>9</v>
      </c>
      <c r="P1148" s="5">
        <f>E1148/L1148</f>
        <v>44.166666666666664</v>
      </c>
      <c r="Q1148" t="str">
        <f>LEFT(N1148,FIND("/",N1148)-1)</f>
        <v>food</v>
      </c>
      <c r="R1148" t="str">
        <f>RIGHT(N1148,LEN(N1148)-FIND("/",N1148))</f>
        <v>food trucks</v>
      </c>
      <c r="S1148" s="9">
        <f t="shared" si="34"/>
        <v>41723.9533912037</v>
      </c>
      <c r="T1148" s="9">
        <f t="shared" si="35"/>
        <v>41761.9533912037</v>
      </c>
    </row>
    <row r="1149" spans="1:20" ht="43.5" x14ac:dyDescent="0.35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>
        <f>ROUND((E1149/D1149)*100,0)</f>
        <v>0</v>
      </c>
      <c r="P1149" s="5" t="e">
        <f>E1149/L1149</f>
        <v>#DIV/0!</v>
      </c>
      <c r="Q1149" t="str">
        <f>LEFT(N1149,FIND("/",N1149)-1)</f>
        <v>food</v>
      </c>
      <c r="R1149" t="str">
        <f>RIGHT(N1149,LEN(N1149)-FIND("/",N1149))</f>
        <v>food trucks</v>
      </c>
      <c r="S1149" s="9">
        <f t="shared" si="34"/>
        <v>41871.972025462965</v>
      </c>
      <c r="T1149" s="9">
        <f t="shared" si="35"/>
        <v>41931.972025462965</v>
      </c>
    </row>
    <row r="1150" spans="1:20" ht="29" x14ac:dyDescent="0.35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>
        <f>ROUND((E1150/D1150)*100,0)</f>
        <v>0</v>
      </c>
      <c r="P1150" s="5">
        <f>E1150/L1150</f>
        <v>24.333333333333332</v>
      </c>
      <c r="Q1150" t="str">
        <f>LEFT(N1150,FIND("/",N1150)-1)</f>
        <v>food</v>
      </c>
      <c r="R1150" t="str">
        <f>RIGHT(N1150,LEN(N1150)-FIND("/",N1150))</f>
        <v>food trucks</v>
      </c>
      <c r="S1150" s="9">
        <f t="shared" si="34"/>
        <v>42675.171076388884</v>
      </c>
      <c r="T1150" s="9">
        <f t="shared" si="35"/>
        <v>42705.212743055556</v>
      </c>
    </row>
    <row r="1151" spans="1:20" ht="29" x14ac:dyDescent="0.35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>
        <f>ROUND((E1151/D1151)*100,0)</f>
        <v>0</v>
      </c>
      <c r="P1151" s="5">
        <f>E1151/L1151</f>
        <v>37.5</v>
      </c>
      <c r="Q1151" t="str">
        <f>LEFT(N1151,FIND("/",N1151)-1)</f>
        <v>food</v>
      </c>
      <c r="R1151" t="str">
        <f>RIGHT(N1151,LEN(N1151)-FIND("/",N1151))</f>
        <v>food trucks</v>
      </c>
      <c r="S1151" s="9">
        <f t="shared" si="34"/>
        <v>42507.71025462963</v>
      </c>
      <c r="T1151" s="9">
        <f t="shared" si="35"/>
        <v>42537.71025462963</v>
      </c>
    </row>
    <row r="1152" spans="1:20" ht="29" x14ac:dyDescent="0.35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>
        <f>ROUND((E1152/D1152)*100,0)</f>
        <v>10</v>
      </c>
      <c r="P1152" s="5">
        <f>E1152/L1152</f>
        <v>42</v>
      </c>
      <c r="Q1152" t="str">
        <f>LEFT(N1152,FIND("/",N1152)-1)</f>
        <v>food</v>
      </c>
      <c r="R1152" t="str">
        <f>RIGHT(N1152,LEN(N1152)-FIND("/",N1152))</f>
        <v>food trucks</v>
      </c>
      <c r="S1152" s="9">
        <f t="shared" si="34"/>
        <v>42317.954571759255</v>
      </c>
      <c r="T1152" s="9">
        <f t="shared" si="35"/>
        <v>42377.954571759255</v>
      </c>
    </row>
    <row r="1153" spans="1:20" ht="58" x14ac:dyDescent="0.35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>
        <f>ROUND((E1153/D1153)*100,0)</f>
        <v>0</v>
      </c>
      <c r="P1153" s="5" t="e">
        <f>E1153/L1153</f>
        <v>#DIV/0!</v>
      </c>
      <c r="Q1153" t="str">
        <f>LEFT(N1153,FIND("/",N1153)-1)</f>
        <v>food</v>
      </c>
      <c r="R1153" t="str">
        <f>RIGHT(N1153,LEN(N1153)-FIND("/",N1153))</f>
        <v>food trucks</v>
      </c>
      <c r="S1153" s="9">
        <f t="shared" si="34"/>
        <v>42224.102581018517</v>
      </c>
      <c r="T1153" s="9">
        <f t="shared" si="35"/>
        <v>42254.102581018517</v>
      </c>
    </row>
    <row r="1154" spans="1:20" x14ac:dyDescent="0.35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>
        <f>ROUND((E1154/D1154)*100,0)</f>
        <v>6</v>
      </c>
      <c r="P1154" s="5">
        <f>E1154/L1154</f>
        <v>60.733333333333334</v>
      </c>
      <c r="Q1154" t="str">
        <f>LEFT(N1154,FIND("/",N1154)-1)</f>
        <v>food</v>
      </c>
      <c r="R1154" t="str">
        <f>RIGHT(N1154,LEN(N1154)-FIND("/",N1154))</f>
        <v>food trucks</v>
      </c>
      <c r="S1154" s="9">
        <f t="shared" si="34"/>
        <v>42109.709629629629</v>
      </c>
      <c r="T1154" s="9">
        <f t="shared" si="35"/>
        <v>42139.709629629629</v>
      </c>
    </row>
    <row r="1155" spans="1:20" ht="29" x14ac:dyDescent="0.35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>
        <f>ROUND((E1155/D1155)*100,0)</f>
        <v>1</v>
      </c>
      <c r="P1155" s="5">
        <f>E1155/L1155</f>
        <v>50</v>
      </c>
      <c r="Q1155" t="str">
        <f>LEFT(N1155,FIND("/",N1155)-1)</f>
        <v>food</v>
      </c>
      <c r="R1155" t="str">
        <f>RIGHT(N1155,LEN(N1155)-FIND("/",N1155))</f>
        <v>food trucks</v>
      </c>
      <c r="S1155" s="9">
        <f t="shared" ref="S1155:S1218" si="36">(((J1155/60)/60)/24)+DATE(1970,1,1)</f>
        <v>42143.714178240742</v>
      </c>
      <c r="T1155" s="9">
        <f t="shared" ref="T1155:T1218" si="37">(((I1155/60)/60)/24)+DATE(1970,1,1)</f>
        <v>42173.714178240742</v>
      </c>
    </row>
    <row r="1156" spans="1:20" ht="43.5" x14ac:dyDescent="0.35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>
        <f>ROUND((E1156/D1156)*100,0)</f>
        <v>7</v>
      </c>
      <c r="P1156" s="5">
        <f>E1156/L1156</f>
        <v>108.33333333333333</v>
      </c>
      <c r="Q1156" t="str">
        <f>LEFT(N1156,FIND("/",N1156)-1)</f>
        <v>food</v>
      </c>
      <c r="R1156" t="str">
        <f>RIGHT(N1156,LEN(N1156)-FIND("/",N1156))</f>
        <v>food trucks</v>
      </c>
      <c r="S1156" s="9">
        <f t="shared" si="36"/>
        <v>42223.108865740738</v>
      </c>
      <c r="T1156" s="9">
        <f t="shared" si="37"/>
        <v>42253.108865740738</v>
      </c>
    </row>
    <row r="1157" spans="1:20" ht="43.5" x14ac:dyDescent="0.35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>
        <f>ROUND((E1157/D1157)*100,0)</f>
        <v>1</v>
      </c>
      <c r="P1157" s="5">
        <f>E1157/L1157</f>
        <v>23.5</v>
      </c>
      <c r="Q1157" t="str">
        <f>LEFT(N1157,FIND("/",N1157)-1)</f>
        <v>food</v>
      </c>
      <c r="R1157" t="str">
        <f>RIGHT(N1157,LEN(N1157)-FIND("/",N1157))</f>
        <v>food trucks</v>
      </c>
      <c r="S1157" s="9">
        <f t="shared" si="36"/>
        <v>41835.763981481483</v>
      </c>
      <c r="T1157" s="9">
        <f t="shared" si="37"/>
        <v>41865.763981481483</v>
      </c>
    </row>
    <row r="1158" spans="1:20" ht="43.5" x14ac:dyDescent="0.35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>
        <f>ROUND((E1158/D1158)*100,0)</f>
        <v>0</v>
      </c>
      <c r="P1158" s="5" t="e">
        <f>E1158/L1158</f>
        <v>#DIV/0!</v>
      </c>
      <c r="Q1158" t="str">
        <f>LEFT(N1158,FIND("/",N1158)-1)</f>
        <v>food</v>
      </c>
      <c r="R1158" t="str">
        <f>RIGHT(N1158,LEN(N1158)-FIND("/",N1158))</f>
        <v>food trucks</v>
      </c>
      <c r="S1158" s="9">
        <f t="shared" si="36"/>
        <v>42029.07131944444</v>
      </c>
      <c r="T1158" s="9">
        <f t="shared" si="37"/>
        <v>42059.07131944444</v>
      </c>
    </row>
    <row r="1159" spans="1:20" ht="43.5" x14ac:dyDescent="0.35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>
        <f>ROUND((E1159/D1159)*100,0)</f>
        <v>2</v>
      </c>
      <c r="P1159" s="5">
        <f>E1159/L1159</f>
        <v>50.333333333333336</v>
      </c>
      <c r="Q1159" t="str">
        <f>LEFT(N1159,FIND("/",N1159)-1)</f>
        <v>food</v>
      </c>
      <c r="R1159" t="str">
        <f>RIGHT(N1159,LEN(N1159)-FIND("/",N1159))</f>
        <v>food trucks</v>
      </c>
      <c r="S1159" s="9">
        <f t="shared" si="36"/>
        <v>41918.628240740742</v>
      </c>
      <c r="T1159" s="9">
        <f t="shared" si="37"/>
        <v>41978.669907407413</v>
      </c>
    </row>
    <row r="1160" spans="1:20" ht="43.5" x14ac:dyDescent="0.35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>
        <f>ROUND((E1160/D1160)*100,0)</f>
        <v>0</v>
      </c>
      <c r="P1160" s="5">
        <f>E1160/L1160</f>
        <v>11.666666666666666</v>
      </c>
      <c r="Q1160" t="str">
        <f>LEFT(N1160,FIND("/",N1160)-1)</f>
        <v>food</v>
      </c>
      <c r="R1160" t="str">
        <f>RIGHT(N1160,LEN(N1160)-FIND("/",N1160))</f>
        <v>food trucks</v>
      </c>
      <c r="S1160" s="9">
        <f t="shared" si="36"/>
        <v>41952.09175925926</v>
      </c>
      <c r="T1160" s="9">
        <f t="shared" si="37"/>
        <v>41982.09175925926</v>
      </c>
    </row>
    <row r="1161" spans="1:20" ht="43.5" x14ac:dyDescent="0.35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>
        <f>ROUND((E1161/D1161)*100,0)</f>
        <v>0</v>
      </c>
      <c r="P1161" s="5" t="e">
        <f>E1161/L1161</f>
        <v>#DIV/0!</v>
      </c>
      <c r="Q1161" t="str">
        <f>LEFT(N1161,FIND("/",N1161)-1)</f>
        <v>food</v>
      </c>
      <c r="R1161" t="str">
        <f>RIGHT(N1161,LEN(N1161)-FIND("/",N1161))</f>
        <v>food trucks</v>
      </c>
      <c r="S1161" s="9">
        <f t="shared" si="36"/>
        <v>42154.726446759261</v>
      </c>
      <c r="T1161" s="9">
        <f t="shared" si="37"/>
        <v>42185.65625</v>
      </c>
    </row>
    <row r="1162" spans="1:20" ht="43.5" x14ac:dyDescent="0.35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>
        <f>ROUND((E1162/D1162)*100,0)</f>
        <v>4</v>
      </c>
      <c r="P1162" s="5">
        <f>E1162/L1162</f>
        <v>60.789473684210527</v>
      </c>
      <c r="Q1162" t="str">
        <f>LEFT(N1162,FIND("/",N1162)-1)</f>
        <v>food</v>
      </c>
      <c r="R1162" t="str">
        <f>RIGHT(N1162,LEN(N1162)-FIND("/",N1162))</f>
        <v>food trucks</v>
      </c>
      <c r="S1162" s="9">
        <f t="shared" si="36"/>
        <v>42061.154930555553</v>
      </c>
      <c r="T1162" s="9">
        <f t="shared" si="37"/>
        <v>42091.113263888896</v>
      </c>
    </row>
    <row r="1163" spans="1:20" ht="43.5" x14ac:dyDescent="0.35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>
        <f>ROUND((E1163/D1163)*100,0)</f>
        <v>0</v>
      </c>
      <c r="P1163" s="5" t="e">
        <f>E1163/L1163</f>
        <v>#DIV/0!</v>
      </c>
      <c r="Q1163" t="str">
        <f>LEFT(N1163,FIND("/",N1163)-1)</f>
        <v>food</v>
      </c>
      <c r="R1163" t="str">
        <f>RIGHT(N1163,LEN(N1163)-FIND("/",N1163))</f>
        <v>food trucks</v>
      </c>
      <c r="S1163" s="9">
        <f t="shared" si="36"/>
        <v>42122.629502314812</v>
      </c>
      <c r="T1163" s="9">
        <f t="shared" si="37"/>
        <v>42143.629502314812</v>
      </c>
    </row>
    <row r="1164" spans="1:20" ht="58" x14ac:dyDescent="0.35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>
        <f>ROUND((E1164/D1164)*100,0)</f>
        <v>0</v>
      </c>
      <c r="P1164" s="5">
        <f>E1164/L1164</f>
        <v>17.5</v>
      </c>
      <c r="Q1164" t="str">
        <f>LEFT(N1164,FIND("/",N1164)-1)</f>
        <v>food</v>
      </c>
      <c r="R1164" t="str">
        <f>RIGHT(N1164,LEN(N1164)-FIND("/",N1164))</f>
        <v>food trucks</v>
      </c>
      <c r="S1164" s="9">
        <f t="shared" si="36"/>
        <v>41876.683611111112</v>
      </c>
      <c r="T1164" s="9">
        <f t="shared" si="37"/>
        <v>41907.683611111112</v>
      </c>
    </row>
    <row r="1165" spans="1:20" ht="43.5" x14ac:dyDescent="0.35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>
        <f>ROUND((E1165/D1165)*100,0)</f>
        <v>0</v>
      </c>
      <c r="P1165" s="5" t="e">
        <f>E1165/L1165</f>
        <v>#DIV/0!</v>
      </c>
      <c r="Q1165" t="str">
        <f>LEFT(N1165,FIND("/",N1165)-1)</f>
        <v>food</v>
      </c>
      <c r="R1165" t="str">
        <f>RIGHT(N1165,LEN(N1165)-FIND("/",N1165))</f>
        <v>food trucks</v>
      </c>
      <c r="S1165" s="9">
        <f t="shared" si="36"/>
        <v>41830.723611111112</v>
      </c>
      <c r="T1165" s="9">
        <f t="shared" si="37"/>
        <v>41860.723611111112</v>
      </c>
    </row>
    <row r="1166" spans="1:20" ht="58" x14ac:dyDescent="0.35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>
        <f>ROUND((E1166/D1166)*100,0)</f>
        <v>0</v>
      </c>
      <c r="P1166" s="5" t="e">
        <f>E1166/L1166</f>
        <v>#DIV/0!</v>
      </c>
      <c r="Q1166" t="str">
        <f>LEFT(N1166,FIND("/",N1166)-1)</f>
        <v>food</v>
      </c>
      <c r="R1166" t="str">
        <f>RIGHT(N1166,LEN(N1166)-FIND("/",N1166))</f>
        <v>food trucks</v>
      </c>
      <c r="S1166" s="9">
        <f t="shared" si="36"/>
        <v>42509.724328703705</v>
      </c>
      <c r="T1166" s="9">
        <f t="shared" si="37"/>
        <v>42539.724328703705</v>
      </c>
    </row>
    <row r="1167" spans="1:20" ht="58" x14ac:dyDescent="0.35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>
        <f>ROUND((E1167/D1167)*100,0)</f>
        <v>21</v>
      </c>
      <c r="P1167" s="5">
        <f>E1167/L1167</f>
        <v>82.82</v>
      </c>
      <c r="Q1167" t="str">
        <f>LEFT(N1167,FIND("/",N1167)-1)</f>
        <v>food</v>
      </c>
      <c r="R1167" t="str">
        <f>RIGHT(N1167,LEN(N1167)-FIND("/",N1167))</f>
        <v>food trucks</v>
      </c>
      <c r="S1167" s="9">
        <f t="shared" si="36"/>
        <v>41792.214467592588</v>
      </c>
      <c r="T1167" s="9">
        <f t="shared" si="37"/>
        <v>41826.214467592588</v>
      </c>
    </row>
    <row r="1168" spans="1:20" ht="43.5" x14ac:dyDescent="0.35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>
        <f>ROUND((E1168/D1168)*100,0)</f>
        <v>19</v>
      </c>
      <c r="P1168" s="5">
        <f>E1168/L1168</f>
        <v>358.875</v>
      </c>
      <c r="Q1168" t="str">
        <f>LEFT(N1168,FIND("/",N1168)-1)</f>
        <v>food</v>
      </c>
      <c r="R1168" t="str">
        <f>RIGHT(N1168,LEN(N1168)-FIND("/",N1168))</f>
        <v>food trucks</v>
      </c>
      <c r="S1168" s="9">
        <f t="shared" si="36"/>
        <v>42150.485439814816</v>
      </c>
      <c r="T1168" s="9">
        <f t="shared" si="37"/>
        <v>42181.166666666672</v>
      </c>
    </row>
    <row r="1169" spans="1:20" ht="43.5" x14ac:dyDescent="0.35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>
        <f>ROUND((E1169/D1169)*100,0)</f>
        <v>2</v>
      </c>
      <c r="P1169" s="5">
        <f>E1169/L1169</f>
        <v>61.1875</v>
      </c>
      <c r="Q1169" t="str">
        <f>LEFT(N1169,FIND("/",N1169)-1)</f>
        <v>food</v>
      </c>
      <c r="R1169" t="str">
        <f>RIGHT(N1169,LEN(N1169)-FIND("/",N1169))</f>
        <v>food trucks</v>
      </c>
      <c r="S1169" s="9">
        <f t="shared" si="36"/>
        <v>41863.734895833331</v>
      </c>
      <c r="T1169" s="9">
        <f t="shared" si="37"/>
        <v>41894.734895833331</v>
      </c>
    </row>
    <row r="1170" spans="1:20" ht="43.5" x14ac:dyDescent="0.35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>
        <f>ROUND((E1170/D1170)*100,0)</f>
        <v>6</v>
      </c>
      <c r="P1170" s="5">
        <f>E1170/L1170</f>
        <v>340</v>
      </c>
      <c r="Q1170" t="str">
        <f>LEFT(N1170,FIND("/",N1170)-1)</f>
        <v>food</v>
      </c>
      <c r="R1170" t="str">
        <f>RIGHT(N1170,LEN(N1170)-FIND("/",N1170))</f>
        <v>food trucks</v>
      </c>
      <c r="S1170" s="9">
        <f t="shared" si="36"/>
        <v>42605.053993055553</v>
      </c>
      <c r="T1170" s="9">
        <f t="shared" si="37"/>
        <v>42635.053993055553</v>
      </c>
    </row>
    <row r="1171" spans="1:20" ht="43.5" x14ac:dyDescent="0.35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>
        <f>ROUND((E1171/D1171)*100,0)</f>
        <v>0</v>
      </c>
      <c r="P1171" s="5">
        <f>E1171/L1171</f>
        <v>5.666666666666667</v>
      </c>
      <c r="Q1171" t="str">
        <f>LEFT(N1171,FIND("/",N1171)-1)</f>
        <v>food</v>
      </c>
      <c r="R1171" t="str">
        <f>RIGHT(N1171,LEN(N1171)-FIND("/",N1171))</f>
        <v>food trucks</v>
      </c>
      <c r="S1171" s="9">
        <f t="shared" si="36"/>
        <v>42027.353738425925</v>
      </c>
      <c r="T1171" s="9">
        <f t="shared" si="37"/>
        <v>42057.353738425925</v>
      </c>
    </row>
    <row r="1172" spans="1:20" ht="43.5" x14ac:dyDescent="0.35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>
        <f>ROUND((E1172/D1172)*100,0)</f>
        <v>0</v>
      </c>
      <c r="P1172" s="5">
        <f>E1172/L1172</f>
        <v>50</v>
      </c>
      <c r="Q1172" t="str">
        <f>LEFT(N1172,FIND("/",N1172)-1)</f>
        <v>food</v>
      </c>
      <c r="R1172" t="str">
        <f>RIGHT(N1172,LEN(N1172)-FIND("/",N1172))</f>
        <v>food trucks</v>
      </c>
      <c r="S1172" s="9">
        <f t="shared" si="36"/>
        <v>42124.893182870372</v>
      </c>
      <c r="T1172" s="9">
        <f t="shared" si="37"/>
        <v>42154.893182870372</v>
      </c>
    </row>
    <row r="1173" spans="1:20" ht="43.5" x14ac:dyDescent="0.35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>
        <f>ROUND((E1173/D1173)*100,0)</f>
        <v>0</v>
      </c>
      <c r="P1173" s="5">
        <f>E1173/L1173</f>
        <v>25</v>
      </c>
      <c r="Q1173" t="str">
        <f>LEFT(N1173,FIND("/",N1173)-1)</f>
        <v>food</v>
      </c>
      <c r="R1173" t="str">
        <f>RIGHT(N1173,LEN(N1173)-FIND("/",N1173))</f>
        <v>food trucks</v>
      </c>
      <c r="S1173" s="9">
        <f t="shared" si="36"/>
        <v>41938.804710648146</v>
      </c>
      <c r="T1173" s="9">
        <f t="shared" si="37"/>
        <v>41956.846377314811</v>
      </c>
    </row>
    <row r="1174" spans="1:20" ht="29" x14ac:dyDescent="0.35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>
        <f>ROUND((E1174/D1174)*100,0)</f>
        <v>0</v>
      </c>
      <c r="P1174" s="5" t="e">
        <f>E1174/L1174</f>
        <v>#DIV/0!</v>
      </c>
      <c r="Q1174" t="str">
        <f>LEFT(N1174,FIND("/",N1174)-1)</f>
        <v>food</v>
      </c>
      <c r="R1174" t="str">
        <f>RIGHT(N1174,LEN(N1174)-FIND("/",N1174))</f>
        <v>food trucks</v>
      </c>
      <c r="S1174" s="9">
        <f t="shared" si="36"/>
        <v>41841.682314814818</v>
      </c>
      <c r="T1174" s="9">
        <f t="shared" si="37"/>
        <v>41871.682314814818</v>
      </c>
    </row>
    <row r="1175" spans="1:20" ht="43.5" x14ac:dyDescent="0.35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>
        <f>ROUND((E1175/D1175)*100,0)</f>
        <v>0</v>
      </c>
      <c r="P1175" s="5">
        <f>E1175/L1175</f>
        <v>30</v>
      </c>
      <c r="Q1175" t="str">
        <f>LEFT(N1175,FIND("/",N1175)-1)</f>
        <v>food</v>
      </c>
      <c r="R1175" t="str">
        <f>RIGHT(N1175,LEN(N1175)-FIND("/",N1175))</f>
        <v>food trucks</v>
      </c>
      <c r="S1175" s="9">
        <f t="shared" si="36"/>
        <v>42184.185844907406</v>
      </c>
      <c r="T1175" s="9">
        <f t="shared" si="37"/>
        <v>42219.185844907406</v>
      </c>
    </row>
    <row r="1176" spans="1:20" ht="43.5" x14ac:dyDescent="0.35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>
        <f>ROUND((E1176/D1176)*100,0)</f>
        <v>6</v>
      </c>
      <c r="P1176" s="5">
        <f>E1176/L1176</f>
        <v>46.631578947368418</v>
      </c>
      <c r="Q1176" t="str">
        <f>LEFT(N1176,FIND("/",N1176)-1)</f>
        <v>food</v>
      </c>
      <c r="R1176" t="str">
        <f>RIGHT(N1176,LEN(N1176)-FIND("/",N1176))</f>
        <v>food trucks</v>
      </c>
      <c r="S1176" s="9">
        <f t="shared" si="36"/>
        <v>42468.84174768519</v>
      </c>
      <c r="T1176" s="9">
        <f t="shared" si="37"/>
        <v>42498.84174768519</v>
      </c>
    </row>
    <row r="1177" spans="1:20" ht="43.5" x14ac:dyDescent="0.35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>
        <f>ROUND((E1177/D1177)*100,0)</f>
        <v>3</v>
      </c>
      <c r="P1177" s="5">
        <f>E1177/L1177</f>
        <v>65</v>
      </c>
      <c r="Q1177" t="str">
        <f>LEFT(N1177,FIND("/",N1177)-1)</f>
        <v>food</v>
      </c>
      <c r="R1177" t="str">
        <f>RIGHT(N1177,LEN(N1177)-FIND("/",N1177))</f>
        <v>food trucks</v>
      </c>
      <c r="S1177" s="9">
        <f t="shared" si="36"/>
        <v>42170.728460648148</v>
      </c>
      <c r="T1177" s="9">
        <f t="shared" si="37"/>
        <v>42200.728460648148</v>
      </c>
    </row>
    <row r="1178" spans="1:20" ht="58" x14ac:dyDescent="0.35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>
        <f>ROUND((E1178/D1178)*100,0)</f>
        <v>0</v>
      </c>
      <c r="P1178" s="5">
        <f>E1178/L1178</f>
        <v>10</v>
      </c>
      <c r="Q1178" t="str">
        <f>LEFT(N1178,FIND("/",N1178)-1)</f>
        <v>food</v>
      </c>
      <c r="R1178" t="str">
        <f>RIGHT(N1178,LEN(N1178)-FIND("/",N1178))</f>
        <v>food trucks</v>
      </c>
      <c r="S1178" s="9">
        <f t="shared" si="36"/>
        <v>42746.019652777773</v>
      </c>
      <c r="T1178" s="9">
        <f t="shared" si="37"/>
        <v>42800.541666666672</v>
      </c>
    </row>
    <row r="1179" spans="1:20" ht="43.5" x14ac:dyDescent="0.35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>
        <f>ROUND((E1179/D1179)*100,0)</f>
        <v>0</v>
      </c>
      <c r="P1179" s="5" t="e">
        <f>E1179/L1179</f>
        <v>#DIV/0!</v>
      </c>
      <c r="Q1179" t="str">
        <f>LEFT(N1179,FIND("/",N1179)-1)</f>
        <v>food</v>
      </c>
      <c r="R1179" t="str">
        <f>RIGHT(N1179,LEN(N1179)-FIND("/",N1179))</f>
        <v>food trucks</v>
      </c>
      <c r="S1179" s="9">
        <f t="shared" si="36"/>
        <v>41897.660833333335</v>
      </c>
      <c r="T1179" s="9">
        <f t="shared" si="37"/>
        <v>41927.660833333335</v>
      </c>
    </row>
    <row r="1180" spans="1:20" ht="43.5" x14ac:dyDescent="0.35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>
        <f>ROUND((E1180/D1180)*100,0)</f>
        <v>0</v>
      </c>
      <c r="P1180" s="5">
        <f>E1180/L1180</f>
        <v>5</v>
      </c>
      <c r="Q1180" t="str">
        <f>LEFT(N1180,FIND("/",N1180)-1)</f>
        <v>food</v>
      </c>
      <c r="R1180" t="str">
        <f>RIGHT(N1180,LEN(N1180)-FIND("/",N1180))</f>
        <v>food trucks</v>
      </c>
      <c r="S1180" s="9">
        <f t="shared" si="36"/>
        <v>41837.905694444446</v>
      </c>
      <c r="T1180" s="9">
        <f t="shared" si="37"/>
        <v>41867.905694444446</v>
      </c>
    </row>
    <row r="1181" spans="1:20" ht="43.5" x14ac:dyDescent="0.35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>
        <f>ROUND((E1181/D1181)*100,0)</f>
        <v>5</v>
      </c>
      <c r="P1181" s="5">
        <f>E1181/L1181</f>
        <v>640</v>
      </c>
      <c r="Q1181" t="str">
        <f>LEFT(N1181,FIND("/",N1181)-1)</f>
        <v>food</v>
      </c>
      <c r="R1181" t="str">
        <f>RIGHT(N1181,LEN(N1181)-FIND("/",N1181))</f>
        <v>food trucks</v>
      </c>
      <c r="S1181" s="9">
        <f t="shared" si="36"/>
        <v>42275.720219907409</v>
      </c>
      <c r="T1181" s="9">
        <f t="shared" si="37"/>
        <v>42305.720219907409</v>
      </c>
    </row>
    <row r="1182" spans="1:20" ht="43.5" x14ac:dyDescent="0.35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>
        <f>ROUND((E1182/D1182)*100,0)</f>
        <v>12</v>
      </c>
      <c r="P1182" s="5">
        <f>E1182/L1182</f>
        <v>69.117647058823536</v>
      </c>
      <c r="Q1182" t="str">
        <f>LEFT(N1182,FIND("/",N1182)-1)</f>
        <v>food</v>
      </c>
      <c r="R1182" t="str">
        <f>RIGHT(N1182,LEN(N1182)-FIND("/",N1182))</f>
        <v>food trucks</v>
      </c>
      <c r="S1182" s="9">
        <f t="shared" si="36"/>
        <v>41781.806875000002</v>
      </c>
      <c r="T1182" s="9">
        <f t="shared" si="37"/>
        <v>41818.806875000002</v>
      </c>
    </row>
    <row r="1183" spans="1:20" ht="29" x14ac:dyDescent="0.35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>
        <f>ROUND((E1183/D1183)*100,0)</f>
        <v>0</v>
      </c>
      <c r="P1183" s="5">
        <f>E1183/L1183</f>
        <v>1.3333333333333333</v>
      </c>
      <c r="Q1183" t="str">
        <f>LEFT(N1183,FIND("/",N1183)-1)</f>
        <v>food</v>
      </c>
      <c r="R1183" t="str">
        <f>RIGHT(N1183,LEN(N1183)-FIND("/",N1183))</f>
        <v>food trucks</v>
      </c>
      <c r="S1183" s="9">
        <f t="shared" si="36"/>
        <v>42034.339363425926</v>
      </c>
      <c r="T1183" s="9">
        <f t="shared" si="37"/>
        <v>42064.339363425926</v>
      </c>
    </row>
    <row r="1184" spans="1:20" ht="58" x14ac:dyDescent="0.35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>
        <f>ROUND((E1184/D1184)*100,0)</f>
        <v>4</v>
      </c>
      <c r="P1184" s="5">
        <f>E1184/L1184</f>
        <v>10.5</v>
      </c>
      <c r="Q1184" t="str">
        <f>LEFT(N1184,FIND("/",N1184)-1)</f>
        <v>food</v>
      </c>
      <c r="R1184" t="str">
        <f>RIGHT(N1184,LEN(N1184)-FIND("/",N1184))</f>
        <v>food trucks</v>
      </c>
      <c r="S1184" s="9">
        <f t="shared" si="36"/>
        <v>42728.827407407407</v>
      </c>
      <c r="T1184" s="9">
        <f t="shared" si="37"/>
        <v>42747.695833333331</v>
      </c>
    </row>
    <row r="1185" spans="1:20" ht="43.5" x14ac:dyDescent="0.35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>
        <f>ROUND((E1185/D1185)*100,0)</f>
        <v>4</v>
      </c>
      <c r="P1185" s="5">
        <f>E1185/L1185</f>
        <v>33.333333333333336</v>
      </c>
      <c r="Q1185" t="str">
        <f>LEFT(N1185,FIND("/",N1185)-1)</f>
        <v>food</v>
      </c>
      <c r="R1185" t="str">
        <f>RIGHT(N1185,LEN(N1185)-FIND("/",N1185))</f>
        <v>food trucks</v>
      </c>
      <c r="S1185" s="9">
        <f t="shared" si="36"/>
        <v>42656.86137731481</v>
      </c>
      <c r="T1185" s="9">
        <f t="shared" si="37"/>
        <v>42676.165972222225</v>
      </c>
    </row>
    <row r="1186" spans="1:20" ht="43.5" x14ac:dyDescent="0.35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>
        <f>ROUND((E1186/D1186)*100,0)</f>
        <v>105</v>
      </c>
      <c r="P1186" s="5">
        <f>E1186/L1186</f>
        <v>61.562666666666665</v>
      </c>
      <c r="Q1186" t="str">
        <f>LEFT(N1186,FIND("/",N1186)-1)</f>
        <v>photography</v>
      </c>
      <c r="R1186" t="str">
        <f>RIGHT(N1186,LEN(N1186)-FIND("/",N1186))</f>
        <v>photobooks</v>
      </c>
      <c r="S1186" s="9">
        <f t="shared" si="36"/>
        <v>42741.599664351852</v>
      </c>
      <c r="T1186" s="9">
        <f t="shared" si="37"/>
        <v>42772.599664351852</v>
      </c>
    </row>
    <row r="1187" spans="1:20" ht="58" x14ac:dyDescent="0.35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>
        <f>ROUND((E1187/D1187)*100,0)</f>
        <v>105</v>
      </c>
      <c r="P1187" s="5">
        <f>E1187/L1187</f>
        <v>118.73873873873873</v>
      </c>
      <c r="Q1187" t="str">
        <f>LEFT(N1187,FIND("/",N1187)-1)</f>
        <v>photography</v>
      </c>
      <c r="R1187" t="str">
        <f>RIGHT(N1187,LEN(N1187)-FIND("/",N1187))</f>
        <v>photobooks</v>
      </c>
      <c r="S1187" s="9">
        <f t="shared" si="36"/>
        <v>42130.865150462967</v>
      </c>
      <c r="T1187" s="9">
        <f t="shared" si="37"/>
        <v>42163.166666666672</v>
      </c>
    </row>
    <row r="1188" spans="1:20" ht="43.5" x14ac:dyDescent="0.35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>
        <f>ROUND((E1188/D1188)*100,0)</f>
        <v>107</v>
      </c>
      <c r="P1188" s="5">
        <f>E1188/L1188</f>
        <v>65.081300813008127</v>
      </c>
      <c r="Q1188" t="str">
        <f>LEFT(N1188,FIND("/",N1188)-1)</f>
        <v>photography</v>
      </c>
      <c r="R1188" t="str">
        <f>RIGHT(N1188,LEN(N1188)-FIND("/",N1188))</f>
        <v>photobooks</v>
      </c>
      <c r="S1188" s="9">
        <f t="shared" si="36"/>
        <v>42123.86336805555</v>
      </c>
      <c r="T1188" s="9">
        <f t="shared" si="37"/>
        <v>42156.945833333331</v>
      </c>
    </row>
    <row r="1189" spans="1:20" ht="58" x14ac:dyDescent="0.35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>
        <f>ROUND((E1189/D1189)*100,0)</f>
        <v>104</v>
      </c>
      <c r="P1189" s="5">
        <f>E1189/L1189</f>
        <v>130.15714285714284</v>
      </c>
      <c r="Q1189" t="str">
        <f>LEFT(N1189,FIND("/",N1189)-1)</f>
        <v>photography</v>
      </c>
      <c r="R1189" t="str">
        <f>RIGHT(N1189,LEN(N1189)-FIND("/",N1189))</f>
        <v>photobooks</v>
      </c>
      <c r="S1189" s="9">
        <f t="shared" si="36"/>
        <v>42109.894942129627</v>
      </c>
      <c r="T1189" s="9">
        <f t="shared" si="37"/>
        <v>42141.75</v>
      </c>
    </row>
    <row r="1190" spans="1:20" ht="43.5" x14ac:dyDescent="0.35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>
        <f>ROUND((E1190/D1190)*100,0)</f>
        <v>161</v>
      </c>
      <c r="P1190" s="5">
        <f>E1190/L1190</f>
        <v>37.776470588235291</v>
      </c>
      <c r="Q1190" t="str">
        <f>LEFT(N1190,FIND("/",N1190)-1)</f>
        <v>photography</v>
      </c>
      <c r="R1190" t="str">
        <f>RIGHT(N1190,LEN(N1190)-FIND("/",N1190))</f>
        <v>photobooks</v>
      </c>
      <c r="S1190" s="9">
        <f t="shared" si="36"/>
        <v>42711.700694444444</v>
      </c>
      <c r="T1190" s="9">
        <f t="shared" si="37"/>
        <v>42732.700694444444</v>
      </c>
    </row>
    <row r="1191" spans="1:20" ht="43.5" x14ac:dyDescent="0.35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>
        <f>ROUND((E1191/D1191)*100,0)</f>
        <v>108</v>
      </c>
      <c r="P1191" s="5">
        <f>E1191/L1191</f>
        <v>112.79069767441861</v>
      </c>
      <c r="Q1191" t="str">
        <f>LEFT(N1191,FIND("/",N1191)-1)</f>
        <v>photography</v>
      </c>
      <c r="R1191" t="str">
        <f>RIGHT(N1191,LEN(N1191)-FIND("/",N1191))</f>
        <v>photobooks</v>
      </c>
      <c r="S1191" s="9">
        <f t="shared" si="36"/>
        <v>42529.979108796295</v>
      </c>
      <c r="T1191" s="9">
        <f t="shared" si="37"/>
        <v>42550.979108796295</v>
      </c>
    </row>
    <row r="1192" spans="1:20" ht="43.5" x14ac:dyDescent="0.35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>
        <f>ROUND((E1192/D1192)*100,0)</f>
        <v>135</v>
      </c>
      <c r="P1192" s="5">
        <f>E1192/L1192</f>
        <v>51.92307692307692</v>
      </c>
      <c r="Q1192" t="str">
        <f>LEFT(N1192,FIND("/",N1192)-1)</f>
        <v>photography</v>
      </c>
      <c r="R1192" t="str">
        <f>RIGHT(N1192,LEN(N1192)-FIND("/",N1192))</f>
        <v>photobooks</v>
      </c>
      <c r="S1192" s="9">
        <f t="shared" si="36"/>
        <v>41852.665798611109</v>
      </c>
      <c r="T1192" s="9">
        <f t="shared" si="37"/>
        <v>41882.665798611109</v>
      </c>
    </row>
    <row r="1193" spans="1:20" ht="43.5" x14ac:dyDescent="0.35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>
        <f>ROUND((E1193/D1193)*100,0)</f>
        <v>109</v>
      </c>
      <c r="P1193" s="5">
        <f>E1193/L1193</f>
        <v>89.242424242424249</v>
      </c>
      <c r="Q1193" t="str">
        <f>LEFT(N1193,FIND("/",N1193)-1)</f>
        <v>photography</v>
      </c>
      <c r="R1193" t="str">
        <f>RIGHT(N1193,LEN(N1193)-FIND("/",N1193))</f>
        <v>photobooks</v>
      </c>
      <c r="S1193" s="9">
        <f t="shared" si="36"/>
        <v>42419.603703703702</v>
      </c>
      <c r="T1193" s="9">
        <f t="shared" si="37"/>
        <v>42449.562037037031</v>
      </c>
    </row>
    <row r="1194" spans="1:20" ht="29" x14ac:dyDescent="0.35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>
        <f>ROUND((E1194/D1194)*100,0)</f>
        <v>290</v>
      </c>
      <c r="P1194" s="5">
        <f>E1194/L1194</f>
        <v>19.333333333333332</v>
      </c>
      <c r="Q1194" t="str">
        <f>LEFT(N1194,FIND("/",N1194)-1)</f>
        <v>photography</v>
      </c>
      <c r="R1194" t="str">
        <f>RIGHT(N1194,LEN(N1194)-FIND("/",N1194))</f>
        <v>photobooks</v>
      </c>
      <c r="S1194" s="9">
        <f t="shared" si="36"/>
        <v>42747.506689814814</v>
      </c>
      <c r="T1194" s="9">
        <f t="shared" si="37"/>
        <v>42777.506689814814</v>
      </c>
    </row>
    <row r="1195" spans="1:20" ht="58" x14ac:dyDescent="0.35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>
        <f>ROUND((E1195/D1195)*100,0)</f>
        <v>104</v>
      </c>
      <c r="P1195" s="5">
        <f>E1195/L1195</f>
        <v>79.967032967032964</v>
      </c>
      <c r="Q1195" t="str">
        <f>LEFT(N1195,FIND("/",N1195)-1)</f>
        <v>photography</v>
      </c>
      <c r="R1195" t="str">
        <f>RIGHT(N1195,LEN(N1195)-FIND("/",N1195))</f>
        <v>photobooks</v>
      </c>
      <c r="S1195" s="9">
        <f t="shared" si="36"/>
        <v>42409.776076388895</v>
      </c>
      <c r="T1195" s="9">
        <f t="shared" si="37"/>
        <v>42469.734409722223</v>
      </c>
    </row>
    <row r="1196" spans="1:20" ht="43.5" x14ac:dyDescent="0.35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>
        <f>ROUND((E1196/D1196)*100,0)</f>
        <v>322</v>
      </c>
      <c r="P1196" s="5">
        <f>E1196/L1196</f>
        <v>56.414565826330531</v>
      </c>
      <c r="Q1196" t="str">
        <f>LEFT(N1196,FIND("/",N1196)-1)</f>
        <v>photography</v>
      </c>
      <c r="R1196" t="str">
        <f>RIGHT(N1196,LEN(N1196)-FIND("/",N1196))</f>
        <v>photobooks</v>
      </c>
      <c r="S1196" s="9">
        <f t="shared" si="36"/>
        <v>42072.488182870366</v>
      </c>
      <c r="T1196" s="9">
        <f t="shared" si="37"/>
        <v>42102.488182870366</v>
      </c>
    </row>
    <row r="1197" spans="1:20" ht="58" x14ac:dyDescent="0.35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>
        <f>ROUND((E1197/D1197)*100,0)</f>
        <v>135</v>
      </c>
      <c r="P1197" s="5">
        <f>E1197/L1197</f>
        <v>79.411764705882348</v>
      </c>
      <c r="Q1197" t="str">
        <f>LEFT(N1197,FIND("/",N1197)-1)</f>
        <v>photography</v>
      </c>
      <c r="R1197" t="str">
        <f>RIGHT(N1197,LEN(N1197)-FIND("/",N1197))</f>
        <v>photobooks</v>
      </c>
      <c r="S1197" s="9">
        <f t="shared" si="36"/>
        <v>42298.34783564815</v>
      </c>
      <c r="T1197" s="9">
        <f t="shared" si="37"/>
        <v>42358.375</v>
      </c>
    </row>
    <row r="1198" spans="1:20" ht="29" x14ac:dyDescent="0.35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>
        <f>ROUND((E1198/D1198)*100,0)</f>
        <v>270</v>
      </c>
      <c r="P1198" s="5">
        <f>E1198/L1198</f>
        <v>76.439453125</v>
      </c>
      <c r="Q1198" t="str">
        <f>LEFT(N1198,FIND("/",N1198)-1)</f>
        <v>photography</v>
      </c>
      <c r="R1198" t="str">
        <f>RIGHT(N1198,LEN(N1198)-FIND("/",N1198))</f>
        <v>photobooks</v>
      </c>
      <c r="S1198" s="9">
        <f t="shared" si="36"/>
        <v>42326.818738425922</v>
      </c>
      <c r="T1198" s="9">
        <f t="shared" si="37"/>
        <v>42356.818738425922</v>
      </c>
    </row>
    <row r="1199" spans="1:20" ht="58" x14ac:dyDescent="0.35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>
        <f>ROUND((E1199/D1199)*100,0)</f>
        <v>253</v>
      </c>
      <c r="P1199" s="5">
        <f>E1199/L1199</f>
        <v>121</v>
      </c>
      <c r="Q1199" t="str">
        <f>LEFT(N1199,FIND("/",N1199)-1)</f>
        <v>photography</v>
      </c>
      <c r="R1199" t="str">
        <f>RIGHT(N1199,LEN(N1199)-FIND("/",N1199))</f>
        <v>photobooks</v>
      </c>
      <c r="S1199" s="9">
        <f t="shared" si="36"/>
        <v>42503.66474537037</v>
      </c>
      <c r="T1199" s="9">
        <f t="shared" si="37"/>
        <v>42534.249305555553</v>
      </c>
    </row>
    <row r="1200" spans="1:20" ht="43.5" x14ac:dyDescent="0.35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>
        <f>ROUND((E1200/D1200)*100,0)</f>
        <v>261</v>
      </c>
      <c r="P1200" s="5">
        <f>E1200/L1200</f>
        <v>54.616766467065865</v>
      </c>
      <c r="Q1200" t="str">
        <f>LEFT(N1200,FIND("/",N1200)-1)</f>
        <v>photography</v>
      </c>
      <c r="R1200" t="str">
        <f>RIGHT(N1200,LEN(N1200)-FIND("/",N1200))</f>
        <v>photobooks</v>
      </c>
      <c r="S1200" s="9">
        <f t="shared" si="36"/>
        <v>42333.619050925925</v>
      </c>
      <c r="T1200" s="9">
        <f t="shared" si="37"/>
        <v>42369.125</v>
      </c>
    </row>
    <row r="1201" spans="1:20" ht="43.5" x14ac:dyDescent="0.35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>
        <f>ROUND((E1201/D1201)*100,0)</f>
        <v>101</v>
      </c>
      <c r="P1201" s="5">
        <f>E1201/L1201</f>
        <v>299.22222222222223</v>
      </c>
      <c r="Q1201" t="str">
        <f>LEFT(N1201,FIND("/",N1201)-1)</f>
        <v>photography</v>
      </c>
      <c r="R1201" t="str">
        <f>RIGHT(N1201,LEN(N1201)-FIND("/",N1201))</f>
        <v>photobooks</v>
      </c>
      <c r="S1201" s="9">
        <f t="shared" si="36"/>
        <v>42161.770833333328</v>
      </c>
      <c r="T1201" s="9">
        <f t="shared" si="37"/>
        <v>42193.770833333328</v>
      </c>
    </row>
    <row r="1202" spans="1:20" ht="43.5" x14ac:dyDescent="0.35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>
        <f>ROUND((E1202/D1202)*100,0)</f>
        <v>126</v>
      </c>
      <c r="P1202" s="5">
        <f>E1202/L1202</f>
        <v>58.533980582524272</v>
      </c>
      <c r="Q1202" t="str">
        <f>LEFT(N1202,FIND("/",N1202)-1)</f>
        <v>photography</v>
      </c>
      <c r="R1202" t="str">
        <f>RIGHT(N1202,LEN(N1202)-FIND("/",N1202))</f>
        <v>photobooks</v>
      </c>
      <c r="S1202" s="9">
        <f t="shared" si="36"/>
        <v>42089.477500000001</v>
      </c>
      <c r="T1202" s="9">
        <f t="shared" si="37"/>
        <v>42110.477500000001</v>
      </c>
    </row>
    <row r="1203" spans="1:20" ht="43.5" x14ac:dyDescent="0.35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>
        <f>ROUND((E1203/D1203)*100,0)</f>
        <v>102</v>
      </c>
      <c r="P1203" s="5">
        <f>E1203/L1203</f>
        <v>55.371801801801809</v>
      </c>
      <c r="Q1203" t="str">
        <f>LEFT(N1203,FIND("/",N1203)-1)</f>
        <v>photography</v>
      </c>
      <c r="R1203" t="str">
        <f>RIGHT(N1203,LEN(N1203)-FIND("/",N1203))</f>
        <v>photobooks</v>
      </c>
      <c r="S1203" s="9">
        <f t="shared" si="36"/>
        <v>42536.60701388889</v>
      </c>
      <c r="T1203" s="9">
        <f t="shared" si="37"/>
        <v>42566.60701388889</v>
      </c>
    </row>
    <row r="1204" spans="1:20" ht="58" x14ac:dyDescent="0.35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>
        <f>ROUND((E1204/D1204)*100,0)</f>
        <v>199</v>
      </c>
      <c r="P1204" s="5">
        <f>E1204/L1204</f>
        <v>183.80442804428046</v>
      </c>
      <c r="Q1204" t="str">
        <f>LEFT(N1204,FIND("/",N1204)-1)</f>
        <v>photography</v>
      </c>
      <c r="R1204" t="str">
        <f>RIGHT(N1204,LEN(N1204)-FIND("/",N1204))</f>
        <v>photobooks</v>
      </c>
      <c r="S1204" s="9">
        <f t="shared" si="36"/>
        <v>42152.288819444439</v>
      </c>
      <c r="T1204" s="9">
        <f t="shared" si="37"/>
        <v>42182.288819444439</v>
      </c>
    </row>
    <row r="1205" spans="1:20" ht="43.5" x14ac:dyDescent="0.35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>
        <f>ROUND((E1205/D1205)*100,0)</f>
        <v>102</v>
      </c>
      <c r="P1205" s="5">
        <f>E1205/L1205</f>
        <v>165.34653465346534</v>
      </c>
      <c r="Q1205" t="str">
        <f>LEFT(N1205,FIND("/",N1205)-1)</f>
        <v>photography</v>
      </c>
      <c r="R1205" t="str">
        <f>RIGHT(N1205,LEN(N1205)-FIND("/",N1205))</f>
        <v>photobooks</v>
      </c>
      <c r="S1205" s="9">
        <f t="shared" si="36"/>
        <v>42125.614895833336</v>
      </c>
      <c r="T1205" s="9">
        <f t="shared" si="37"/>
        <v>42155.614895833336</v>
      </c>
    </row>
    <row r="1206" spans="1:20" ht="43.5" x14ac:dyDescent="0.35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>
        <f>ROUND((E1206/D1206)*100,0)</f>
        <v>103</v>
      </c>
      <c r="P1206" s="5">
        <f>E1206/L1206</f>
        <v>234.78947368421052</v>
      </c>
      <c r="Q1206" t="str">
        <f>LEFT(N1206,FIND("/",N1206)-1)</f>
        <v>photography</v>
      </c>
      <c r="R1206" t="str">
        <f>RIGHT(N1206,LEN(N1206)-FIND("/",N1206))</f>
        <v>photobooks</v>
      </c>
      <c r="S1206" s="9">
        <f t="shared" si="36"/>
        <v>42297.748067129629</v>
      </c>
      <c r="T1206" s="9">
        <f t="shared" si="37"/>
        <v>42342.208333333328</v>
      </c>
    </row>
    <row r="1207" spans="1:20" ht="43.5" x14ac:dyDescent="0.35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>
        <f>ROUND((E1207/D1207)*100,0)</f>
        <v>101</v>
      </c>
      <c r="P1207" s="5">
        <f>E1207/L1207</f>
        <v>211.48387096774192</v>
      </c>
      <c r="Q1207" t="str">
        <f>LEFT(N1207,FIND("/",N1207)-1)</f>
        <v>photography</v>
      </c>
      <c r="R1207" t="str">
        <f>RIGHT(N1207,LEN(N1207)-FIND("/",N1207))</f>
        <v>photobooks</v>
      </c>
      <c r="S1207" s="9">
        <f t="shared" si="36"/>
        <v>42138.506377314814</v>
      </c>
      <c r="T1207" s="9">
        <f t="shared" si="37"/>
        <v>42168.506377314814</v>
      </c>
    </row>
    <row r="1208" spans="1:20" ht="58" x14ac:dyDescent="0.35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>
        <f>ROUND((E1208/D1208)*100,0)</f>
        <v>115</v>
      </c>
      <c r="P1208" s="5">
        <f>E1208/L1208</f>
        <v>32.34375</v>
      </c>
      <c r="Q1208" t="str">
        <f>LEFT(N1208,FIND("/",N1208)-1)</f>
        <v>photography</v>
      </c>
      <c r="R1208" t="str">
        <f>RIGHT(N1208,LEN(N1208)-FIND("/",N1208))</f>
        <v>photobooks</v>
      </c>
      <c r="S1208" s="9">
        <f t="shared" si="36"/>
        <v>42772.776076388895</v>
      </c>
      <c r="T1208" s="9">
        <f t="shared" si="37"/>
        <v>42805.561805555553</v>
      </c>
    </row>
    <row r="1209" spans="1:20" ht="29" x14ac:dyDescent="0.35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>
        <f>ROUND((E1209/D1209)*100,0)</f>
        <v>104</v>
      </c>
      <c r="P1209" s="5">
        <f>E1209/L1209</f>
        <v>123.37588652482269</v>
      </c>
      <c r="Q1209" t="str">
        <f>LEFT(N1209,FIND("/",N1209)-1)</f>
        <v>photography</v>
      </c>
      <c r="R1209" t="str">
        <f>RIGHT(N1209,LEN(N1209)-FIND("/",N1209))</f>
        <v>photobooks</v>
      </c>
      <c r="S1209" s="9">
        <f t="shared" si="36"/>
        <v>42430.430243055554</v>
      </c>
      <c r="T1209" s="9">
        <f t="shared" si="37"/>
        <v>42460.416666666672</v>
      </c>
    </row>
    <row r="1210" spans="1:20" ht="58" x14ac:dyDescent="0.35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>
        <f>ROUND((E1210/D1210)*100,0)</f>
        <v>155</v>
      </c>
      <c r="P1210" s="5">
        <f>E1210/L1210</f>
        <v>207.06666666666666</v>
      </c>
      <c r="Q1210" t="str">
        <f>LEFT(N1210,FIND("/",N1210)-1)</f>
        <v>photography</v>
      </c>
      <c r="R1210" t="str">
        <f>RIGHT(N1210,LEN(N1210)-FIND("/",N1210))</f>
        <v>photobooks</v>
      </c>
      <c r="S1210" s="9">
        <f t="shared" si="36"/>
        <v>42423.709074074075</v>
      </c>
      <c r="T1210" s="9">
        <f t="shared" si="37"/>
        <v>42453.667407407411</v>
      </c>
    </row>
    <row r="1211" spans="1:20" ht="43.5" x14ac:dyDescent="0.35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>
        <f>ROUND((E1211/D1211)*100,0)</f>
        <v>106</v>
      </c>
      <c r="P1211" s="5">
        <f>E1211/L1211</f>
        <v>138.2608695652174</v>
      </c>
      <c r="Q1211" t="str">
        <f>LEFT(N1211,FIND("/",N1211)-1)</f>
        <v>photography</v>
      </c>
      <c r="R1211" t="str">
        <f>RIGHT(N1211,LEN(N1211)-FIND("/",N1211))</f>
        <v>photobooks</v>
      </c>
      <c r="S1211" s="9">
        <f t="shared" si="36"/>
        <v>42761.846122685187</v>
      </c>
      <c r="T1211" s="9">
        <f t="shared" si="37"/>
        <v>42791.846122685187</v>
      </c>
    </row>
    <row r="1212" spans="1:20" ht="29" x14ac:dyDescent="0.35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>
        <f>ROUND((E1212/D1212)*100,0)</f>
        <v>254</v>
      </c>
      <c r="P1212" s="5">
        <f>E1212/L1212</f>
        <v>493.81553398058253</v>
      </c>
      <c r="Q1212" t="str">
        <f>LEFT(N1212,FIND("/",N1212)-1)</f>
        <v>photography</v>
      </c>
      <c r="R1212" t="str">
        <f>RIGHT(N1212,LEN(N1212)-FIND("/",N1212))</f>
        <v>photobooks</v>
      </c>
      <c r="S1212" s="9">
        <f t="shared" si="36"/>
        <v>42132.941805555558</v>
      </c>
      <c r="T1212" s="9">
        <f t="shared" si="37"/>
        <v>42155.875</v>
      </c>
    </row>
    <row r="1213" spans="1:20" ht="43.5" x14ac:dyDescent="0.35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>
        <f>ROUND((E1213/D1213)*100,0)</f>
        <v>101</v>
      </c>
      <c r="P1213" s="5">
        <f>E1213/L1213</f>
        <v>168.5</v>
      </c>
      <c r="Q1213" t="str">
        <f>LEFT(N1213,FIND("/",N1213)-1)</f>
        <v>photography</v>
      </c>
      <c r="R1213" t="str">
        <f>RIGHT(N1213,LEN(N1213)-FIND("/",N1213))</f>
        <v>photobooks</v>
      </c>
      <c r="S1213" s="9">
        <f t="shared" si="36"/>
        <v>42515.866446759261</v>
      </c>
      <c r="T1213" s="9">
        <f t="shared" si="37"/>
        <v>42530.866446759261</v>
      </c>
    </row>
    <row r="1214" spans="1:20" ht="58" x14ac:dyDescent="0.35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>
        <f>ROUND((E1214/D1214)*100,0)</f>
        <v>129</v>
      </c>
      <c r="P1214" s="5">
        <f>E1214/L1214</f>
        <v>38.867469879518069</v>
      </c>
      <c r="Q1214" t="str">
        <f>LEFT(N1214,FIND("/",N1214)-1)</f>
        <v>photography</v>
      </c>
      <c r="R1214" t="str">
        <f>RIGHT(N1214,LEN(N1214)-FIND("/",N1214))</f>
        <v>photobooks</v>
      </c>
      <c r="S1214" s="9">
        <f t="shared" si="36"/>
        <v>42318.950173611112</v>
      </c>
      <c r="T1214" s="9">
        <f t="shared" si="37"/>
        <v>42335.041666666672</v>
      </c>
    </row>
    <row r="1215" spans="1:20" ht="58" x14ac:dyDescent="0.35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>
        <f>ROUND((E1215/D1215)*100,0)</f>
        <v>102</v>
      </c>
      <c r="P1215" s="5">
        <f>E1215/L1215</f>
        <v>61.527777777777779</v>
      </c>
      <c r="Q1215" t="str">
        <f>LEFT(N1215,FIND("/",N1215)-1)</f>
        <v>photography</v>
      </c>
      <c r="R1215" t="str">
        <f>RIGHT(N1215,LEN(N1215)-FIND("/",N1215))</f>
        <v>photobooks</v>
      </c>
      <c r="S1215" s="9">
        <f t="shared" si="36"/>
        <v>42731.755787037036</v>
      </c>
      <c r="T1215" s="9">
        <f t="shared" si="37"/>
        <v>42766.755787037036</v>
      </c>
    </row>
    <row r="1216" spans="1:20" ht="58" x14ac:dyDescent="0.35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>
        <f>ROUND((E1216/D1216)*100,0)</f>
        <v>132</v>
      </c>
      <c r="P1216" s="5">
        <f>E1216/L1216</f>
        <v>105.44</v>
      </c>
      <c r="Q1216" t="str">
        <f>LEFT(N1216,FIND("/",N1216)-1)</f>
        <v>photography</v>
      </c>
      <c r="R1216" t="str">
        <f>RIGHT(N1216,LEN(N1216)-FIND("/",N1216))</f>
        <v>photobooks</v>
      </c>
      <c r="S1216" s="9">
        <f t="shared" si="36"/>
        <v>42104.840335648143</v>
      </c>
      <c r="T1216" s="9">
        <f t="shared" si="37"/>
        <v>42164.840335648143</v>
      </c>
    </row>
    <row r="1217" spans="1:20" ht="43.5" x14ac:dyDescent="0.35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>
        <f>ROUND((E1217/D1217)*100,0)</f>
        <v>786</v>
      </c>
      <c r="P1217" s="5">
        <f>E1217/L1217</f>
        <v>71.592003642987251</v>
      </c>
      <c r="Q1217" t="str">
        <f>LEFT(N1217,FIND("/",N1217)-1)</f>
        <v>photography</v>
      </c>
      <c r="R1217" t="str">
        <f>RIGHT(N1217,LEN(N1217)-FIND("/",N1217))</f>
        <v>photobooks</v>
      </c>
      <c r="S1217" s="9">
        <f t="shared" si="36"/>
        <v>41759.923101851848</v>
      </c>
      <c r="T1217" s="9">
        <f t="shared" si="37"/>
        <v>41789.923101851848</v>
      </c>
    </row>
    <row r="1218" spans="1:20" ht="29" x14ac:dyDescent="0.35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>
        <f>ROUND((E1218/D1218)*100,0)</f>
        <v>146</v>
      </c>
      <c r="P1218" s="5">
        <f>E1218/L1218</f>
        <v>91.882882882882882</v>
      </c>
      <c r="Q1218" t="str">
        <f>LEFT(N1218,FIND("/",N1218)-1)</f>
        <v>photography</v>
      </c>
      <c r="R1218" t="str">
        <f>RIGHT(N1218,LEN(N1218)-FIND("/",N1218))</f>
        <v>photobooks</v>
      </c>
      <c r="S1218" s="9">
        <f t="shared" si="36"/>
        <v>42247.616400462968</v>
      </c>
      <c r="T1218" s="9">
        <f t="shared" si="37"/>
        <v>42279.960416666669</v>
      </c>
    </row>
    <row r="1219" spans="1:20" ht="43.5" x14ac:dyDescent="0.35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>
        <f>ROUND((E1219/D1219)*100,0)</f>
        <v>103</v>
      </c>
      <c r="P1219" s="5">
        <f>E1219/L1219</f>
        <v>148.57377049180329</v>
      </c>
      <c r="Q1219" t="str">
        <f>LEFT(N1219,FIND("/",N1219)-1)</f>
        <v>photography</v>
      </c>
      <c r="R1219" t="str">
        <f>RIGHT(N1219,LEN(N1219)-FIND("/",N1219))</f>
        <v>photobooks</v>
      </c>
      <c r="S1219" s="9">
        <f t="shared" ref="S1219:S1282" si="38">(((J1219/60)/60)/24)+DATE(1970,1,1)</f>
        <v>42535.809490740736</v>
      </c>
      <c r="T1219" s="9">
        <f t="shared" ref="T1219:T1282" si="39">(((I1219/60)/60)/24)+DATE(1970,1,1)</f>
        <v>42565.809490740736</v>
      </c>
    </row>
    <row r="1220" spans="1:20" ht="58" x14ac:dyDescent="0.35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>
        <f>ROUND((E1220/D1220)*100,0)</f>
        <v>172</v>
      </c>
      <c r="P1220" s="5">
        <f>E1220/L1220</f>
        <v>174.2134831460674</v>
      </c>
      <c r="Q1220" t="str">
        <f>LEFT(N1220,FIND("/",N1220)-1)</f>
        <v>photography</v>
      </c>
      <c r="R1220" t="str">
        <f>RIGHT(N1220,LEN(N1220)-FIND("/",N1220))</f>
        <v>photobooks</v>
      </c>
      <c r="S1220" s="9">
        <f t="shared" si="38"/>
        <v>42278.662037037036</v>
      </c>
      <c r="T1220" s="9">
        <f t="shared" si="39"/>
        <v>42309.125</v>
      </c>
    </row>
    <row r="1221" spans="1:20" ht="29" x14ac:dyDescent="0.35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>
        <f>ROUND((E1221/D1221)*100,0)</f>
        <v>159</v>
      </c>
      <c r="P1221" s="5">
        <f>E1221/L1221</f>
        <v>102.86166007905139</v>
      </c>
      <c r="Q1221" t="str">
        <f>LEFT(N1221,FIND("/",N1221)-1)</f>
        <v>photography</v>
      </c>
      <c r="R1221" t="str">
        <f>RIGHT(N1221,LEN(N1221)-FIND("/",N1221))</f>
        <v>photobooks</v>
      </c>
      <c r="S1221" s="9">
        <f t="shared" si="38"/>
        <v>42633.461956018517</v>
      </c>
      <c r="T1221" s="9">
        <f t="shared" si="39"/>
        <v>42663.461956018517</v>
      </c>
    </row>
    <row r="1222" spans="1:20" ht="43.5" x14ac:dyDescent="0.35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>
        <f>ROUND((E1222/D1222)*100,0)</f>
        <v>104</v>
      </c>
      <c r="P1222" s="5">
        <f>E1222/L1222</f>
        <v>111.17857142857143</v>
      </c>
      <c r="Q1222" t="str">
        <f>LEFT(N1222,FIND("/",N1222)-1)</f>
        <v>photography</v>
      </c>
      <c r="R1222" t="str">
        <f>RIGHT(N1222,LEN(N1222)-FIND("/",N1222))</f>
        <v>photobooks</v>
      </c>
      <c r="S1222" s="9">
        <f t="shared" si="38"/>
        <v>42211.628611111111</v>
      </c>
      <c r="T1222" s="9">
        <f t="shared" si="39"/>
        <v>42241.628611111111</v>
      </c>
    </row>
    <row r="1223" spans="1:20" ht="43.5" x14ac:dyDescent="0.35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>
        <f>ROUND((E1223/D1223)*100,0)</f>
        <v>111</v>
      </c>
      <c r="P1223" s="5">
        <f>E1223/L1223</f>
        <v>23.796213592233013</v>
      </c>
      <c r="Q1223" t="str">
        <f>LEFT(N1223,FIND("/",N1223)-1)</f>
        <v>photography</v>
      </c>
      <c r="R1223" t="str">
        <f>RIGHT(N1223,LEN(N1223)-FIND("/",N1223))</f>
        <v>photobooks</v>
      </c>
      <c r="S1223" s="9">
        <f t="shared" si="38"/>
        <v>42680.47555555556</v>
      </c>
      <c r="T1223" s="9">
        <f t="shared" si="39"/>
        <v>42708</v>
      </c>
    </row>
    <row r="1224" spans="1:20" ht="29" x14ac:dyDescent="0.35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>
        <f>ROUND((E1224/D1224)*100,0)</f>
        <v>280</v>
      </c>
      <c r="P1224" s="5">
        <f>E1224/L1224</f>
        <v>81.268115942028984</v>
      </c>
      <c r="Q1224" t="str">
        <f>LEFT(N1224,FIND("/",N1224)-1)</f>
        <v>photography</v>
      </c>
      <c r="R1224" t="str">
        <f>RIGHT(N1224,LEN(N1224)-FIND("/",N1224))</f>
        <v>photobooks</v>
      </c>
      <c r="S1224" s="9">
        <f t="shared" si="38"/>
        <v>42430.720451388886</v>
      </c>
      <c r="T1224" s="9">
        <f t="shared" si="39"/>
        <v>42461.166666666672</v>
      </c>
    </row>
    <row r="1225" spans="1:20" ht="43.5" x14ac:dyDescent="0.35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>
        <f>ROUND((E1225/D1225)*100,0)</f>
        <v>112</v>
      </c>
      <c r="P1225" s="5">
        <f>E1225/L1225</f>
        <v>116.21465968586388</v>
      </c>
      <c r="Q1225" t="str">
        <f>LEFT(N1225,FIND("/",N1225)-1)</f>
        <v>photography</v>
      </c>
      <c r="R1225" t="str">
        <f>RIGHT(N1225,LEN(N1225)-FIND("/",N1225))</f>
        <v>photobooks</v>
      </c>
      <c r="S1225" s="9">
        <f t="shared" si="38"/>
        <v>42654.177187499998</v>
      </c>
      <c r="T1225" s="9">
        <f t="shared" si="39"/>
        <v>42684.218854166669</v>
      </c>
    </row>
    <row r="1226" spans="1:20" ht="29" x14ac:dyDescent="0.35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>
        <f>ROUND((E1226/D1226)*100,0)</f>
        <v>7</v>
      </c>
      <c r="P1226" s="5">
        <f>E1226/L1226</f>
        <v>58.888888888888886</v>
      </c>
      <c r="Q1226" t="str">
        <f>LEFT(N1226,FIND("/",N1226)-1)</f>
        <v>music</v>
      </c>
      <c r="R1226" t="str">
        <f>RIGHT(N1226,LEN(N1226)-FIND("/",N1226))</f>
        <v>world music</v>
      </c>
      <c r="S1226" s="9">
        <f t="shared" si="38"/>
        <v>41736.549791666665</v>
      </c>
      <c r="T1226" s="9">
        <f t="shared" si="39"/>
        <v>41796.549791666665</v>
      </c>
    </row>
    <row r="1227" spans="1:20" ht="43.5" x14ac:dyDescent="0.35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>
        <f>ROUND((E1227/D1227)*100,0)</f>
        <v>4</v>
      </c>
      <c r="P1227" s="5">
        <f>E1227/L1227</f>
        <v>44</v>
      </c>
      <c r="Q1227" t="str">
        <f>LEFT(N1227,FIND("/",N1227)-1)</f>
        <v>music</v>
      </c>
      <c r="R1227" t="str">
        <f>RIGHT(N1227,LEN(N1227)-FIND("/",N1227))</f>
        <v>world music</v>
      </c>
      <c r="S1227" s="9">
        <f t="shared" si="38"/>
        <v>41509.905995370369</v>
      </c>
      <c r="T1227" s="9">
        <f t="shared" si="39"/>
        <v>41569.905995370369</v>
      </c>
    </row>
    <row r="1228" spans="1:20" ht="43.5" x14ac:dyDescent="0.35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>
        <f>ROUND((E1228/D1228)*100,0)</f>
        <v>4</v>
      </c>
      <c r="P1228" s="5">
        <f>E1228/L1228</f>
        <v>48.424999999999997</v>
      </c>
      <c r="Q1228" t="str">
        <f>LEFT(N1228,FIND("/",N1228)-1)</f>
        <v>music</v>
      </c>
      <c r="R1228" t="str">
        <f>RIGHT(N1228,LEN(N1228)-FIND("/",N1228))</f>
        <v>world music</v>
      </c>
      <c r="S1228" s="9">
        <f t="shared" si="38"/>
        <v>41715.874780092592</v>
      </c>
      <c r="T1228" s="9">
        <f t="shared" si="39"/>
        <v>41750.041666666664</v>
      </c>
    </row>
    <row r="1229" spans="1:20" ht="43.5" x14ac:dyDescent="0.35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>
        <f>ROUND((E1229/D1229)*100,0)</f>
        <v>0</v>
      </c>
      <c r="P1229" s="5" t="e">
        <f>E1229/L1229</f>
        <v>#DIV/0!</v>
      </c>
      <c r="Q1229" t="str">
        <f>LEFT(N1229,FIND("/",N1229)-1)</f>
        <v>music</v>
      </c>
      <c r="R1229" t="str">
        <f>RIGHT(N1229,LEN(N1229)-FIND("/",N1229))</f>
        <v>world music</v>
      </c>
      <c r="S1229" s="9">
        <f t="shared" si="38"/>
        <v>41827.919166666667</v>
      </c>
      <c r="T1229" s="9">
        <f t="shared" si="39"/>
        <v>41858.291666666664</v>
      </c>
    </row>
    <row r="1230" spans="1:20" ht="43.5" x14ac:dyDescent="0.35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>
        <f>ROUND((E1230/D1230)*100,0)</f>
        <v>29</v>
      </c>
      <c r="P1230" s="5">
        <f>E1230/L1230</f>
        <v>61.041666666666664</v>
      </c>
      <c r="Q1230" t="str">
        <f>LEFT(N1230,FIND("/",N1230)-1)</f>
        <v>music</v>
      </c>
      <c r="R1230" t="str">
        <f>RIGHT(N1230,LEN(N1230)-FIND("/",N1230))</f>
        <v>world music</v>
      </c>
      <c r="S1230" s="9">
        <f t="shared" si="38"/>
        <v>40754.729259259257</v>
      </c>
      <c r="T1230" s="9">
        <f t="shared" si="39"/>
        <v>40814.729259259257</v>
      </c>
    </row>
    <row r="1231" spans="1:20" ht="58" x14ac:dyDescent="0.35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>
        <f>ROUND((E1231/D1231)*100,0)</f>
        <v>1</v>
      </c>
      <c r="P1231" s="5">
        <f>E1231/L1231</f>
        <v>25</v>
      </c>
      <c r="Q1231" t="str">
        <f>LEFT(N1231,FIND("/",N1231)-1)</f>
        <v>music</v>
      </c>
      <c r="R1231" t="str">
        <f>RIGHT(N1231,LEN(N1231)-FIND("/",N1231))</f>
        <v>world music</v>
      </c>
      <c r="S1231" s="9">
        <f t="shared" si="38"/>
        <v>40985.459803240738</v>
      </c>
      <c r="T1231" s="9">
        <f t="shared" si="39"/>
        <v>41015.666666666664</v>
      </c>
    </row>
    <row r="1232" spans="1:20" ht="43.5" x14ac:dyDescent="0.35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>
        <f>ROUND((E1232/D1232)*100,0)</f>
        <v>0</v>
      </c>
      <c r="P1232" s="5" t="e">
        <f>E1232/L1232</f>
        <v>#DIV/0!</v>
      </c>
      <c r="Q1232" t="str">
        <f>LEFT(N1232,FIND("/",N1232)-1)</f>
        <v>music</v>
      </c>
      <c r="R1232" t="str">
        <f>RIGHT(N1232,LEN(N1232)-FIND("/",N1232))</f>
        <v>world music</v>
      </c>
      <c r="S1232" s="9">
        <f t="shared" si="38"/>
        <v>40568.972569444442</v>
      </c>
      <c r="T1232" s="9">
        <f t="shared" si="39"/>
        <v>40598.972569444442</v>
      </c>
    </row>
    <row r="1233" spans="1:20" ht="43.5" x14ac:dyDescent="0.35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>
        <f>ROUND((E1233/D1233)*100,0)</f>
        <v>0</v>
      </c>
      <c r="P1233" s="5" t="e">
        <f>E1233/L1233</f>
        <v>#DIV/0!</v>
      </c>
      <c r="Q1233" t="str">
        <f>LEFT(N1233,FIND("/",N1233)-1)</f>
        <v>music</v>
      </c>
      <c r="R1233" t="str">
        <f>RIGHT(N1233,LEN(N1233)-FIND("/",N1233))</f>
        <v>world music</v>
      </c>
      <c r="S1233" s="9">
        <f t="shared" si="38"/>
        <v>42193.941759259258</v>
      </c>
      <c r="T1233" s="9">
        <f t="shared" si="39"/>
        <v>42244.041666666672</v>
      </c>
    </row>
    <row r="1234" spans="1:20" ht="43.5" x14ac:dyDescent="0.35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>
        <f>ROUND((E1234/D1234)*100,0)</f>
        <v>1</v>
      </c>
      <c r="P1234" s="5">
        <f>E1234/L1234</f>
        <v>40</v>
      </c>
      <c r="Q1234" t="str">
        <f>LEFT(N1234,FIND("/",N1234)-1)</f>
        <v>music</v>
      </c>
      <c r="R1234" t="str">
        <f>RIGHT(N1234,LEN(N1234)-FIND("/",N1234))</f>
        <v>world music</v>
      </c>
      <c r="S1234" s="9">
        <f t="shared" si="38"/>
        <v>41506.848032407412</v>
      </c>
      <c r="T1234" s="9">
        <f t="shared" si="39"/>
        <v>41553.848032407412</v>
      </c>
    </row>
    <row r="1235" spans="1:20" ht="43.5" x14ac:dyDescent="0.35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>
        <f>ROUND((E1235/D1235)*100,0)</f>
        <v>12</v>
      </c>
      <c r="P1235" s="5">
        <f>E1235/L1235</f>
        <v>19.333333333333332</v>
      </c>
      <c r="Q1235" t="str">
        <f>LEFT(N1235,FIND("/",N1235)-1)</f>
        <v>music</v>
      </c>
      <c r="R1235" t="str">
        <f>RIGHT(N1235,LEN(N1235)-FIND("/",N1235))</f>
        <v>world music</v>
      </c>
      <c r="S1235" s="9">
        <f t="shared" si="38"/>
        <v>40939.948773148149</v>
      </c>
      <c r="T1235" s="9">
        <f t="shared" si="39"/>
        <v>40960.948773148149</v>
      </c>
    </row>
    <row r="1236" spans="1:20" ht="43.5" x14ac:dyDescent="0.35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>
        <f>ROUND((E1236/D1236)*100,0)</f>
        <v>0</v>
      </c>
      <c r="P1236" s="5" t="e">
        <f>E1236/L1236</f>
        <v>#DIV/0!</v>
      </c>
      <c r="Q1236" t="str">
        <f>LEFT(N1236,FIND("/",N1236)-1)</f>
        <v>music</v>
      </c>
      <c r="R1236" t="str">
        <f>RIGHT(N1236,LEN(N1236)-FIND("/",N1236))</f>
        <v>world music</v>
      </c>
      <c r="S1236" s="9">
        <f t="shared" si="38"/>
        <v>42007.788680555561</v>
      </c>
      <c r="T1236" s="9">
        <f t="shared" si="39"/>
        <v>42037.788680555561</v>
      </c>
    </row>
    <row r="1237" spans="1:20" ht="43.5" x14ac:dyDescent="0.35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>
        <f>ROUND((E1237/D1237)*100,0)</f>
        <v>3</v>
      </c>
      <c r="P1237" s="5">
        <f>E1237/L1237</f>
        <v>35</v>
      </c>
      <c r="Q1237" t="str">
        <f>LEFT(N1237,FIND("/",N1237)-1)</f>
        <v>music</v>
      </c>
      <c r="R1237" t="str">
        <f>RIGHT(N1237,LEN(N1237)-FIND("/",N1237))</f>
        <v>world music</v>
      </c>
      <c r="S1237" s="9">
        <f t="shared" si="38"/>
        <v>41583.135405092595</v>
      </c>
      <c r="T1237" s="9">
        <f t="shared" si="39"/>
        <v>41623.135405092595</v>
      </c>
    </row>
    <row r="1238" spans="1:20" x14ac:dyDescent="0.35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>
        <f>ROUND((E1238/D1238)*100,0)</f>
        <v>0</v>
      </c>
      <c r="P1238" s="5" t="e">
        <f>E1238/L1238</f>
        <v>#DIV/0!</v>
      </c>
      <c r="Q1238" t="str">
        <f>LEFT(N1238,FIND("/",N1238)-1)</f>
        <v>music</v>
      </c>
      <c r="R1238" t="str">
        <f>RIGHT(N1238,LEN(N1238)-FIND("/",N1238))</f>
        <v>world music</v>
      </c>
      <c r="S1238" s="9">
        <f t="shared" si="38"/>
        <v>41110.680138888885</v>
      </c>
      <c r="T1238" s="9">
        <f t="shared" si="39"/>
        <v>41118.666666666664</v>
      </c>
    </row>
    <row r="1239" spans="1:20" ht="58" x14ac:dyDescent="0.35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>
        <f>ROUND((E1239/D1239)*100,0)</f>
        <v>0</v>
      </c>
      <c r="P1239" s="5" t="e">
        <f>E1239/L1239</f>
        <v>#DIV/0!</v>
      </c>
      <c r="Q1239" t="str">
        <f>LEFT(N1239,FIND("/",N1239)-1)</f>
        <v>music</v>
      </c>
      <c r="R1239" t="str">
        <f>RIGHT(N1239,LEN(N1239)-FIND("/",N1239))</f>
        <v>world music</v>
      </c>
      <c r="S1239" s="9">
        <f t="shared" si="38"/>
        <v>41125.283159722225</v>
      </c>
      <c r="T1239" s="9">
        <f t="shared" si="39"/>
        <v>41145.283159722225</v>
      </c>
    </row>
    <row r="1240" spans="1:20" ht="58" x14ac:dyDescent="0.35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>
        <f>ROUND((E1240/D1240)*100,0)</f>
        <v>18</v>
      </c>
      <c r="P1240" s="5">
        <f>E1240/L1240</f>
        <v>59.333333333333336</v>
      </c>
      <c r="Q1240" t="str">
        <f>LEFT(N1240,FIND("/",N1240)-1)</f>
        <v>music</v>
      </c>
      <c r="R1240" t="str">
        <f>RIGHT(N1240,LEN(N1240)-FIND("/",N1240))</f>
        <v>world music</v>
      </c>
      <c r="S1240" s="9">
        <f t="shared" si="38"/>
        <v>40731.61037037037</v>
      </c>
      <c r="T1240" s="9">
        <f t="shared" si="39"/>
        <v>40761.61037037037</v>
      </c>
    </row>
    <row r="1241" spans="1:20" ht="29" x14ac:dyDescent="0.35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>
        <f>ROUND((E1241/D1241)*100,0)</f>
        <v>0</v>
      </c>
      <c r="P1241" s="5" t="e">
        <f>E1241/L1241</f>
        <v>#DIV/0!</v>
      </c>
      <c r="Q1241" t="str">
        <f>LEFT(N1241,FIND("/",N1241)-1)</f>
        <v>music</v>
      </c>
      <c r="R1241" t="str">
        <f>RIGHT(N1241,LEN(N1241)-FIND("/",N1241))</f>
        <v>world music</v>
      </c>
      <c r="S1241" s="9">
        <f t="shared" si="38"/>
        <v>40883.962581018517</v>
      </c>
      <c r="T1241" s="9">
        <f t="shared" si="39"/>
        <v>40913.962581018517</v>
      </c>
    </row>
    <row r="1242" spans="1:20" ht="43.5" x14ac:dyDescent="0.35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>
        <f>ROUND((E1242/D1242)*100,0)</f>
        <v>3</v>
      </c>
      <c r="P1242" s="5">
        <f>E1242/L1242</f>
        <v>30.125</v>
      </c>
      <c r="Q1242" t="str">
        <f>LEFT(N1242,FIND("/",N1242)-1)</f>
        <v>music</v>
      </c>
      <c r="R1242" t="str">
        <f>RIGHT(N1242,LEN(N1242)-FIND("/",N1242))</f>
        <v>world music</v>
      </c>
      <c r="S1242" s="9">
        <f t="shared" si="38"/>
        <v>41409.040011574078</v>
      </c>
      <c r="T1242" s="9">
        <f t="shared" si="39"/>
        <v>41467.910416666666</v>
      </c>
    </row>
    <row r="1243" spans="1:20" ht="58" x14ac:dyDescent="0.35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>
        <f>ROUND((E1243/D1243)*100,0)</f>
        <v>51</v>
      </c>
      <c r="P1243" s="5">
        <f>E1243/L1243</f>
        <v>74.617647058823536</v>
      </c>
      <c r="Q1243" t="str">
        <f>LEFT(N1243,FIND("/",N1243)-1)</f>
        <v>music</v>
      </c>
      <c r="R1243" t="str">
        <f>RIGHT(N1243,LEN(N1243)-FIND("/",N1243))</f>
        <v>world music</v>
      </c>
      <c r="S1243" s="9">
        <f t="shared" si="38"/>
        <v>41923.837731481479</v>
      </c>
      <c r="T1243" s="9">
        <f t="shared" si="39"/>
        <v>41946.249305555553</v>
      </c>
    </row>
    <row r="1244" spans="1:20" ht="43.5" x14ac:dyDescent="0.35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>
        <f>ROUND((E1244/D1244)*100,0)</f>
        <v>1</v>
      </c>
      <c r="P1244" s="5">
        <f>E1244/L1244</f>
        <v>5</v>
      </c>
      <c r="Q1244" t="str">
        <f>LEFT(N1244,FIND("/",N1244)-1)</f>
        <v>music</v>
      </c>
      <c r="R1244" t="str">
        <f>RIGHT(N1244,LEN(N1244)-FIND("/",N1244))</f>
        <v>world music</v>
      </c>
      <c r="S1244" s="9">
        <f t="shared" si="38"/>
        <v>40782.165532407409</v>
      </c>
      <c r="T1244" s="9">
        <f t="shared" si="39"/>
        <v>40797.554166666669</v>
      </c>
    </row>
    <row r="1245" spans="1:20" ht="43.5" x14ac:dyDescent="0.35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>
        <f>ROUND((E1245/D1245)*100,0)</f>
        <v>14</v>
      </c>
      <c r="P1245" s="5">
        <f>E1245/L1245</f>
        <v>44.5</v>
      </c>
      <c r="Q1245" t="str">
        <f>LEFT(N1245,FIND("/",N1245)-1)</f>
        <v>music</v>
      </c>
      <c r="R1245" t="str">
        <f>RIGHT(N1245,LEN(N1245)-FIND("/",N1245))</f>
        <v>world music</v>
      </c>
      <c r="S1245" s="9">
        <f t="shared" si="38"/>
        <v>40671.879293981481</v>
      </c>
      <c r="T1245" s="9">
        <f t="shared" si="39"/>
        <v>40732.875</v>
      </c>
    </row>
    <row r="1246" spans="1:20" ht="43.5" x14ac:dyDescent="0.35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>
        <f>ROUND((E1246/D1246)*100,0)</f>
        <v>104</v>
      </c>
      <c r="P1246" s="5">
        <f>E1246/L1246</f>
        <v>46.133333333333333</v>
      </c>
      <c r="Q1246" t="str">
        <f>LEFT(N1246,FIND("/",N1246)-1)</f>
        <v>music</v>
      </c>
      <c r="R1246" t="str">
        <f>RIGHT(N1246,LEN(N1246)-FIND("/",N1246))</f>
        <v>rock</v>
      </c>
      <c r="S1246" s="9">
        <f t="shared" si="38"/>
        <v>41355.825497685182</v>
      </c>
      <c r="T1246" s="9">
        <f t="shared" si="39"/>
        <v>41386.875</v>
      </c>
    </row>
    <row r="1247" spans="1:20" ht="43.5" x14ac:dyDescent="0.35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>
        <f>ROUND((E1247/D1247)*100,0)</f>
        <v>120</v>
      </c>
      <c r="P1247" s="5">
        <f>E1247/L1247</f>
        <v>141.47058823529412</v>
      </c>
      <c r="Q1247" t="str">
        <f>LEFT(N1247,FIND("/",N1247)-1)</f>
        <v>music</v>
      </c>
      <c r="R1247" t="str">
        <f>RIGHT(N1247,LEN(N1247)-FIND("/",N1247))</f>
        <v>rock</v>
      </c>
      <c r="S1247" s="9">
        <f t="shared" si="38"/>
        <v>41774.599930555552</v>
      </c>
      <c r="T1247" s="9">
        <f t="shared" si="39"/>
        <v>41804.599930555552</v>
      </c>
    </row>
    <row r="1248" spans="1:20" ht="43.5" x14ac:dyDescent="0.35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>
        <f>ROUND((E1248/D1248)*100,0)</f>
        <v>117</v>
      </c>
      <c r="P1248" s="5">
        <f>E1248/L1248</f>
        <v>75.483870967741936</v>
      </c>
      <c r="Q1248" t="str">
        <f>LEFT(N1248,FIND("/",N1248)-1)</f>
        <v>music</v>
      </c>
      <c r="R1248" t="str">
        <f>RIGHT(N1248,LEN(N1248)-FIND("/",N1248))</f>
        <v>rock</v>
      </c>
      <c r="S1248" s="9">
        <f t="shared" si="38"/>
        <v>40838.043391203704</v>
      </c>
      <c r="T1248" s="9">
        <f t="shared" si="39"/>
        <v>40883.085057870368</v>
      </c>
    </row>
    <row r="1249" spans="1:20" ht="29" x14ac:dyDescent="0.35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>
        <f>ROUND((E1249/D1249)*100,0)</f>
        <v>122</v>
      </c>
      <c r="P1249" s="5">
        <f>E1249/L1249</f>
        <v>85.5</v>
      </c>
      <c r="Q1249" t="str">
        <f>LEFT(N1249,FIND("/",N1249)-1)</f>
        <v>music</v>
      </c>
      <c r="R1249" t="str">
        <f>RIGHT(N1249,LEN(N1249)-FIND("/",N1249))</f>
        <v>rock</v>
      </c>
      <c r="S1249" s="9">
        <f t="shared" si="38"/>
        <v>41370.292303240742</v>
      </c>
      <c r="T1249" s="9">
        <f t="shared" si="39"/>
        <v>41400.292303240742</v>
      </c>
    </row>
    <row r="1250" spans="1:20" ht="43.5" x14ac:dyDescent="0.35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>
        <f>ROUND((E1250/D1250)*100,0)</f>
        <v>152</v>
      </c>
      <c r="P1250" s="5">
        <f>E1250/L1250</f>
        <v>64.254237288135599</v>
      </c>
      <c r="Q1250" t="str">
        <f>LEFT(N1250,FIND("/",N1250)-1)</f>
        <v>music</v>
      </c>
      <c r="R1250" t="str">
        <f>RIGHT(N1250,LEN(N1250)-FIND("/",N1250))</f>
        <v>rock</v>
      </c>
      <c r="S1250" s="9">
        <f t="shared" si="38"/>
        <v>41767.656863425924</v>
      </c>
      <c r="T1250" s="9">
        <f t="shared" si="39"/>
        <v>41803.290972222225</v>
      </c>
    </row>
    <row r="1251" spans="1:20" ht="43.5" x14ac:dyDescent="0.35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>
        <f>ROUND((E1251/D1251)*100,0)</f>
        <v>104</v>
      </c>
      <c r="P1251" s="5">
        <f>E1251/L1251</f>
        <v>64.46913580246914</v>
      </c>
      <c r="Q1251" t="str">
        <f>LEFT(N1251,FIND("/",N1251)-1)</f>
        <v>music</v>
      </c>
      <c r="R1251" t="str">
        <f>RIGHT(N1251,LEN(N1251)-FIND("/",N1251))</f>
        <v>rock</v>
      </c>
      <c r="S1251" s="9">
        <f t="shared" si="38"/>
        <v>41067.74086805556</v>
      </c>
      <c r="T1251" s="9">
        <f t="shared" si="39"/>
        <v>41097.74086805556</v>
      </c>
    </row>
    <row r="1252" spans="1:20" ht="58" x14ac:dyDescent="0.35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>
        <f>ROUND((E1252/D1252)*100,0)</f>
        <v>200</v>
      </c>
      <c r="P1252" s="5">
        <f>E1252/L1252</f>
        <v>118.2007874015748</v>
      </c>
      <c r="Q1252" t="str">
        <f>LEFT(N1252,FIND("/",N1252)-1)</f>
        <v>music</v>
      </c>
      <c r="R1252" t="str">
        <f>RIGHT(N1252,LEN(N1252)-FIND("/",N1252))</f>
        <v>rock</v>
      </c>
      <c r="S1252" s="9">
        <f t="shared" si="38"/>
        <v>41843.64271990741</v>
      </c>
      <c r="T1252" s="9">
        <f t="shared" si="39"/>
        <v>41888.64271990741</v>
      </c>
    </row>
    <row r="1253" spans="1:20" ht="29" x14ac:dyDescent="0.35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>
        <f>ROUND((E1253/D1253)*100,0)</f>
        <v>102</v>
      </c>
      <c r="P1253" s="5">
        <f>E1253/L1253</f>
        <v>82.540540540540547</v>
      </c>
      <c r="Q1253" t="str">
        <f>LEFT(N1253,FIND("/",N1253)-1)</f>
        <v>music</v>
      </c>
      <c r="R1253" t="str">
        <f>RIGHT(N1253,LEN(N1253)-FIND("/",N1253))</f>
        <v>rock</v>
      </c>
      <c r="S1253" s="9">
        <f t="shared" si="38"/>
        <v>40751.814432870371</v>
      </c>
      <c r="T1253" s="9">
        <f t="shared" si="39"/>
        <v>40811.814432870371</v>
      </c>
    </row>
    <row r="1254" spans="1:20" ht="43.5" x14ac:dyDescent="0.35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>
        <f>ROUND((E1254/D1254)*100,0)</f>
        <v>138</v>
      </c>
      <c r="P1254" s="5">
        <f>E1254/L1254</f>
        <v>34.170212765957444</v>
      </c>
      <c r="Q1254" t="str">
        <f>LEFT(N1254,FIND("/",N1254)-1)</f>
        <v>music</v>
      </c>
      <c r="R1254" t="str">
        <f>RIGHT(N1254,LEN(N1254)-FIND("/",N1254))</f>
        <v>rock</v>
      </c>
      <c r="S1254" s="9">
        <f t="shared" si="38"/>
        <v>41543.988067129627</v>
      </c>
      <c r="T1254" s="9">
        <f t="shared" si="39"/>
        <v>41571.988067129627</v>
      </c>
    </row>
    <row r="1255" spans="1:20" ht="58" x14ac:dyDescent="0.35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>
        <f>ROUND((E1255/D1255)*100,0)</f>
        <v>303833</v>
      </c>
      <c r="P1255" s="5">
        <f>E1255/L1255</f>
        <v>42.73322081575246</v>
      </c>
      <c r="Q1255" t="str">
        <f>LEFT(N1255,FIND("/",N1255)-1)</f>
        <v>music</v>
      </c>
      <c r="R1255" t="str">
        <f>RIGHT(N1255,LEN(N1255)-FIND("/",N1255))</f>
        <v>rock</v>
      </c>
      <c r="S1255" s="9">
        <f t="shared" si="38"/>
        <v>41855.783645833333</v>
      </c>
      <c r="T1255" s="9">
        <f t="shared" si="39"/>
        <v>41885.783645833333</v>
      </c>
    </row>
    <row r="1256" spans="1:20" ht="43.5" x14ac:dyDescent="0.35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>
        <f>ROUND((E1256/D1256)*100,0)</f>
        <v>199</v>
      </c>
      <c r="P1256" s="5">
        <f>E1256/L1256</f>
        <v>94.489361702127653</v>
      </c>
      <c r="Q1256" t="str">
        <f>LEFT(N1256,FIND("/",N1256)-1)</f>
        <v>music</v>
      </c>
      <c r="R1256" t="str">
        <f>RIGHT(N1256,LEN(N1256)-FIND("/",N1256))</f>
        <v>rock</v>
      </c>
      <c r="S1256" s="9">
        <f t="shared" si="38"/>
        <v>40487.621365740742</v>
      </c>
      <c r="T1256" s="9">
        <f t="shared" si="39"/>
        <v>40544.207638888889</v>
      </c>
    </row>
    <row r="1257" spans="1:20" ht="43.5" x14ac:dyDescent="0.35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>
        <f>ROUND((E1257/D1257)*100,0)</f>
        <v>202</v>
      </c>
      <c r="P1257" s="5">
        <f>E1257/L1257</f>
        <v>55.697247706422019</v>
      </c>
      <c r="Q1257" t="str">
        <f>LEFT(N1257,FIND("/",N1257)-1)</f>
        <v>music</v>
      </c>
      <c r="R1257" t="str">
        <f>RIGHT(N1257,LEN(N1257)-FIND("/",N1257))</f>
        <v>rock</v>
      </c>
      <c r="S1257" s="9">
        <f t="shared" si="38"/>
        <v>41579.845509259263</v>
      </c>
      <c r="T1257" s="9">
        <f t="shared" si="39"/>
        <v>41609.887175925927</v>
      </c>
    </row>
    <row r="1258" spans="1:20" ht="43.5" x14ac:dyDescent="0.35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>
        <f>ROUND((E1258/D1258)*100,0)</f>
        <v>118</v>
      </c>
      <c r="P1258" s="5">
        <f>E1258/L1258</f>
        <v>98.030831024930734</v>
      </c>
      <c r="Q1258" t="str">
        <f>LEFT(N1258,FIND("/",N1258)-1)</f>
        <v>music</v>
      </c>
      <c r="R1258" t="str">
        <f>RIGHT(N1258,LEN(N1258)-FIND("/",N1258))</f>
        <v>rock</v>
      </c>
      <c r="S1258" s="9">
        <f t="shared" si="38"/>
        <v>40921.919340277782</v>
      </c>
      <c r="T1258" s="9">
        <f t="shared" si="39"/>
        <v>40951.919340277782</v>
      </c>
    </row>
    <row r="1259" spans="1:20" ht="43.5" x14ac:dyDescent="0.35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>
        <f>ROUND((E1259/D1259)*100,0)</f>
        <v>295</v>
      </c>
      <c r="P1259" s="5">
        <f>E1259/L1259</f>
        <v>92.102272727272734</v>
      </c>
      <c r="Q1259" t="str">
        <f>LEFT(N1259,FIND("/",N1259)-1)</f>
        <v>music</v>
      </c>
      <c r="R1259" t="str">
        <f>RIGHT(N1259,LEN(N1259)-FIND("/",N1259))</f>
        <v>rock</v>
      </c>
      <c r="S1259" s="9">
        <f t="shared" si="38"/>
        <v>40587.085532407407</v>
      </c>
      <c r="T1259" s="9">
        <f t="shared" si="39"/>
        <v>40636.043865740743</v>
      </c>
    </row>
    <row r="1260" spans="1:20" ht="43.5" x14ac:dyDescent="0.35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>
        <f>ROUND((E1260/D1260)*100,0)</f>
        <v>213</v>
      </c>
      <c r="P1260" s="5">
        <f>E1260/L1260</f>
        <v>38.175462686567165</v>
      </c>
      <c r="Q1260" t="str">
        <f>LEFT(N1260,FIND("/",N1260)-1)</f>
        <v>music</v>
      </c>
      <c r="R1260" t="str">
        <f>RIGHT(N1260,LEN(N1260)-FIND("/",N1260))</f>
        <v>rock</v>
      </c>
      <c r="S1260" s="9">
        <f t="shared" si="38"/>
        <v>41487.611250000002</v>
      </c>
      <c r="T1260" s="9">
        <f t="shared" si="39"/>
        <v>41517.611250000002</v>
      </c>
    </row>
    <row r="1261" spans="1:20" ht="43.5" x14ac:dyDescent="0.35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>
        <f>ROUND((E1261/D1261)*100,0)</f>
        <v>104</v>
      </c>
      <c r="P1261" s="5">
        <f>E1261/L1261</f>
        <v>27.145833333333332</v>
      </c>
      <c r="Q1261" t="str">
        <f>LEFT(N1261,FIND("/",N1261)-1)</f>
        <v>music</v>
      </c>
      <c r="R1261" t="str">
        <f>RIGHT(N1261,LEN(N1261)-FIND("/",N1261))</f>
        <v>rock</v>
      </c>
      <c r="S1261" s="9">
        <f t="shared" si="38"/>
        <v>41766.970648148148</v>
      </c>
      <c r="T1261" s="9">
        <f t="shared" si="39"/>
        <v>41799.165972222225</v>
      </c>
    </row>
    <row r="1262" spans="1:20" ht="43.5" x14ac:dyDescent="0.35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>
        <f>ROUND((E1262/D1262)*100,0)</f>
        <v>114</v>
      </c>
      <c r="P1262" s="5">
        <f>E1262/L1262</f>
        <v>50.689189189189186</v>
      </c>
      <c r="Q1262" t="str">
        <f>LEFT(N1262,FIND("/",N1262)-1)</f>
        <v>music</v>
      </c>
      <c r="R1262" t="str">
        <f>RIGHT(N1262,LEN(N1262)-FIND("/",N1262))</f>
        <v>rock</v>
      </c>
      <c r="S1262" s="9">
        <f t="shared" si="38"/>
        <v>41666.842824074076</v>
      </c>
      <c r="T1262" s="9">
        <f t="shared" si="39"/>
        <v>41696.842824074076</v>
      </c>
    </row>
    <row r="1263" spans="1:20" ht="43.5" x14ac:dyDescent="0.35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>
        <f>ROUND((E1263/D1263)*100,0)</f>
        <v>101</v>
      </c>
      <c r="P1263" s="5">
        <f>E1263/L1263</f>
        <v>38.942307692307693</v>
      </c>
      <c r="Q1263" t="str">
        <f>LEFT(N1263,FIND("/",N1263)-1)</f>
        <v>music</v>
      </c>
      <c r="R1263" t="str">
        <f>RIGHT(N1263,LEN(N1263)-FIND("/",N1263))</f>
        <v>rock</v>
      </c>
      <c r="S1263" s="9">
        <f t="shared" si="38"/>
        <v>41638.342905092592</v>
      </c>
      <c r="T1263" s="9">
        <f t="shared" si="39"/>
        <v>41668.342905092592</v>
      </c>
    </row>
    <row r="1264" spans="1:20" ht="43.5" x14ac:dyDescent="0.35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>
        <f>ROUND((E1264/D1264)*100,0)</f>
        <v>125</v>
      </c>
      <c r="P1264" s="5">
        <f>E1264/L1264</f>
        <v>77.638095238095232</v>
      </c>
      <c r="Q1264" t="str">
        <f>LEFT(N1264,FIND("/",N1264)-1)</f>
        <v>music</v>
      </c>
      <c r="R1264" t="str">
        <f>RIGHT(N1264,LEN(N1264)-FIND("/",N1264))</f>
        <v>rock</v>
      </c>
      <c r="S1264" s="9">
        <f t="shared" si="38"/>
        <v>41656.762638888889</v>
      </c>
      <c r="T1264" s="9">
        <f t="shared" si="39"/>
        <v>41686.762638888889</v>
      </c>
    </row>
    <row r="1265" spans="1:20" ht="29" x14ac:dyDescent="0.35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>
        <f>ROUND((E1265/D1265)*100,0)</f>
        <v>119</v>
      </c>
      <c r="P1265" s="5">
        <f>E1265/L1265</f>
        <v>43.536585365853661</v>
      </c>
      <c r="Q1265" t="str">
        <f>LEFT(N1265,FIND("/",N1265)-1)</f>
        <v>music</v>
      </c>
      <c r="R1265" t="str">
        <f>RIGHT(N1265,LEN(N1265)-FIND("/",N1265))</f>
        <v>rock</v>
      </c>
      <c r="S1265" s="9">
        <f t="shared" si="38"/>
        <v>41692.084143518521</v>
      </c>
      <c r="T1265" s="9">
        <f t="shared" si="39"/>
        <v>41727.041666666664</v>
      </c>
    </row>
    <row r="1266" spans="1:20" ht="43.5" x14ac:dyDescent="0.35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>
        <f>ROUND((E1266/D1266)*100,0)</f>
        <v>166</v>
      </c>
      <c r="P1266" s="5">
        <f>E1266/L1266</f>
        <v>31.823529411764707</v>
      </c>
      <c r="Q1266" t="str">
        <f>LEFT(N1266,FIND("/",N1266)-1)</f>
        <v>music</v>
      </c>
      <c r="R1266" t="str">
        <f>RIGHT(N1266,LEN(N1266)-FIND("/",N1266))</f>
        <v>rock</v>
      </c>
      <c r="S1266" s="9">
        <f t="shared" si="38"/>
        <v>41547.662997685184</v>
      </c>
      <c r="T1266" s="9">
        <f t="shared" si="39"/>
        <v>41576.662997685184</v>
      </c>
    </row>
    <row r="1267" spans="1:20" ht="58" x14ac:dyDescent="0.35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>
        <f>ROUND((E1267/D1267)*100,0)</f>
        <v>119</v>
      </c>
      <c r="P1267" s="5">
        <f>E1267/L1267</f>
        <v>63.184393939393942</v>
      </c>
      <c r="Q1267" t="str">
        <f>LEFT(N1267,FIND("/",N1267)-1)</f>
        <v>music</v>
      </c>
      <c r="R1267" t="str">
        <f>RIGHT(N1267,LEN(N1267)-FIND("/",N1267))</f>
        <v>rock</v>
      </c>
      <c r="S1267" s="9">
        <f t="shared" si="38"/>
        <v>40465.655266203699</v>
      </c>
      <c r="T1267" s="9">
        <f t="shared" si="39"/>
        <v>40512.655266203699</v>
      </c>
    </row>
    <row r="1268" spans="1:20" ht="29" x14ac:dyDescent="0.35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>
        <f>ROUND((E1268/D1268)*100,0)</f>
        <v>100</v>
      </c>
      <c r="P1268" s="5">
        <f>E1268/L1268</f>
        <v>190.9</v>
      </c>
      <c r="Q1268" t="str">
        <f>LEFT(N1268,FIND("/",N1268)-1)</f>
        <v>music</v>
      </c>
      <c r="R1268" t="str">
        <f>RIGHT(N1268,LEN(N1268)-FIND("/",N1268))</f>
        <v>rock</v>
      </c>
      <c r="S1268" s="9">
        <f t="shared" si="38"/>
        <v>41620.87667824074</v>
      </c>
      <c r="T1268" s="9">
        <f t="shared" si="39"/>
        <v>41650.87667824074</v>
      </c>
    </row>
    <row r="1269" spans="1:20" ht="43.5" x14ac:dyDescent="0.35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>
        <f>ROUND((E1269/D1269)*100,0)</f>
        <v>102</v>
      </c>
      <c r="P1269" s="5">
        <f>E1269/L1269</f>
        <v>140.85534591194968</v>
      </c>
      <c r="Q1269" t="str">
        <f>LEFT(N1269,FIND("/",N1269)-1)</f>
        <v>music</v>
      </c>
      <c r="R1269" t="str">
        <f>RIGHT(N1269,LEN(N1269)-FIND("/",N1269))</f>
        <v>rock</v>
      </c>
      <c r="S1269" s="9">
        <f t="shared" si="38"/>
        <v>41449.585162037038</v>
      </c>
      <c r="T1269" s="9">
        <f t="shared" si="39"/>
        <v>41479.585162037038</v>
      </c>
    </row>
    <row r="1270" spans="1:20" ht="29" x14ac:dyDescent="0.35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>
        <f>ROUND((E1270/D1270)*100,0)</f>
        <v>117</v>
      </c>
      <c r="P1270" s="5">
        <f>E1270/L1270</f>
        <v>76.92307692307692</v>
      </c>
      <c r="Q1270" t="str">
        <f>LEFT(N1270,FIND("/",N1270)-1)</f>
        <v>music</v>
      </c>
      <c r="R1270" t="str">
        <f>RIGHT(N1270,LEN(N1270)-FIND("/",N1270))</f>
        <v>rock</v>
      </c>
      <c r="S1270" s="9">
        <f t="shared" si="38"/>
        <v>41507.845451388886</v>
      </c>
      <c r="T1270" s="9">
        <f t="shared" si="39"/>
        <v>41537.845451388886</v>
      </c>
    </row>
    <row r="1271" spans="1:20" ht="58" x14ac:dyDescent="0.35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>
        <f>ROUND((E1271/D1271)*100,0)</f>
        <v>109</v>
      </c>
      <c r="P1271" s="5">
        <f>E1271/L1271</f>
        <v>99.15533980582525</v>
      </c>
      <c r="Q1271" t="str">
        <f>LEFT(N1271,FIND("/",N1271)-1)</f>
        <v>music</v>
      </c>
      <c r="R1271" t="str">
        <f>RIGHT(N1271,LEN(N1271)-FIND("/",N1271))</f>
        <v>rock</v>
      </c>
      <c r="S1271" s="9">
        <f t="shared" si="38"/>
        <v>42445.823055555549</v>
      </c>
      <c r="T1271" s="9">
        <f t="shared" si="39"/>
        <v>42476</v>
      </c>
    </row>
    <row r="1272" spans="1:20" ht="29" x14ac:dyDescent="0.35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>
        <f>ROUND((E1272/D1272)*100,0)</f>
        <v>115</v>
      </c>
      <c r="P1272" s="5">
        <f>E1272/L1272</f>
        <v>67.881656804733723</v>
      </c>
      <c r="Q1272" t="str">
        <f>LEFT(N1272,FIND("/",N1272)-1)</f>
        <v>music</v>
      </c>
      <c r="R1272" t="str">
        <f>RIGHT(N1272,LEN(N1272)-FIND("/",N1272))</f>
        <v>rock</v>
      </c>
      <c r="S1272" s="9">
        <f t="shared" si="38"/>
        <v>40933.856967592597</v>
      </c>
      <c r="T1272" s="9">
        <f t="shared" si="39"/>
        <v>40993.815300925926</v>
      </c>
    </row>
    <row r="1273" spans="1:20" ht="43.5" x14ac:dyDescent="0.35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>
        <f>ROUND((E1273/D1273)*100,0)</f>
        <v>102</v>
      </c>
      <c r="P1273" s="5">
        <f>E1273/L1273</f>
        <v>246.29032258064515</v>
      </c>
      <c r="Q1273" t="str">
        <f>LEFT(N1273,FIND("/",N1273)-1)</f>
        <v>music</v>
      </c>
      <c r="R1273" t="str">
        <f>RIGHT(N1273,LEN(N1273)-FIND("/",N1273))</f>
        <v>rock</v>
      </c>
      <c r="S1273" s="9">
        <f t="shared" si="38"/>
        <v>41561.683553240742</v>
      </c>
      <c r="T1273" s="9">
        <f t="shared" si="39"/>
        <v>41591.725219907406</v>
      </c>
    </row>
    <row r="1274" spans="1:20" ht="58" x14ac:dyDescent="0.35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>
        <f>ROUND((E1274/D1274)*100,0)</f>
        <v>106</v>
      </c>
      <c r="P1274" s="5">
        <f>E1274/L1274</f>
        <v>189.28571428571428</v>
      </c>
      <c r="Q1274" t="str">
        <f>LEFT(N1274,FIND("/",N1274)-1)</f>
        <v>music</v>
      </c>
      <c r="R1274" t="str">
        <f>RIGHT(N1274,LEN(N1274)-FIND("/",N1274))</f>
        <v>rock</v>
      </c>
      <c r="S1274" s="9">
        <f t="shared" si="38"/>
        <v>40274.745127314818</v>
      </c>
      <c r="T1274" s="9">
        <f t="shared" si="39"/>
        <v>40344.166666666664</v>
      </c>
    </row>
    <row r="1275" spans="1:20" ht="43.5" x14ac:dyDescent="0.35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>
        <f>ROUND((E1275/D1275)*100,0)</f>
        <v>104</v>
      </c>
      <c r="P1275" s="5">
        <f>E1275/L1275</f>
        <v>76.666666666666671</v>
      </c>
      <c r="Q1275" t="str">
        <f>LEFT(N1275,FIND("/",N1275)-1)</f>
        <v>music</v>
      </c>
      <c r="R1275" t="str">
        <f>RIGHT(N1275,LEN(N1275)-FIND("/",N1275))</f>
        <v>rock</v>
      </c>
      <c r="S1275" s="9">
        <f t="shared" si="38"/>
        <v>41852.730219907404</v>
      </c>
      <c r="T1275" s="9">
        <f t="shared" si="39"/>
        <v>41882.730219907404</v>
      </c>
    </row>
    <row r="1276" spans="1:20" ht="43.5" x14ac:dyDescent="0.35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>
        <f>ROUND((E1276/D1276)*100,0)</f>
        <v>155</v>
      </c>
      <c r="P1276" s="5">
        <f>E1276/L1276</f>
        <v>82.963254817987149</v>
      </c>
      <c r="Q1276" t="str">
        <f>LEFT(N1276,FIND("/",N1276)-1)</f>
        <v>music</v>
      </c>
      <c r="R1276" t="str">
        <f>RIGHT(N1276,LEN(N1276)-FIND("/",N1276))</f>
        <v>rock</v>
      </c>
      <c r="S1276" s="9">
        <f t="shared" si="38"/>
        <v>41116.690104166664</v>
      </c>
      <c r="T1276" s="9">
        <f t="shared" si="39"/>
        <v>41151.690104166664</v>
      </c>
    </row>
    <row r="1277" spans="1:20" ht="43.5" x14ac:dyDescent="0.35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>
        <f>ROUND((E1277/D1277)*100,0)</f>
        <v>162</v>
      </c>
      <c r="P1277" s="5">
        <f>E1277/L1277</f>
        <v>62.522107969151669</v>
      </c>
      <c r="Q1277" t="str">
        <f>LEFT(N1277,FIND("/",N1277)-1)</f>
        <v>music</v>
      </c>
      <c r="R1277" t="str">
        <f>RIGHT(N1277,LEN(N1277)-FIND("/",N1277))</f>
        <v>rock</v>
      </c>
      <c r="S1277" s="9">
        <f t="shared" si="38"/>
        <v>41458.867905092593</v>
      </c>
      <c r="T1277" s="9">
        <f t="shared" si="39"/>
        <v>41493.867905092593</v>
      </c>
    </row>
    <row r="1278" spans="1:20" ht="29" x14ac:dyDescent="0.35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>
        <f>ROUND((E1278/D1278)*100,0)</f>
        <v>104</v>
      </c>
      <c r="P1278" s="5">
        <f>E1278/L1278</f>
        <v>46.06808823529412</v>
      </c>
      <c r="Q1278" t="str">
        <f>LEFT(N1278,FIND("/",N1278)-1)</f>
        <v>music</v>
      </c>
      <c r="R1278" t="str">
        <f>RIGHT(N1278,LEN(N1278)-FIND("/",N1278))</f>
        <v>rock</v>
      </c>
      <c r="S1278" s="9">
        <f t="shared" si="38"/>
        <v>40007.704247685186</v>
      </c>
      <c r="T1278" s="9">
        <f t="shared" si="39"/>
        <v>40057.166666666664</v>
      </c>
    </row>
    <row r="1279" spans="1:20" ht="58" x14ac:dyDescent="0.35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>
        <f>ROUND((E1279/D1279)*100,0)</f>
        <v>106</v>
      </c>
      <c r="P1279" s="5">
        <f>E1279/L1279</f>
        <v>38.543946731234868</v>
      </c>
      <c r="Q1279" t="str">
        <f>LEFT(N1279,FIND("/",N1279)-1)</f>
        <v>music</v>
      </c>
      <c r="R1279" t="str">
        <f>RIGHT(N1279,LEN(N1279)-FIND("/",N1279))</f>
        <v>rock</v>
      </c>
      <c r="S1279" s="9">
        <f t="shared" si="38"/>
        <v>41121.561886574076</v>
      </c>
      <c r="T1279" s="9">
        <f t="shared" si="39"/>
        <v>41156.561886574076</v>
      </c>
    </row>
    <row r="1280" spans="1:20" ht="43.5" x14ac:dyDescent="0.35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>
        <f>ROUND((E1280/D1280)*100,0)</f>
        <v>155</v>
      </c>
      <c r="P1280" s="5">
        <f>E1280/L1280</f>
        <v>53.005263157894738</v>
      </c>
      <c r="Q1280" t="str">
        <f>LEFT(N1280,FIND("/",N1280)-1)</f>
        <v>music</v>
      </c>
      <c r="R1280" t="str">
        <f>RIGHT(N1280,LEN(N1280)-FIND("/",N1280))</f>
        <v>rock</v>
      </c>
      <c r="S1280" s="9">
        <f t="shared" si="38"/>
        <v>41786.555162037039</v>
      </c>
      <c r="T1280" s="9">
        <f t="shared" si="39"/>
        <v>41815.083333333336</v>
      </c>
    </row>
    <row r="1281" spans="1:20" ht="43.5" x14ac:dyDescent="0.35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>
        <f>ROUND((E1281/D1281)*100,0)</f>
        <v>111</v>
      </c>
      <c r="P1281" s="5">
        <f>E1281/L1281</f>
        <v>73.355396825396824</v>
      </c>
      <c r="Q1281" t="str">
        <f>LEFT(N1281,FIND("/",N1281)-1)</f>
        <v>music</v>
      </c>
      <c r="R1281" t="str">
        <f>RIGHT(N1281,LEN(N1281)-FIND("/",N1281))</f>
        <v>rock</v>
      </c>
      <c r="S1281" s="9">
        <f t="shared" si="38"/>
        <v>41682.099189814813</v>
      </c>
      <c r="T1281" s="9">
        <f t="shared" si="39"/>
        <v>41722.057523148149</v>
      </c>
    </row>
    <row r="1282" spans="1:20" ht="43.5" x14ac:dyDescent="0.35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>
        <f>ROUND((E1282/D1282)*100,0)</f>
        <v>111</v>
      </c>
      <c r="P1282" s="5">
        <f>E1282/L1282</f>
        <v>127.97523076923076</v>
      </c>
      <c r="Q1282" t="str">
        <f>LEFT(N1282,FIND("/",N1282)-1)</f>
        <v>music</v>
      </c>
      <c r="R1282" t="str">
        <f>RIGHT(N1282,LEN(N1282)-FIND("/",N1282))</f>
        <v>rock</v>
      </c>
      <c r="S1282" s="9">
        <f t="shared" si="38"/>
        <v>40513.757569444446</v>
      </c>
      <c r="T1282" s="9">
        <f t="shared" si="39"/>
        <v>40603.757569444446</v>
      </c>
    </row>
    <row r="1283" spans="1:20" ht="43.5" x14ac:dyDescent="0.35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>
        <f>ROUND((E1283/D1283)*100,0)</f>
        <v>111</v>
      </c>
      <c r="P1283" s="5">
        <f>E1283/L1283</f>
        <v>104.72972972972973</v>
      </c>
      <c r="Q1283" t="str">
        <f>LEFT(N1283,FIND("/",N1283)-1)</f>
        <v>music</v>
      </c>
      <c r="R1283" t="str">
        <f>RIGHT(N1283,LEN(N1283)-FIND("/",N1283))</f>
        <v>rock</v>
      </c>
      <c r="S1283" s="9">
        <f t="shared" ref="S1283:S1346" si="40">(((J1283/60)/60)/24)+DATE(1970,1,1)</f>
        <v>41463.743472222224</v>
      </c>
      <c r="T1283" s="9">
        <f t="shared" ref="T1283:T1346" si="41">(((I1283/60)/60)/24)+DATE(1970,1,1)</f>
        <v>41483.743472222224</v>
      </c>
    </row>
    <row r="1284" spans="1:20" ht="58" x14ac:dyDescent="0.35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>
        <f>ROUND((E1284/D1284)*100,0)</f>
        <v>124</v>
      </c>
      <c r="P1284" s="5">
        <f>E1284/L1284</f>
        <v>67.671532846715323</v>
      </c>
      <c r="Q1284" t="str">
        <f>LEFT(N1284,FIND("/",N1284)-1)</f>
        <v>music</v>
      </c>
      <c r="R1284" t="str">
        <f>RIGHT(N1284,LEN(N1284)-FIND("/",N1284))</f>
        <v>rock</v>
      </c>
      <c r="S1284" s="9">
        <f t="shared" si="40"/>
        <v>41586.475173611114</v>
      </c>
      <c r="T1284" s="9">
        <f t="shared" si="41"/>
        <v>41617.207638888889</v>
      </c>
    </row>
    <row r="1285" spans="1:20" ht="43.5" x14ac:dyDescent="0.35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>
        <f>ROUND((E1285/D1285)*100,0)</f>
        <v>211</v>
      </c>
      <c r="P1285" s="5">
        <f>E1285/L1285</f>
        <v>95.931818181818187</v>
      </c>
      <c r="Q1285" t="str">
        <f>LEFT(N1285,FIND("/",N1285)-1)</f>
        <v>music</v>
      </c>
      <c r="R1285" t="str">
        <f>RIGHT(N1285,LEN(N1285)-FIND("/",N1285))</f>
        <v>rock</v>
      </c>
      <c r="S1285" s="9">
        <f t="shared" si="40"/>
        <v>41320.717465277776</v>
      </c>
      <c r="T1285" s="9">
        <f t="shared" si="41"/>
        <v>41344.166666666664</v>
      </c>
    </row>
    <row r="1286" spans="1:20" ht="43.5" x14ac:dyDescent="0.35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>
        <f>ROUND((E1286/D1286)*100,0)</f>
        <v>101</v>
      </c>
      <c r="P1286" s="5">
        <f>E1286/L1286</f>
        <v>65.161290322580641</v>
      </c>
      <c r="Q1286" t="str">
        <f>LEFT(N1286,FIND("/",N1286)-1)</f>
        <v>theater</v>
      </c>
      <c r="R1286" t="str">
        <f>RIGHT(N1286,LEN(N1286)-FIND("/",N1286))</f>
        <v>plays</v>
      </c>
      <c r="S1286" s="9">
        <f t="shared" si="40"/>
        <v>42712.23474537037</v>
      </c>
      <c r="T1286" s="9">
        <f t="shared" si="41"/>
        <v>42735.707638888889</v>
      </c>
    </row>
    <row r="1287" spans="1:20" ht="43.5" x14ac:dyDescent="0.35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>
        <f>ROUND((E1287/D1287)*100,0)</f>
        <v>102</v>
      </c>
      <c r="P1287" s="5">
        <f>E1287/L1287</f>
        <v>32.269841269841272</v>
      </c>
      <c r="Q1287" t="str">
        <f>LEFT(N1287,FIND("/",N1287)-1)</f>
        <v>theater</v>
      </c>
      <c r="R1287" t="str">
        <f>RIGHT(N1287,LEN(N1287)-FIND("/",N1287))</f>
        <v>plays</v>
      </c>
      <c r="S1287" s="9">
        <f t="shared" si="40"/>
        <v>42160.583043981482</v>
      </c>
      <c r="T1287" s="9">
        <f t="shared" si="41"/>
        <v>42175.583043981482</v>
      </c>
    </row>
    <row r="1288" spans="1:20" ht="43.5" x14ac:dyDescent="0.35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>
        <f>ROUND((E1288/D1288)*100,0)</f>
        <v>108</v>
      </c>
      <c r="P1288" s="5">
        <f>E1288/L1288</f>
        <v>81.25</v>
      </c>
      <c r="Q1288" t="str">
        <f>LEFT(N1288,FIND("/",N1288)-1)</f>
        <v>theater</v>
      </c>
      <c r="R1288" t="str">
        <f>RIGHT(N1288,LEN(N1288)-FIND("/",N1288))</f>
        <v>plays</v>
      </c>
      <c r="S1288" s="9">
        <f t="shared" si="40"/>
        <v>42039.384571759263</v>
      </c>
      <c r="T1288" s="9">
        <f t="shared" si="41"/>
        <v>42052.583333333328</v>
      </c>
    </row>
    <row r="1289" spans="1:20" ht="72.5" x14ac:dyDescent="0.35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>
        <f>ROUND((E1289/D1289)*100,0)</f>
        <v>242</v>
      </c>
      <c r="P1289" s="5">
        <f>E1289/L1289</f>
        <v>24.2</v>
      </c>
      <c r="Q1289" t="str">
        <f>LEFT(N1289,FIND("/",N1289)-1)</f>
        <v>theater</v>
      </c>
      <c r="R1289" t="str">
        <f>RIGHT(N1289,LEN(N1289)-FIND("/",N1289))</f>
        <v>plays</v>
      </c>
      <c r="S1289" s="9">
        <f t="shared" si="40"/>
        <v>42107.621018518519</v>
      </c>
      <c r="T1289" s="9">
        <f t="shared" si="41"/>
        <v>42167.621018518519</v>
      </c>
    </row>
    <row r="1290" spans="1:20" ht="58" x14ac:dyDescent="0.35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>
        <f>ROUND((E1290/D1290)*100,0)</f>
        <v>100</v>
      </c>
      <c r="P1290" s="5">
        <f>E1290/L1290</f>
        <v>65.868852459016395</v>
      </c>
      <c r="Q1290" t="str">
        <f>LEFT(N1290,FIND("/",N1290)-1)</f>
        <v>theater</v>
      </c>
      <c r="R1290" t="str">
        <f>RIGHT(N1290,LEN(N1290)-FIND("/",N1290))</f>
        <v>plays</v>
      </c>
      <c r="S1290" s="9">
        <f t="shared" si="40"/>
        <v>42561.154664351852</v>
      </c>
      <c r="T1290" s="9">
        <f t="shared" si="41"/>
        <v>42592.166666666672</v>
      </c>
    </row>
    <row r="1291" spans="1:20" ht="43.5" x14ac:dyDescent="0.35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>
        <f>ROUND((E1291/D1291)*100,0)</f>
        <v>125</v>
      </c>
      <c r="P1291" s="5">
        <f>E1291/L1291</f>
        <v>36.07692307692308</v>
      </c>
      <c r="Q1291" t="str">
        <f>LEFT(N1291,FIND("/",N1291)-1)</f>
        <v>theater</v>
      </c>
      <c r="R1291" t="str">
        <f>RIGHT(N1291,LEN(N1291)-FIND("/",N1291))</f>
        <v>plays</v>
      </c>
      <c r="S1291" s="9">
        <f t="shared" si="40"/>
        <v>42709.134780092587</v>
      </c>
      <c r="T1291" s="9">
        <f t="shared" si="41"/>
        <v>42739.134780092587</v>
      </c>
    </row>
    <row r="1292" spans="1:20" ht="29" x14ac:dyDescent="0.35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>
        <f>ROUND((E1292/D1292)*100,0)</f>
        <v>109</v>
      </c>
      <c r="P1292" s="5">
        <f>E1292/L1292</f>
        <v>44.186046511627907</v>
      </c>
      <c r="Q1292" t="str">
        <f>LEFT(N1292,FIND("/",N1292)-1)</f>
        <v>theater</v>
      </c>
      <c r="R1292" t="str">
        <f>RIGHT(N1292,LEN(N1292)-FIND("/",N1292))</f>
        <v>plays</v>
      </c>
      <c r="S1292" s="9">
        <f t="shared" si="40"/>
        <v>42086.614942129629</v>
      </c>
      <c r="T1292" s="9">
        <f t="shared" si="41"/>
        <v>42117.290972222225</v>
      </c>
    </row>
    <row r="1293" spans="1:20" ht="43.5" x14ac:dyDescent="0.35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>
        <f>ROUND((E1293/D1293)*100,0)</f>
        <v>146</v>
      </c>
      <c r="P1293" s="5">
        <f>E1293/L1293</f>
        <v>104.07142857142857</v>
      </c>
      <c r="Q1293" t="str">
        <f>LEFT(N1293,FIND("/",N1293)-1)</f>
        <v>theater</v>
      </c>
      <c r="R1293" t="str">
        <f>RIGHT(N1293,LEN(N1293)-FIND("/",N1293))</f>
        <v>plays</v>
      </c>
      <c r="S1293" s="9">
        <f t="shared" si="40"/>
        <v>42064.652673611112</v>
      </c>
      <c r="T1293" s="9">
        <f t="shared" si="41"/>
        <v>42101.291666666672</v>
      </c>
    </row>
    <row r="1294" spans="1:20" ht="58" x14ac:dyDescent="0.35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>
        <f>ROUND((E1294/D1294)*100,0)</f>
        <v>110</v>
      </c>
      <c r="P1294" s="5">
        <f>E1294/L1294</f>
        <v>35.96153846153846</v>
      </c>
      <c r="Q1294" t="str">
        <f>LEFT(N1294,FIND("/",N1294)-1)</f>
        <v>theater</v>
      </c>
      <c r="R1294" t="str">
        <f>RIGHT(N1294,LEN(N1294)-FIND("/",N1294))</f>
        <v>plays</v>
      </c>
      <c r="S1294" s="9">
        <f t="shared" si="40"/>
        <v>42256.764212962968</v>
      </c>
      <c r="T1294" s="9">
        <f t="shared" si="41"/>
        <v>42283.957638888889</v>
      </c>
    </row>
    <row r="1295" spans="1:20" ht="58" x14ac:dyDescent="0.35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>
        <f>ROUND((E1295/D1295)*100,0)</f>
        <v>102</v>
      </c>
      <c r="P1295" s="5">
        <f>E1295/L1295</f>
        <v>127.79166666666667</v>
      </c>
      <c r="Q1295" t="str">
        <f>LEFT(N1295,FIND("/",N1295)-1)</f>
        <v>theater</v>
      </c>
      <c r="R1295" t="str">
        <f>RIGHT(N1295,LEN(N1295)-FIND("/",N1295))</f>
        <v>plays</v>
      </c>
      <c r="S1295" s="9">
        <f t="shared" si="40"/>
        <v>42292.701053240744</v>
      </c>
      <c r="T1295" s="9">
        <f t="shared" si="41"/>
        <v>42322.742719907401</v>
      </c>
    </row>
    <row r="1296" spans="1:20" ht="43.5" x14ac:dyDescent="0.35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>
        <f>ROUND((E1296/D1296)*100,0)</f>
        <v>122</v>
      </c>
      <c r="P1296" s="5">
        <f>E1296/L1296</f>
        <v>27.727272727272727</v>
      </c>
      <c r="Q1296" t="str">
        <f>LEFT(N1296,FIND("/",N1296)-1)</f>
        <v>theater</v>
      </c>
      <c r="R1296" t="str">
        <f>RIGHT(N1296,LEN(N1296)-FIND("/",N1296))</f>
        <v>plays</v>
      </c>
      <c r="S1296" s="9">
        <f t="shared" si="40"/>
        <v>42278.453668981485</v>
      </c>
      <c r="T1296" s="9">
        <f t="shared" si="41"/>
        <v>42296.458333333328</v>
      </c>
    </row>
    <row r="1297" spans="1:20" ht="43.5" x14ac:dyDescent="0.35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>
        <f>ROUND((E1297/D1297)*100,0)</f>
        <v>102</v>
      </c>
      <c r="P1297" s="5">
        <f>E1297/L1297</f>
        <v>39.828125</v>
      </c>
      <c r="Q1297" t="str">
        <f>LEFT(N1297,FIND("/",N1297)-1)</f>
        <v>theater</v>
      </c>
      <c r="R1297" t="str">
        <f>RIGHT(N1297,LEN(N1297)-FIND("/",N1297))</f>
        <v>plays</v>
      </c>
      <c r="S1297" s="9">
        <f t="shared" si="40"/>
        <v>42184.572881944448</v>
      </c>
      <c r="T1297" s="9">
        <f t="shared" si="41"/>
        <v>42214.708333333328</v>
      </c>
    </row>
    <row r="1298" spans="1:20" ht="58" x14ac:dyDescent="0.35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>
        <f>ROUND((E1298/D1298)*100,0)</f>
        <v>141</v>
      </c>
      <c r="P1298" s="5">
        <f>E1298/L1298</f>
        <v>52.173913043478258</v>
      </c>
      <c r="Q1298" t="str">
        <f>LEFT(N1298,FIND("/",N1298)-1)</f>
        <v>theater</v>
      </c>
      <c r="R1298" t="str">
        <f>RIGHT(N1298,LEN(N1298)-FIND("/",N1298))</f>
        <v>plays</v>
      </c>
      <c r="S1298" s="9">
        <f t="shared" si="40"/>
        <v>42423.050613425927</v>
      </c>
      <c r="T1298" s="9">
        <f t="shared" si="41"/>
        <v>42443.008946759262</v>
      </c>
    </row>
    <row r="1299" spans="1:20" ht="43.5" x14ac:dyDescent="0.35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>
        <f>ROUND((E1299/D1299)*100,0)</f>
        <v>110</v>
      </c>
      <c r="P1299" s="5">
        <f>E1299/L1299</f>
        <v>92.037815126050418</v>
      </c>
      <c r="Q1299" t="str">
        <f>LEFT(N1299,FIND("/",N1299)-1)</f>
        <v>theater</v>
      </c>
      <c r="R1299" t="str">
        <f>RIGHT(N1299,LEN(N1299)-FIND("/",N1299))</f>
        <v>plays</v>
      </c>
      <c r="S1299" s="9">
        <f t="shared" si="40"/>
        <v>42461.747199074074</v>
      </c>
      <c r="T1299" s="9">
        <f t="shared" si="41"/>
        <v>42491.747199074074</v>
      </c>
    </row>
    <row r="1300" spans="1:20" ht="43.5" x14ac:dyDescent="0.35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>
        <f>ROUND((E1300/D1300)*100,0)</f>
        <v>105</v>
      </c>
      <c r="P1300" s="5">
        <f>E1300/L1300</f>
        <v>63.424242424242422</v>
      </c>
      <c r="Q1300" t="str">
        <f>LEFT(N1300,FIND("/",N1300)-1)</f>
        <v>theater</v>
      </c>
      <c r="R1300" t="str">
        <f>RIGHT(N1300,LEN(N1300)-FIND("/",N1300))</f>
        <v>plays</v>
      </c>
      <c r="S1300" s="9">
        <f t="shared" si="40"/>
        <v>42458.680925925932</v>
      </c>
      <c r="T1300" s="9">
        <f t="shared" si="41"/>
        <v>42488.680925925932</v>
      </c>
    </row>
    <row r="1301" spans="1:20" ht="43.5" x14ac:dyDescent="0.35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>
        <f>ROUND((E1301/D1301)*100,0)</f>
        <v>124</v>
      </c>
      <c r="P1301" s="5">
        <f>E1301/L1301</f>
        <v>135.625</v>
      </c>
      <c r="Q1301" t="str">
        <f>LEFT(N1301,FIND("/",N1301)-1)</f>
        <v>theater</v>
      </c>
      <c r="R1301" t="str">
        <f>RIGHT(N1301,LEN(N1301)-FIND("/",N1301))</f>
        <v>plays</v>
      </c>
      <c r="S1301" s="9">
        <f t="shared" si="40"/>
        <v>42169.814340277779</v>
      </c>
      <c r="T1301" s="9">
        <f t="shared" si="41"/>
        <v>42199.814340277779</v>
      </c>
    </row>
    <row r="1302" spans="1:20" ht="43.5" x14ac:dyDescent="0.35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>
        <f>ROUND((E1302/D1302)*100,0)</f>
        <v>135</v>
      </c>
      <c r="P1302" s="5">
        <f>E1302/L1302</f>
        <v>168.75</v>
      </c>
      <c r="Q1302" t="str">
        <f>LEFT(N1302,FIND("/",N1302)-1)</f>
        <v>theater</v>
      </c>
      <c r="R1302" t="str">
        <f>RIGHT(N1302,LEN(N1302)-FIND("/",N1302))</f>
        <v>plays</v>
      </c>
      <c r="S1302" s="9">
        <f t="shared" si="40"/>
        <v>42483.675208333334</v>
      </c>
      <c r="T1302" s="9">
        <f t="shared" si="41"/>
        <v>42522.789583333331</v>
      </c>
    </row>
    <row r="1303" spans="1:20" ht="43.5" x14ac:dyDescent="0.35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>
        <f>ROUND((E1303/D1303)*100,0)</f>
        <v>103</v>
      </c>
      <c r="P1303" s="5">
        <f>E1303/L1303</f>
        <v>70.862068965517238</v>
      </c>
      <c r="Q1303" t="str">
        <f>LEFT(N1303,FIND("/",N1303)-1)</f>
        <v>theater</v>
      </c>
      <c r="R1303" t="str">
        <f>RIGHT(N1303,LEN(N1303)-FIND("/",N1303))</f>
        <v>plays</v>
      </c>
      <c r="S1303" s="9">
        <f t="shared" si="40"/>
        <v>42195.749745370369</v>
      </c>
      <c r="T1303" s="9">
        <f t="shared" si="41"/>
        <v>42206.125</v>
      </c>
    </row>
    <row r="1304" spans="1:20" ht="43.5" x14ac:dyDescent="0.35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>
        <f>ROUND((E1304/D1304)*100,0)</f>
        <v>100</v>
      </c>
      <c r="P1304" s="5">
        <f>E1304/L1304</f>
        <v>50</v>
      </c>
      <c r="Q1304" t="str">
        <f>LEFT(N1304,FIND("/",N1304)-1)</f>
        <v>theater</v>
      </c>
      <c r="R1304" t="str">
        <f>RIGHT(N1304,LEN(N1304)-FIND("/",N1304))</f>
        <v>plays</v>
      </c>
      <c r="S1304" s="9">
        <f t="shared" si="40"/>
        <v>42675.057997685188</v>
      </c>
      <c r="T1304" s="9">
        <f t="shared" si="41"/>
        <v>42705.099664351852</v>
      </c>
    </row>
    <row r="1305" spans="1:20" ht="29" x14ac:dyDescent="0.35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>
        <f>ROUND((E1305/D1305)*100,0)</f>
        <v>130</v>
      </c>
      <c r="P1305" s="5">
        <f>E1305/L1305</f>
        <v>42.214166666666671</v>
      </c>
      <c r="Q1305" t="str">
        <f>LEFT(N1305,FIND("/",N1305)-1)</f>
        <v>theater</v>
      </c>
      <c r="R1305" t="str">
        <f>RIGHT(N1305,LEN(N1305)-FIND("/",N1305))</f>
        <v>plays</v>
      </c>
      <c r="S1305" s="9">
        <f t="shared" si="40"/>
        <v>42566.441203703704</v>
      </c>
      <c r="T1305" s="9">
        <f t="shared" si="41"/>
        <v>42582.458333333328</v>
      </c>
    </row>
    <row r="1306" spans="1:20" ht="43.5" x14ac:dyDescent="0.35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>
        <f>ROUND((E1306/D1306)*100,0)</f>
        <v>40</v>
      </c>
      <c r="P1306" s="5">
        <f>E1306/L1306</f>
        <v>152.41346153846155</v>
      </c>
      <c r="Q1306" t="str">
        <f>LEFT(N1306,FIND("/",N1306)-1)</f>
        <v>technology</v>
      </c>
      <c r="R1306" t="str">
        <f>RIGHT(N1306,LEN(N1306)-FIND("/",N1306))</f>
        <v>wearables</v>
      </c>
      <c r="S1306" s="9">
        <f t="shared" si="40"/>
        <v>42747.194502314815</v>
      </c>
      <c r="T1306" s="9">
        <f t="shared" si="41"/>
        <v>42807.152835648143</v>
      </c>
    </row>
    <row r="1307" spans="1:20" ht="43.5" x14ac:dyDescent="0.35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>
        <f>ROUND((E1307/D1307)*100,0)</f>
        <v>26</v>
      </c>
      <c r="P1307" s="5">
        <f>E1307/L1307</f>
        <v>90.616279069767444</v>
      </c>
      <c r="Q1307" t="str">
        <f>LEFT(N1307,FIND("/",N1307)-1)</f>
        <v>technology</v>
      </c>
      <c r="R1307" t="str">
        <f>RIGHT(N1307,LEN(N1307)-FIND("/",N1307))</f>
        <v>wearables</v>
      </c>
      <c r="S1307" s="9">
        <f t="shared" si="40"/>
        <v>42543.665601851855</v>
      </c>
      <c r="T1307" s="9">
        <f t="shared" si="41"/>
        <v>42572.729166666672</v>
      </c>
    </row>
    <row r="1308" spans="1:20" ht="58" x14ac:dyDescent="0.35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>
        <f>ROUND((E1308/D1308)*100,0)</f>
        <v>65</v>
      </c>
      <c r="P1308" s="5">
        <f>E1308/L1308</f>
        <v>201.60393258426967</v>
      </c>
      <c r="Q1308" t="str">
        <f>LEFT(N1308,FIND("/",N1308)-1)</f>
        <v>technology</v>
      </c>
      <c r="R1308" t="str">
        <f>RIGHT(N1308,LEN(N1308)-FIND("/",N1308))</f>
        <v>wearables</v>
      </c>
      <c r="S1308" s="9">
        <f t="shared" si="40"/>
        <v>41947.457569444443</v>
      </c>
      <c r="T1308" s="9">
        <f t="shared" si="41"/>
        <v>41977.457569444443</v>
      </c>
    </row>
    <row r="1309" spans="1:20" ht="29" x14ac:dyDescent="0.35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>
        <f>ROUND((E1309/D1309)*100,0)</f>
        <v>12</v>
      </c>
      <c r="P1309" s="5">
        <f>E1309/L1309</f>
        <v>127.93333333333334</v>
      </c>
      <c r="Q1309" t="str">
        <f>LEFT(N1309,FIND("/",N1309)-1)</f>
        <v>technology</v>
      </c>
      <c r="R1309" t="str">
        <f>RIGHT(N1309,LEN(N1309)-FIND("/",N1309))</f>
        <v>wearables</v>
      </c>
      <c r="S1309" s="9">
        <f t="shared" si="40"/>
        <v>42387.503229166665</v>
      </c>
      <c r="T1309" s="9">
        <f t="shared" si="41"/>
        <v>42417.503229166665</v>
      </c>
    </row>
    <row r="1310" spans="1:20" ht="29" x14ac:dyDescent="0.35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>
        <f>ROUND((E1310/D1310)*100,0)</f>
        <v>11</v>
      </c>
      <c r="P1310" s="5">
        <f>E1310/L1310</f>
        <v>29.894736842105264</v>
      </c>
      <c r="Q1310" t="str">
        <f>LEFT(N1310,FIND("/",N1310)-1)</f>
        <v>technology</v>
      </c>
      <c r="R1310" t="str">
        <f>RIGHT(N1310,LEN(N1310)-FIND("/",N1310))</f>
        <v>wearables</v>
      </c>
      <c r="S1310" s="9">
        <f t="shared" si="40"/>
        <v>42611.613564814819</v>
      </c>
      <c r="T1310" s="9">
        <f t="shared" si="41"/>
        <v>42651.613564814819</v>
      </c>
    </row>
    <row r="1311" spans="1:20" ht="43.5" x14ac:dyDescent="0.35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>
        <f>ROUND((E1311/D1311)*100,0)</f>
        <v>112</v>
      </c>
      <c r="P1311" s="5">
        <f>E1311/L1311</f>
        <v>367.97142857142859</v>
      </c>
      <c r="Q1311" t="str">
        <f>LEFT(N1311,FIND("/",N1311)-1)</f>
        <v>technology</v>
      </c>
      <c r="R1311" t="str">
        <f>RIGHT(N1311,LEN(N1311)-FIND("/",N1311))</f>
        <v>wearables</v>
      </c>
      <c r="S1311" s="9">
        <f t="shared" si="40"/>
        <v>42257.882731481484</v>
      </c>
      <c r="T1311" s="9">
        <f t="shared" si="41"/>
        <v>42292.882731481484</v>
      </c>
    </row>
    <row r="1312" spans="1:20" ht="43.5" x14ac:dyDescent="0.35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>
        <f>ROUND((E1312/D1312)*100,0)</f>
        <v>16</v>
      </c>
      <c r="P1312" s="5">
        <f>E1312/L1312</f>
        <v>129.16666666666666</v>
      </c>
      <c r="Q1312" t="str">
        <f>LEFT(N1312,FIND("/",N1312)-1)</f>
        <v>technology</v>
      </c>
      <c r="R1312" t="str">
        <f>RIGHT(N1312,LEN(N1312)-FIND("/",N1312))</f>
        <v>wearables</v>
      </c>
      <c r="S1312" s="9">
        <f t="shared" si="40"/>
        <v>42556.667245370365</v>
      </c>
      <c r="T1312" s="9">
        <f t="shared" si="41"/>
        <v>42601.667245370365</v>
      </c>
    </row>
    <row r="1313" spans="1:20" ht="58" x14ac:dyDescent="0.35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>
        <f>ROUND((E1313/D1313)*100,0)</f>
        <v>32</v>
      </c>
      <c r="P1313" s="5">
        <f>E1313/L1313</f>
        <v>800.7</v>
      </c>
      <c r="Q1313" t="str">
        <f>LEFT(N1313,FIND("/",N1313)-1)</f>
        <v>technology</v>
      </c>
      <c r="R1313" t="str">
        <f>RIGHT(N1313,LEN(N1313)-FIND("/",N1313))</f>
        <v>wearables</v>
      </c>
      <c r="S1313" s="9">
        <f t="shared" si="40"/>
        <v>42669.802303240736</v>
      </c>
      <c r="T1313" s="9">
        <f t="shared" si="41"/>
        <v>42704.843969907408</v>
      </c>
    </row>
    <row r="1314" spans="1:20" ht="43.5" x14ac:dyDescent="0.35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>
        <f>ROUND((E1314/D1314)*100,0)</f>
        <v>1</v>
      </c>
      <c r="P1314" s="5">
        <f>E1314/L1314</f>
        <v>28</v>
      </c>
      <c r="Q1314" t="str">
        <f>LEFT(N1314,FIND("/",N1314)-1)</f>
        <v>technology</v>
      </c>
      <c r="R1314" t="str">
        <f>RIGHT(N1314,LEN(N1314)-FIND("/",N1314))</f>
        <v>wearables</v>
      </c>
      <c r="S1314" s="9">
        <f t="shared" si="40"/>
        <v>42082.702800925923</v>
      </c>
      <c r="T1314" s="9">
        <f t="shared" si="41"/>
        <v>42112.702800925923</v>
      </c>
    </row>
    <row r="1315" spans="1:20" ht="43.5" x14ac:dyDescent="0.35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>
        <f>ROUND((E1315/D1315)*100,0)</f>
        <v>31</v>
      </c>
      <c r="P1315" s="5">
        <f>E1315/L1315</f>
        <v>102.01639344262296</v>
      </c>
      <c r="Q1315" t="str">
        <f>LEFT(N1315,FIND("/",N1315)-1)</f>
        <v>technology</v>
      </c>
      <c r="R1315" t="str">
        <f>RIGHT(N1315,LEN(N1315)-FIND("/",N1315))</f>
        <v>wearables</v>
      </c>
      <c r="S1315" s="9">
        <f t="shared" si="40"/>
        <v>42402.709652777776</v>
      </c>
      <c r="T1315" s="9">
        <f t="shared" si="41"/>
        <v>42432.709652777776</v>
      </c>
    </row>
    <row r="1316" spans="1:20" ht="58" x14ac:dyDescent="0.35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>
        <f>ROUND((E1316/D1316)*100,0)</f>
        <v>1</v>
      </c>
      <c r="P1316" s="5">
        <f>E1316/L1316</f>
        <v>184.36363636363637</v>
      </c>
      <c r="Q1316" t="str">
        <f>LEFT(N1316,FIND("/",N1316)-1)</f>
        <v>technology</v>
      </c>
      <c r="R1316" t="str">
        <f>RIGHT(N1316,LEN(N1316)-FIND("/",N1316))</f>
        <v>wearables</v>
      </c>
      <c r="S1316" s="9">
        <f t="shared" si="40"/>
        <v>42604.669675925921</v>
      </c>
      <c r="T1316" s="9">
        <f t="shared" si="41"/>
        <v>42664.669675925921</v>
      </c>
    </row>
    <row r="1317" spans="1:20" ht="29" x14ac:dyDescent="0.35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>
        <f>ROUND((E1317/D1317)*100,0)</f>
        <v>40</v>
      </c>
      <c r="P1317" s="5">
        <f>E1317/L1317</f>
        <v>162.91935483870967</v>
      </c>
      <c r="Q1317" t="str">
        <f>LEFT(N1317,FIND("/",N1317)-1)</f>
        <v>technology</v>
      </c>
      <c r="R1317" t="str">
        <f>RIGHT(N1317,LEN(N1317)-FIND("/",N1317))</f>
        <v>wearables</v>
      </c>
      <c r="S1317" s="9">
        <f t="shared" si="40"/>
        <v>42278.498240740737</v>
      </c>
      <c r="T1317" s="9">
        <f t="shared" si="41"/>
        <v>42314.041666666672</v>
      </c>
    </row>
    <row r="1318" spans="1:20" ht="43.5" x14ac:dyDescent="0.35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>
        <f>ROUND((E1318/D1318)*100,0)</f>
        <v>0</v>
      </c>
      <c r="P1318" s="5">
        <f>E1318/L1318</f>
        <v>1</v>
      </c>
      <c r="Q1318" t="str">
        <f>LEFT(N1318,FIND("/",N1318)-1)</f>
        <v>technology</v>
      </c>
      <c r="R1318" t="str">
        <f>RIGHT(N1318,LEN(N1318)-FIND("/",N1318))</f>
        <v>wearables</v>
      </c>
      <c r="S1318" s="9">
        <f t="shared" si="40"/>
        <v>42393.961909722217</v>
      </c>
      <c r="T1318" s="9">
        <f t="shared" si="41"/>
        <v>42428.961909722217</v>
      </c>
    </row>
    <row r="1319" spans="1:20" ht="58" x14ac:dyDescent="0.35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>
        <f>ROUND((E1319/D1319)*100,0)</f>
        <v>6</v>
      </c>
      <c r="P1319" s="5">
        <f>E1319/L1319</f>
        <v>603.52631578947364</v>
      </c>
      <c r="Q1319" t="str">
        <f>LEFT(N1319,FIND("/",N1319)-1)</f>
        <v>technology</v>
      </c>
      <c r="R1319" t="str">
        <f>RIGHT(N1319,LEN(N1319)-FIND("/",N1319))</f>
        <v>wearables</v>
      </c>
      <c r="S1319" s="9">
        <f t="shared" si="40"/>
        <v>42520.235486111109</v>
      </c>
      <c r="T1319" s="9">
        <f t="shared" si="41"/>
        <v>42572.583333333328</v>
      </c>
    </row>
    <row r="1320" spans="1:20" ht="43.5" x14ac:dyDescent="0.35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>
        <f>ROUND((E1320/D1320)*100,0)</f>
        <v>15</v>
      </c>
      <c r="P1320" s="5">
        <f>E1320/L1320</f>
        <v>45.407407407407405</v>
      </c>
      <c r="Q1320" t="str">
        <f>LEFT(N1320,FIND("/",N1320)-1)</f>
        <v>technology</v>
      </c>
      <c r="R1320" t="str">
        <f>RIGHT(N1320,LEN(N1320)-FIND("/",N1320))</f>
        <v>wearables</v>
      </c>
      <c r="S1320" s="9">
        <f t="shared" si="40"/>
        <v>41985.043657407412</v>
      </c>
      <c r="T1320" s="9">
        <f t="shared" si="41"/>
        <v>42015.043657407412</v>
      </c>
    </row>
    <row r="1321" spans="1:20" ht="43.5" x14ac:dyDescent="0.35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>
        <f>ROUND((E1321/D1321)*100,0)</f>
        <v>15</v>
      </c>
      <c r="P1321" s="5">
        <f>E1321/L1321</f>
        <v>97.333333333333329</v>
      </c>
      <c r="Q1321" t="str">
        <f>LEFT(N1321,FIND("/",N1321)-1)</f>
        <v>technology</v>
      </c>
      <c r="R1321" t="str">
        <f>RIGHT(N1321,LEN(N1321)-FIND("/",N1321))</f>
        <v>wearables</v>
      </c>
      <c r="S1321" s="9">
        <f t="shared" si="40"/>
        <v>41816.812094907407</v>
      </c>
      <c r="T1321" s="9">
        <f t="shared" si="41"/>
        <v>41831.666666666664</v>
      </c>
    </row>
    <row r="1322" spans="1:20" ht="43.5" x14ac:dyDescent="0.35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>
        <f>ROUND((E1322/D1322)*100,0)</f>
        <v>1</v>
      </c>
      <c r="P1322" s="5">
        <f>E1322/L1322</f>
        <v>167.66666666666666</v>
      </c>
      <c r="Q1322" t="str">
        <f>LEFT(N1322,FIND("/",N1322)-1)</f>
        <v>technology</v>
      </c>
      <c r="R1322" t="str">
        <f>RIGHT(N1322,LEN(N1322)-FIND("/",N1322))</f>
        <v>wearables</v>
      </c>
      <c r="S1322" s="9">
        <f t="shared" si="40"/>
        <v>42705.690347222218</v>
      </c>
      <c r="T1322" s="9">
        <f t="shared" si="41"/>
        <v>42734.958333333328</v>
      </c>
    </row>
    <row r="1323" spans="1:20" ht="58" x14ac:dyDescent="0.35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>
        <f>ROUND((E1323/D1323)*100,0)</f>
        <v>1</v>
      </c>
      <c r="P1323" s="5">
        <f>E1323/L1323</f>
        <v>859.85714285714289</v>
      </c>
      <c r="Q1323" t="str">
        <f>LEFT(N1323,FIND("/",N1323)-1)</f>
        <v>technology</v>
      </c>
      <c r="R1323" t="str">
        <f>RIGHT(N1323,LEN(N1323)-FIND("/",N1323))</f>
        <v>wearables</v>
      </c>
      <c r="S1323" s="9">
        <f t="shared" si="40"/>
        <v>42697.74927083333</v>
      </c>
      <c r="T1323" s="9">
        <f t="shared" si="41"/>
        <v>42727.74927083333</v>
      </c>
    </row>
    <row r="1324" spans="1:20" ht="43.5" x14ac:dyDescent="0.35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>
        <f>ROUND((E1324/D1324)*100,0)</f>
        <v>0</v>
      </c>
      <c r="P1324" s="5">
        <f>E1324/L1324</f>
        <v>26.5</v>
      </c>
      <c r="Q1324" t="str">
        <f>LEFT(N1324,FIND("/",N1324)-1)</f>
        <v>technology</v>
      </c>
      <c r="R1324" t="str">
        <f>RIGHT(N1324,LEN(N1324)-FIND("/",N1324))</f>
        <v>wearables</v>
      </c>
      <c r="S1324" s="9">
        <f t="shared" si="40"/>
        <v>42115.656539351854</v>
      </c>
      <c r="T1324" s="9">
        <f t="shared" si="41"/>
        <v>42145.656539351854</v>
      </c>
    </row>
    <row r="1325" spans="1:20" ht="43.5" x14ac:dyDescent="0.35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>
        <f>ROUND((E1325/D1325)*100,0)</f>
        <v>9</v>
      </c>
      <c r="P1325" s="5">
        <f>E1325/L1325</f>
        <v>30.272727272727273</v>
      </c>
      <c r="Q1325" t="str">
        <f>LEFT(N1325,FIND("/",N1325)-1)</f>
        <v>technology</v>
      </c>
      <c r="R1325" t="str">
        <f>RIGHT(N1325,LEN(N1325)-FIND("/",N1325))</f>
        <v>wearables</v>
      </c>
      <c r="S1325" s="9">
        <f t="shared" si="40"/>
        <v>42451.698449074072</v>
      </c>
      <c r="T1325" s="9">
        <f t="shared" si="41"/>
        <v>42486.288194444445</v>
      </c>
    </row>
    <row r="1326" spans="1:20" ht="43.5" x14ac:dyDescent="0.35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>
        <f>ROUND((E1326/D1326)*100,0)</f>
        <v>10</v>
      </c>
      <c r="P1326" s="5">
        <f>E1326/L1326</f>
        <v>54.666666666666664</v>
      </c>
      <c r="Q1326" t="str">
        <f>LEFT(N1326,FIND("/",N1326)-1)</f>
        <v>technology</v>
      </c>
      <c r="R1326" t="str">
        <f>RIGHT(N1326,LEN(N1326)-FIND("/",N1326))</f>
        <v>wearables</v>
      </c>
      <c r="S1326" s="9">
        <f t="shared" si="40"/>
        <v>42626.633703703701</v>
      </c>
      <c r="T1326" s="9">
        <f t="shared" si="41"/>
        <v>42656.633703703701</v>
      </c>
    </row>
    <row r="1327" spans="1:20" ht="43.5" x14ac:dyDescent="0.35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>
        <f>ROUND((E1327/D1327)*100,0)</f>
        <v>2</v>
      </c>
      <c r="P1327" s="5">
        <f>E1327/L1327</f>
        <v>60.75</v>
      </c>
      <c r="Q1327" t="str">
        <f>LEFT(N1327,FIND("/",N1327)-1)</f>
        <v>technology</v>
      </c>
      <c r="R1327" t="str">
        <f>RIGHT(N1327,LEN(N1327)-FIND("/",N1327))</f>
        <v>wearables</v>
      </c>
      <c r="S1327" s="9">
        <f t="shared" si="40"/>
        <v>42704.086053240739</v>
      </c>
      <c r="T1327" s="9">
        <f t="shared" si="41"/>
        <v>42734.086053240739</v>
      </c>
    </row>
    <row r="1328" spans="1:20" ht="43.5" x14ac:dyDescent="0.35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>
        <f>ROUND((E1328/D1328)*100,0)</f>
        <v>1</v>
      </c>
      <c r="P1328" s="5">
        <f>E1328/L1328</f>
        <v>102.72727272727273</v>
      </c>
      <c r="Q1328" t="str">
        <f>LEFT(N1328,FIND("/",N1328)-1)</f>
        <v>technology</v>
      </c>
      <c r="R1328" t="str">
        <f>RIGHT(N1328,LEN(N1328)-FIND("/",N1328))</f>
        <v>wearables</v>
      </c>
      <c r="S1328" s="9">
        <f t="shared" si="40"/>
        <v>41974.791990740734</v>
      </c>
      <c r="T1328" s="9">
        <f t="shared" si="41"/>
        <v>42019.791990740734</v>
      </c>
    </row>
    <row r="1329" spans="1:20" ht="43.5" x14ac:dyDescent="0.35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>
        <f>ROUND((E1329/D1329)*100,0)</f>
        <v>4</v>
      </c>
      <c r="P1329" s="5">
        <f>E1329/L1329</f>
        <v>41.585365853658537</v>
      </c>
      <c r="Q1329" t="str">
        <f>LEFT(N1329,FIND("/",N1329)-1)</f>
        <v>technology</v>
      </c>
      <c r="R1329" t="str">
        <f>RIGHT(N1329,LEN(N1329)-FIND("/",N1329))</f>
        <v>wearables</v>
      </c>
      <c r="S1329" s="9">
        <f t="shared" si="40"/>
        <v>42123.678645833337</v>
      </c>
      <c r="T1329" s="9">
        <f t="shared" si="41"/>
        <v>42153.678645833337</v>
      </c>
    </row>
    <row r="1330" spans="1:20" ht="58" x14ac:dyDescent="0.35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>
        <f>ROUND((E1330/D1330)*100,0)</f>
        <v>2</v>
      </c>
      <c r="P1330" s="5">
        <f>E1330/L1330</f>
        <v>116.53333333333333</v>
      </c>
      <c r="Q1330" t="str">
        <f>LEFT(N1330,FIND("/",N1330)-1)</f>
        <v>technology</v>
      </c>
      <c r="R1330" t="str">
        <f>RIGHT(N1330,LEN(N1330)-FIND("/",N1330))</f>
        <v>wearables</v>
      </c>
      <c r="S1330" s="9">
        <f t="shared" si="40"/>
        <v>42612.642754629633</v>
      </c>
      <c r="T1330" s="9">
        <f t="shared" si="41"/>
        <v>42657.642754629633</v>
      </c>
    </row>
    <row r="1331" spans="1:20" ht="43.5" x14ac:dyDescent="0.35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>
        <f>ROUND((E1331/D1331)*100,0)</f>
        <v>1</v>
      </c>
      <c r="P1331" s="5">
        <f>E1331/L1331</f>
        <v>45.333333333333336</v>
      </c>
      <c r="Q1331" t="str">
        <f>LEFT(N1331,FIND("/",N1331)-1)</f>
        <v>technology</v>
      </c>
      <c r="R1331" t="str">
        <f>RIGHT(N1331,LEN(N1331)-FIND("/",N1331))</f>
        <v>wearables</v>
      </c>
      <c r="S1331" s="9">
        <f t="shared" si="40"/>
        <v>41935.221585648149</v>
      </c>
      <c r="T1331" s="9">
        <f t="shared" si="41"/>
        <v>41975.263252314813</v>
      </c>
    </row>
    <row r="1332" spans="1:20" ht="43.5" x14ac:dyDescent="0.35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>
        <f>ROUND((E1332/D1332)*100,0)</f>
        <v>22</v>
      </c>
      <c r="P1332" s="5">
        <f>E1332/L1332</f>
        <v>157.46</v>
      </c>
      <c r="Q1332" t="str">
        <f>LEFT(N1332,FIND("/",N1332)-1)</f>
        <v>technology</v>
      </c>
      <c r="R1332" t="str">
        <f>RIGHT(N1332,LEN(N1332)-FIND("/",N1332))</f>
        <v>wearables</v>
      </c>
      <c r="S1332" s="9">
        <f t="shared" si="40"/>
        <v>42522.276724537034</v>
      </c>
      <c r="T1332" s="9">
        <f t="shared" si="41"/>
        <v>42553.166666666672</v>
      </c>
    </row>
    <row r="1333" spans="1:20" ht="43.5" x14ac:dyDescent="0.35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>
        <f>ROUND((E1333/D1333)*100,0)</f>
        <v>1</v>
      </c>
      <c r="P1333" s="5">
        <f>E1333/L1333</f>
        <v>100.5</v>
      </c>
      <c r="Q1333" t="str">
        <f>LEFT(N1333,FIND("/",N1333)-1)</f>
        <v>technology</v>
      </c>
      <c r="R1333" t="str">
        <f>RIGHT(N1333,LEN(N1333)-FIND("/",N1333))</f>
        <v>wearables</v>
      </c>
      <c r="S1333" s="9">
        <f t="shared" si="40"/>
        <v>42569.50409722222</v>
      </c>
      <c r="T1333" s="9">
        <f t="shared" si="41"/>
        <v>42599.50409722222</v>
      </c>
    </row>
    <row r="1334" spans="1:20" ht="58" x14ac:dyDescent="0.35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>
        <f>ROUND((E1334/D1334)*100,0)</f>
        <v>0</v>
      </c>
      <c r="P1334" s="5" t="e">
        <f>E1334/L1334</f>
        <v>#DIV/0!</v>
      </c>
      <c r="Q1334" t="str">
        <f>LEFT(N1334,FIND("/",N1334)-1)</f>
        <v>technology</v>
      </c>
      <c r="R1334" t="str">
        <f>RIGHT(N1334,LEN(N1334)-FIND("/",N1334))</f>
        <v>wearables</v>
      </c>
      <c r="S1334" s="9">
        <f t="shared" si="40"/>
        <v>42732.060277777782</v>
      </c>
      <c r="T1334" s="9">
        <f t="shared" si="41"/>
        <v>42762.060277777782</v>
      </c>
    </row>
    <row r="1335" spans="1:20" ht="43.5" x14ac:dyDescent="0.35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>
        <f>ROUND((E1335/D1335)*100,0)</f>
        <v>0</v>
      </c>
      <c r="P1335" s="5" t="e">
        <f>E1335/L1335</f>
        <v>#DIV/0!</v>
      </c>
      <c r="Q1335" t="str">
        <f>LEFT(N1335,FIND("/",N1335)-1)</f>
        <v>technology</v>
      </c>
      <c r="R1335" t="str">
        <f>RIGHT(N1335,LEN(N1335)-FIND("/",N1335))</f>
        <v>wearables</v>
      </c>
      <c r="S1335" s="9">
        <f t="shared" si="40"/>
        <v>41806.106770833336</v>
      </c>
      <c r="T1335" s="9">
        <f t="shared" si="41"/>
        <v>41836.106770833336</v>
      </c>
    </row>
    <row r="1336" spans="1:20" ht="43.5" x14ac:dyDescent="0.35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>
        <f>ROUND((E1336/D1336)*100,0)</f>
        <v>11</v>
      </c>
      <c r="P1336" s="5">
        <f>E1336/L1336</f>
        <v>51.822463768115945</v>
      </c>
      <c r="Q1336" t="str">
        <f>LEFT(N1336,FIND("/",N1336)-1)</f>
        <v>technology</v>
      </c>
      <c r="R1336" t="str">
        <f>RIGHT(N1336,LEN(N1336)-FIND("/",N1336))</f>
        <v>wearables</v>
      </c>
      <c r="S1336" s="9">
        <f t="shared" si="40"/>
        <v>42410.774155092593</v>
      </c>
      <c r="T1336" s="9">
        <f t="shared" si="41"/>
        <v>42440.774155092593</v>
      </c>
    </row>
    <row r="1337" spans="1:20" ht="58" x14ac:dyDescent="0.35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>
        <f>ROUND((E1337/D1337)*100,0)</f>
        <v>20</v>
      </c>
      <c r="P1337" s="5">
        <f>E1337/L1337</f>
        <v>308.75</v>
      </c>
      <c r="Q1337" t="str">
        <f>LEFT(N1337,FIND("/",N1337)-1)</f>
        <v>technology</v>
      </c>
      <c r="R1337" t="str">
        <f>RIGHT(N1337,LEN(N1337)-FIND("/",N1337))</f>
        <v>wearables</v>
      </c>
      <c r="S1337" s="9">
        <f t="shared" si="40"/>
        <v>42313.936365740738</v>
      </c>
      <c r="T1337" s="9">
        <f t="shared" si="41"/>
        <v>42343.936365740738</v>
      </c>
    </row>
    <row r="1338" spans="1:20" ht="43.5" x14ac:dyDescent="0.35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>
        <f>ROUND((E1338/D1338)*100,0)</f>
        <v>85</v>
      </c>
      <c r="P1338" s="5">
        <f>E1338/L1338</f>
        <v>379.22767857142856</v>
      </c>
      <c r="Q1338" t="str">
        <f>LEFT(N1338,FIND("/",N1338)-1)</f>
        <v>technology</v>
      </c>
      <c r="R1338" t="str">
        <f>RIGHT(N1338,LEN(N1338)-FIND("/",N1338))</f>
        <v>wearables</v>
      </c>
      <c r="S1338" s="9">
        <f t="shared" si="40"/>
        <v>41955.863750000004</v>
      </c>
      <c r="T1338" s="9">
        <f t="shared" si="41"/>
        <v>41990.863750000004</v>
      </c>
    </row>
    <row r="1339" spans="1:20" ht="43.5" x14ac:dyDescent="0.35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>
        <f>ROUND((E1339/D1339)*100,0)</f>
        <v>49</v>
      </c>
      <c r="P1339" s="5">
        <f>E1339/L1339</f>
        <v>176.36428571428573</v>
      </c>
      <c r="Q1339" t="str">
        <f>LEFT(N1339,FIND("/",N1339)-1)</f>
        <v>technology</v>
      </c>
      <c r="R1339" t="str">
        <f>RIGHT(N1339,LEN(N1339)-FIND("/",N1339))</f>
        <v>wearables</v>
      </c>
      <c r="S1339" s="9">
        <f t="shared" si="40"/>
        <v>42767.577303240745</v>
      </c>
      <c r="T1339" s="9">
        <f t="shared" si="41"/>
        <v>42797.577303240745</v>
      </c>
    </row>
    <row r="1340" spans="1:20" ht="58" x14ac:dyDescent="0.35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>
        <f>ROUND((E1340/D1340)*100,0)</f>
        <v>3</v>
      </c>
      <c r="P1340" s="5">
        <f>E1340/L1340</f>
        <v>66.066666666666663</v>
      </c>
      <c r="Q1340" t="str">
        <f>LEFT(N1340,FIND("/",N1340)-1)</f>
        <v>technology</v>
      </c>
      <c r="R1340" t="str">
        <f>RIGHT(N1340,LEN(N1340)-FIND("/",N1340))</f>
        <v>wearables</v>
      </c>
      <c r="S1340" s="9">
        <f t="shared" si="40"/>
        <v>42188.803622685184</v>
      </c>
      <c r="T1340" s="9">
        <f t="shared" si="41"/>
        <v>42218.803622685184</v>
      </c>
    </row>
    <row r="1341" spans="1:20" ht="29" x14ac:dyDescent="0.35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>
        <f>ROUND((E1341/D1341)*100,0)</f>
        <v>7</v>
      </c>
      <c r="P1341" s="5">
        <f>E1341/L1341</f>
        <v>89.648648648648646</v>
      </c>
      <c r="Q1341" t="str">
        <f>LEFT(N1341,FIND("/",N1341)-1)</f>
        <v>technology</v>
      </c>
      <c r="R1341" t="str">
        <f>RIGHT(N1341,LEN(N1341)-FIND("/",N1341))</f>
        <v>wearables</v>
      </c>
      <c r="S1341" s="9">
        <f t="shared" si="40"/>
        <v>41936.647164351853</v>
      </c>
      <c r="T1341" s="9">
        <f t="shared" si="41"/>
        <v>41981.688831018517</v>
      </c>
    </row>
    <row r="1342" spans="1:20" ht="43.5" x14ac:dyDescent="0.35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>
        <f>ROUND((E1342/D1342)*100,0)</f>
        <v>0</v>
      </c>
      <c r="P1342" s="5" t="e">
        <f>E1342/L1342</f>
        <v>#DIV/0!</v>
      </c>
      <c r="Q1342" t="str">
        <f>LEFT(N1342,FIND("/",N1342)-1)</f>
        <v>technology</v>
      </c>
      <c r="R1342" t="str">
        <f>RIGHT(N1342,LEN(N1342)-FIND("/",N1342))</f>
        <v>wearables</v>
      </c>
      <c r="S1342" s="9">
        <f t="shared" si="40"/>
        <v>41836.595520833333</v>
      </c>
      <c r="T1342" s="9">
        <f t="shared" si="41"/>
        <v>41866.595520833333</v>
      </c>
    </row>
    <row r="1343" spans="1:20" ht="58" x14ac:dyDescent="0.35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>
        <f>ROUND((E1343/D1343)*100,0)</f>
        <v>70</v>
      </c>
      <c r="P1343" s="5">
        <f>E1343/L1343</f>
        <v>382.39130434782606</v>
      </c>
      <c r="Q1343" t="str">
        <f>LEFT(N1343,FIND("/",N1343)-1)</f>
        <v>technology</v>
      </c>
      <c r="R1343" t="str">
        <f>RIGHT(N1343,LEN(N1343)-FIND("/",N1343))</f>
        <v>wearables</v>
      </c>
      <c r="S1343" s="9">
        <f t="shared" si="40"/>
        <v>42612.624039351853</v>
      </c>
      <c r="T1343" s="9">
        <f t="shared" si="41"/>
        <v>42644.624039351853</v>
      </c>
    </row>
    <row r="1344" spans="1:20" ht="43.5" x14ac:dyDescent="0.35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>
        <f>ROUND((E1344/D1344)*100,0)</f>
        <v>0</v>
      </c>
      <c r="P1344" s="5">
        <f>E1344/L1344</f>
        <v>100</v>
      </c>
      <c r="Q1344" t="str">
        <f>LEFT(N1344,FIND("/",N1344)-1)</f>
        <v>technology</v>
      </c>
      <c r="R1344" t="str">
        <f>RIGHT(N1344,LEN(N1344)-FIND("/",N1344))</f>
        <v>wearables</v>
      </c>
      <c r="S1344" s="9">
        <f t="shared" si="40"/>
        <v>42172.816423611104</v>
      </c>
      <c r="T1344" s="9">
        <f t="shared" si="41"/>
        <v>42202.816423611104</v>
      </c>
    </row>
    <row r="1345" spans="1:20" ht="58" x14ac:dyDescent="0.35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>
        <f>ROUND((E1345/D1345)*100,0)</f>
        <v>102</v>
      </c>
      <c r="P1345" s="5">
        <f>E1345/L1345</f>
        <v>158.35603715170279</v>
      </c>
      <c r="Q1345" t="str">
        <f>LEFT(N1345,FIND("/",N1345)-1)</f>
        <v>technology</v>
      </c>
      <c r="R1345" t="str">
        <f>RIGHT(N1345,LEN(N1345)-FIND("/",N1345))</f>
        <v>wearables</v>
      </c>
      <c r="S1345" s="9">
        <f t="shared" si="40"/>
        <v>42542.526423611111</v>
      </c>
      <c r="T1345" s="9">
        <f t="shared" si="41"/>
        <v>42601.165972222225</v>
      </c>
    </row>
    <row r="1346" spans="1:20" ht="43.5" x14ac:dyDescent="0.35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>
        <f>ROUND((E1346/D1346)*100,0)</f>
        <v>378</v>
      </c>
      <c r="P1346" s="5">
        <f>E1346/L1346</f>
        <v>40.762589928057551</v>
      </c>
      <c r="Q1346" t="str">
        <f>LEFT(N1346,FIND("/",N1346)-1)</f>
        <v>publishing</v>
      </c>
      <c r="R1346" t="str">
        <f>RIGHT(N1346,LEN(N1346)-FIND("/",N1346))</f>
        <v>nonfiction</v>
      </c>
      <c r="S1346" s="9">
        <f t="shared" si="40"/>
        <v>42522.789803240739</v>
      </c>
      <c r="T1346" s="9">
        <f t="shared" si="41"/>
        <v>42551.789803240739</v>
      </c>
    </row>
    <row r="1347" spans="1:20" ht="43.5" x14ac:dyDescent="0.35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>
        <f>ROUND((E1347/D1347)*100,0)</f>
        <v>125</v>
      </c>
      <c r="P1347" s="5">
        <f>E1347/L1347</f>
        <v>53.571428571428569</v>
      </c>
      <c r="Q1347" t="str">
        <f>LEFT(N1347,FIND("/",N1347)-1)</f>
        <v>publishing</v>
      </c>
      <c r="R1347" t="str">
        <f>RIGHT(N1347,LEN(N1347)-FIND("/",N1347))</f>
        <v>nonfiction</v>
      </c>
      <c r="S1347" s="9">
        <f t="shared" ref="S1347:S1410" si="42">(((J1347/60)/60)/24)+DATE(1970,1,1)</f>
        <v>41799.814340277779</v>
      </c>
      <c r="T1347" s="9">
        <f t="shared" ref="T1347:T1410" si="43">(((I1347/60)/60)/24)+DATE(1970,1,1)</f>
        <v>41834.814340277779</v>
      </c>
    </row>
    <row r="1348" spans="1:20" ht="43.5" x14ac:dyDescent="0.35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>
        <f>ROUND((E1348/D1348)*100,0)</f>
        <v>147</v>
      </c>
      <c r="P1348" s="5">
        <f>E1348/L1348</f>
        <v>48.449664429530202</v>
      </c>
      <c r="Q1348" t="str">
        <f>LEFT(N1348,FIND("/",N1348)-1)</f>
        <v>publishing</v>
      </c>
      <c r="R1348" t="str">
        <f>RIGHT(N1348,LEN(N1348)-FIND("/",N1348))</f>
        <v>nonfiction</v>
      </c>
      <c r="S1348" s="9">
        <f t="shared" si="42"/>
        <v>41422.075821759259</v>
      </c>
      <c r="T1348" s="9">
        <f t="shared" si="43"/>
        <v>41452.075821759259</v>
      </c>
    </row>
    <row r="1349" spans="1:20" ht="43.5" x14ac:dyDescent="0.35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>
        <f>ROUND((E1349/D1349)*100,0)</f>
        <v>102</v>
      </c>
      <c r="P1349" s="5">
        <f>E1349/L1349</f>
        <v>82.41935483870968</v>
      </c>
      <c r="Q1349" t="str">
        <f>LEFT(N1349,FIND("/",N1349)-1)</f>
        <v>publishing</v>
      </c>
      <c r="R1349" t="str">
        <f>RIGHT(N1349,LEN(N1349)-FIND("/",N1349))</f>
        <v>nonfiction</v>
      </c>
      <c r="S1349" s="9">
        <f t="shared" si="42"/>
        <v>42040.638020833328</v>
      </c>
      <c r="T1349" s="9">
        <f t="shared" si="43"/>
        <v>42070.638020833328</v>
      </c>
    </row>
    <row r="1350" spans="1:20" ht="43.5" x14ac:dyDescent="0.35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>
        <f>ROUND((E1350/D1350)*100,0)</f>
        <v>102</v>
      </c>
      <c r="P1350" s="5">
        <f>E1350/L1350</f>
        <v>230.19230769230768</v>
      </c>
      <c r="Q1350" t="str">
        <f>LEFT(N1350,FIND("/",N1350)-1)</f>
        <v>publishing</v>
      </c>
      <c r="R1350" t="str">
        <f>RIGHT(N1350,LEN(N1350)-FIND("/",N1350))</f>
        <v>nonfiction</v>
      </c>
      <c r="S1350" s="9">
        <f t="shared" si="42"/>
        <v>41963.506168981476</v>
      </c>
      <c r="T1350" s="9">
        <f t="shared" si="43"/>
        <v>41991.506168981476</v>
      </c>
    </row>
    <row r="1351" spans="1:20" ht="43.5" x14ac:dyDescent="0.35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>
        <f>ROUND((E1351/D1351)*100,0)</f>
        <v>204</v>
      </c>
      <c r="P1351" s="5">
        <f>E1351/L1351</f>
        <v>59.360465116279073</v>
      </c>
      <c r="Q1351" t="str">
        <f>LEFT(N1351,FIND("/",N1351)-1)</f>
        <v>publishing</v>
      </c>
      <c r="R1351" t="str">
        <f>RIGHT(N1351,LEN(N1351)-FIND("/",N1351))</f>
        <v>nonfiction</v>
      </c>
      <c r="S1351" s="9">
        <f t="shared" si="42"/>
        <v>42317.33258101852</v>
      </c>
      <c r="T1351" s="9">
        <f t="shared" si="43"/>
        <v>42354.290972222225</v>
      </c>
    </row>
    <row r="1352" spans="1:20" ht="43.5" x14ac:dyDescent="0.35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>
        <f>ROUND((E1352/D1352)*100,0)</f>
        <v>104</v>
      </c>
      <c r="P1352" s="5">
        <f>E1352/L1352</f>
        <v>66.698717948717942</v>
      </c>
      <c r="Q1352" t="str">
        <f>LEFT(N1352,FIND("/",N1352)-1)</f>
        <v>publishing</v>
      </c>
      <c r="R1352" t="str">
        <f>RIGHT(N1352,LEN(N1352)-FIND("/",N1352))</f>
        <v>nonfiction</v>
      </c>
      <c r="S1352" s="9">
        <f t="shared" si="42"/>
        <v>42334.013124999998</v>
      </c>
      <c r="T1352" s="9">
        <f t="shared" si="43"/>
        <v>42364.013124999998</v>
      </c>
    </row>
    <row r="1353" spans="1:20" ht="29" x14ac:dyDescent="0.35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>
        <f>ROUND((E1353/D1353)*100,0)</f>
        <v>101</v>
      </c>
      <c r="P1353" s="5">
        <f>E1353/L1353</f>
        <v>168.77500000000001</v>
      </c>
      <c r="Q1353" t="str">
        <f>LEFT(N1353,FIND("/",N1353)-1)</f>
        <v>publishing</v>
      </c>
      <c r="R1353" t="str">
        <f>RIGHT(N1353,LEN(N1353)-FIND("/",N1353))</f>
        <v>nonfiction</v>
      </c>
      <c r="S1353" s="9">
        <f t="shared" si="42"/>
        <v>42382.74009259259</v>
      </c>
      <c r="T1353" s="9">
        <f t="shared" si="43"/>
        <v>42412.74009259259</v>
      </c>
    </row>
    <row r="1354" spans="1:20" ht="58" x14ac:dyDescent="0.35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>
        <f>ROUND((E1354/D1354)*100,0)</f>
        <v>136</v>
      </c>
      <c r="P1354" s="5">
        <f>E1354/L1354</f>
        <v>59.973568281938327</v>
      </c>
      <c r="Q1354" t="str">
        <f>LEFT(N1354,FIND("/",N1354)-1)</f>
        <v>publishing</v>
      </c>
      <c r="R1354" t="str">
        <f>RIGHT(N1354,LEN(N1354)-FIND("/",N1354))</f>
        <v>nonfiction</v>
      </c>
      <c r="S1354" s="9">
        <f t="shared" si="42"/>
        <v>42200.578310185185</v>
      </c>
      <c r="T1354" s="9">
        <f t="shared" si="43"/>
        <v>42252.165972222225</v>
      </c>
    </row>
    <row r="1355" spans="1:20" ht="43.5" x14ac:dyDescent="0.35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>
        <f>ROUND((E1355/D1355)*100,0)</f>
        <v>134</v>
      </c>
      <c r="P1355" s="5">
        <f>E1355/L1355</f>
        <v>31.80952380952381</v>
      </c>
      <c r="Q1355" t="str">
        <f>LEFT(N1355,FIND("/",N1355)-1)</f>
        <v>publishing</v>
      </c>
      <c r="R1355" t="str">
        <f>RIGHT(N1355,LEN(N1355)-FIND("/",N1355))</f>
        <v>nonfiction</v>
      </c>
      <c r="S1355" s="9">
        <f t="shared" si="42"/>
        <v>41309.11791666667</v>
      </c>
      <c r="T1355" s="9">
        <f t="shared" si="43"/>
        <v>41344</v>
      </c>
    </row>
    <row r="1356" spans="1:20" ht="43.5" x14ac:dyDescent="0.35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>
        <f>ROUND((E1356/D1356)*100,0)</f>
        <v>130</v>
      </c>
      <c r="P1356" s="5">
        <f>E1356/L1356</f>
        <v>24.421875</v>
      </c>
      <c r="Q1356" t="str">
        <f>LEFT(N1356,FIND("/",N1356)-1)</f>
        <v>publishing</v>
      </c>
      <c r="R1356" t="str">
        <f>RIGHT(N1356,LEN(N1356)-FIND("/",N1356))</f>
        <v>nonfiction</v>
      </c>
      <c r="S1356" s="9">
        <f t="shared" si="42"/>
        <v>42502.807627314818</v>
      </c>
      <c r="T1356" s="9">
        <f t="shared" si="43"/>
        <v>42532.807627314818</v>
      </c>
    </row>
    <row r="1357" spans="1:20" ht="58" x14ac:dyDescent="0.35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>
        <f>ROUND((E1357/D1357)*100,0)</f>
        <v>123</v>
      </c>
      <c r="P1357" s="5">
        <f>E1357/L1357</f>
        <v>25.347107438016529</v>
      </c>
      <c r="Q1357" t="str">
        <f>LEFT(N1357,FIND("/",N1357)-1)</f>
        <v>publishing</v>
      </c>
      <c r="R1357" t="str">
        <f>RIGHT(N1357,LEN(N1357)-FIND("/",N1357))</f>
        <v>nonfiction</v>
      </c>
      <c r="S1357" s="9">
        <f t="shared" si="42"/>
        <v>41213.254687499997</v>
      </c>
      <c r="T1357" s="9">
        <f t="shared" si="43"/>
        <v>41243.416666666664</v>
      </c>
    </row>
    <row r="1358" spans="1:20" ht="43.5" x14ac:dyDescent="0.35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>
        <f>ROUND((E1358/D1358)*100,0)</f>
        <v>183</v>
      </c>
      <c r="P1358" s="5">
        <f>E1358/L1358</f>
        <v>71.443218390804603</v>
      </c>
      <c r="Q1358" t="str">
        <f>LEFT(N1358,FIND("/",N1358)-1)</f>
        <v>publishing</v>
      </c>
      <c r="R1358" t="str">
        <f>RIGHT(N1358,LEN(N1358)-FIND("/",N1358))</f>
        <v>nonfiction</v>
      </c>
      <c r="S1358" s="9">
        <f t="shared" si="42"/>
        <v>41430.038888888892</v>
      </c>
      <c r="T1358" s="9">
        <f t="shared" si="43"/>
        <v>41460.038888888892</v>
      </c>
    </row>
    <row r="1359" spans="1:20" ht="43.5" x14ac:dyDescent="0.35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>
        <f>ROUND((E1359/D1359)*100,0)</f>
        <v>125</v>
      </c>
      <c r="P1359" s="5">
        <f>E1359/L1359</f>
        <v>38.553846153846152</v>
      </c>
      <c r="Q1359" t="str">
        <f>LEFT(N1359,FIND("/",N1359)-1)</f>
        <v>publishing</v>
      </c>
      <c r="R1359" t="str">
        <f>RIGHT(N1359,LEN(N1359)-FIND("/",N1359))</f>
        <v>nonfiction</v>
      </c>
      <c r="S1359" s="9">
        <f t="shared" si="42"/>
        <v>41304.962233796294</v>
      </c>
      <c r="T1359" s="9">
        <f t="shared" si="43"/>
        <v>41334.249305555553</v>
      </c>
    </row>
    <row r="1360" spans="1:20" ht="43.5" x14ac:dyDescent="0.35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>
        <f>ROUND((E1360/D1360)*100,0)</f>
        <v>112</v>
      </c>
      <c r="P1360" s="5">
        <f>E1360/L1360</f>
        <v>68.367346938775512</v>
      </c>
      <c r="Q1360" t="str">
        <f>LEFT(N1360,FIND("/",N1360)-1)</f>
        <v>publishing</v>
      </c>
      <c r="R1360" t="str">
        <f>RIGHT(N1360,LEN(N1360)-FIND("/",N1360))</f>
        <v>nonfiction</v>
      </c>
      <c r="S1360" s="9">
        <f t="shared" si="42"/>
        <v>40689.570868055554</v>
      </c>
      <c r="T1360" s="9">
        <f t="shared" si="43"/>
        <v>40719.570868055554</v>
      </c>
    </row>
    <row r="1361" spans="1:20" ht="43.5" x14ac:dyDescent="0.35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>
        <f>ROUND((E1361/D1361)*100,0)</f>
        <v>116</v>
      </c>
      <c r="P1361" s="5">
        <f>E1361/L1361</f>
        <v>40.210526315789473</v>
      </c>
      <c r="Q1361" t="str">
        <f>LEFT(N1361,FIND("/",N1361)-1)</f>
        <v>publishing</v>
      </c>
      <c r="R1361" t="str">
        <f>RIGHT(N1361,LEN(N1361)-FIND("/",N1361))</f>
        <v>nonfiction</v>
      </c>
      <c r="S1361" s="9">
        <f t="shared" si="42"/>
        <v>40668.814699074072</v>
      </c>
      <c r="T1361" s="9">
        <f t="shared" si="43"/>
        <v>40730.814699074072</v>
      </c>
    </row>
    <row r="1362" spans="1:20" ht="29" x14ac:dyDescent="0.35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>
        <f>ROUND((E1362/D1362)*100,0)</f>
        <v>173</v>
      </c>
      <c r="P1362" s="5">
        <f>E1362/L1362</f>
        <v>32.074074074074076</v>
      </c>
      <c r="Q1362" t="str">
        <f>LEFT(N1362,FIND("/",N1362)-1)</f>
        <v>publishing</v>
      </c>
      <c r="R1362" t="str">
        <f>RIGHT(N1362,LEN(N1362)-FIND("/",N1362))</f>
        <v>nonfiction</v>
      </c>
      <c r="S1362" s="9">
        <f t="shared" si="42"/>
        <v>41095.900694444441</v>
      </c>
      <c r="T1362" s="9">
        <f t="shared" si="43"/>
        <v>41123.900694444441</v>
      </c>
    </row>
    <row r="1363" spans="1:20" ht="43.5" x14ac:dyDescent="0.35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>
        <f>ROUND((E1363/D1363)*100,0)</f>
        <v>126</v>
      </c>
      <c r="P1363" s="5">
        <f>E1363/L1363</f>
        <v>28.632575757575758</v>
      </c>
      <c r="Q1363" t="str">
        <f>LEFT(N1363,FIND("/",N1363)-1)</f>
        <v>publishing</v>
      </c>
      <c r="R1363" t="str">
        <f>RIGHT(N1363,LEN(N1363)-FIND("/",N1363))</f>
        <v>nonfiction</v>
      </c>
      <c r="S1363" s="9">
        <f t="shared" si="42"/>
        <v>41781.717268518521</v>
      </c>
      <c r="T1363" s="9">
        <f t="shared" si="43"/>
        <v>41811.717268518521</v>
      </c>
    </row>
    <row r="1364" spans="1:20" ht="43.5" x14ac:dyDescent="0.35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>
        <f>ROUND((E1364/D1364)*100,0)</f>
        <v>109</v>
      </c>
      <c r="P1364" s="5">
        <f>E1364/L1364</f>
        <v>43.64</v>
      </c>
      <c r="Q1364" t="str">
        <f>LEFT(N1364,FIND("/",N1364)-1)</f>
        <v>publishing</v>
      </c>
      <c r="R1364" t="str">
        <f>RIGHT(N1364,LEN(N1364)-FIND("/",N1364))</f>
        <v>nonfiction</v>
      </c>
      <c r="S1364" s="9">
        <f t="shared" si="42"/>
        <v>41464.934386574074</v>
      </c>
      <c r="T1364" s="9">
        <f t="shared" si="43"/>
        <v>41524.934386574074</v>
      </c>
    </row>
    <row r="1365" spans="1:20" ht="43.5" x14ac:dyDescent="0.35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>
        <f>ROUND((E1365/D1365)*100,0)</f>
        <v>100</v>
      </c>
      <c r="P1365" s="5">
        <f>E1365/L1365</f>
        <v>40</v>
      </c>
      <c r="Q1365" t="str">
        <f>LEFT(N1365,FIND("/",N1365)-1)</f>
        <v>publishing</v>
      </c>
      <c r="R1365" t="str">
        <f>RIGHT(N1365,LEN(N1365)-FIND("/",N1365))</f>
        <v>nonfiction</v>
      </c>
      <c r="S1365" s="9">
        <f t="shared" si="42"/>
        <v>42396.8440625</v>
      </c>
      <c r="T1365" s="9">
        <f t="shared" si="43"/>
        <v>42415.332638888889</v>
      </c>
    </row>
    <row r="1366" spans="1:20" ht="58" x14ac:dyDescent="0.35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>
        <f>ROUND((E1366/D1366)*100,0)</f>
        <v>119</v>
      </c>
      <c r="P1366" s="5">
        <f>E1366/L1366</f>
        <v>346.04166666666669</v>
      </c>
      <c r="Q1366" t="str">
        <f>LEFT(N1366,FIND("/",N1366)-1)</f>
        <v>music</v>
      </c>
      <c r="R1366" t="str">
        <f>RIGHT(N1366,LEN(N1366)-FIND("/",N1366))</f>
        <v>rock</v>
      </c>
      <c r="S1366" s="9">
        <f t="shared" si="42"/>
        <v>41951.695671296293</v>
      </c>
      <c r="T1366" s="9">
        <f t="shared" si="43"/>
        <v>42011.6956712963</v>
      </c>
    </row>
    <row r="1367" spans="1:20" ht="43.5" x14ac:dyDescent="0.35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>
        <f>ROUND((E1367/D1367)*100,0)</f>
        <v>100</v>
      </c>
      <c r="P1367" s="5">
        <f>E1367/L1367</f>
        <v>81.739130434782609</v>
      </c>
      <c r="Q1367" t="str">
        <f>LEFT(N1367,FIND("/",N1367)-1)</f>
        <v>music</v>
      </c>
      <c r="R1367" t="str">
        <f>RIGHT(N1367,LEN(N1367)-FIND("/",N1367))</f>
        <v>rock</v>
      </c>
      <c r="S1367" s="9">
        <f t="shared" si="42"/>
        <v>42049.733240740738</v>
      </c>
      <c r="T1367" s="9">
        <f t="shared" si="43"/>
        <v>42079.691574074073</v>
      </c>
    </row>
    <row r="1368" spans="1:20" x14ac:dyDescent="0.35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>
        <f>ROUND((E1368/D1368)*100,0)</f>
        <v>126</v>
      </c>
      <c r="P1368" s="5">
        <f>E1368/L1368</f>
        <v>64.535306122448986</v>
      </c>
      <c r="Q1368" t="str">
        <f>LEFT(N1368,FIND("/",N1368)-1)</f>
        <v>music</v>
      </c>
      <c r="R1368" t="str">
        <f>RIGHT(N1368,LEN(N1368)-FIND("/",N1368))</f>
        <v>rock</v>
      </c>
      <c r="S1368" s="9">
        <f t="shared" si="42"/>
        <v>41924.996099537035</v>
      </c>
      <c r="T1368" s="9">
        <f t="shared" si="43"/>
        <v>41970.037766203706</v>
      </c>
    </row>
    <row r="1369" spans="1:20" ht="43.5" x14ac:dyDescent="0.35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>
        <f>ROUND((E1369/D1369)*100,0)</f>
        <v>114</v>
      </c>
      <c r="P1369" s="5">
        <f>E1369/L1369</f>
        <v>63.477777777777774</v>
      </c>
      <c r="Q1369" t="str">
        <f>LEFT(N1369,FIND("/",N1369)-1)</f>
        <v>music</v>
      </c>
      <c r="R1369" t="str">
        <f>RIGHT(N1369,LEN(N1369)-FIND("/",N1369))</f>
        <v>rock</v>
      </c>
      <c r="S1369" s="9">
        <f t="shared" si="42"/>
        <v>42292.002893518518</v>
      </c>
      <c r="T1369" s="9">
        <f t="shared" si="43"/>
        <v>42322.044560185182</v>
      </c>
    </row>
    <row r="1370" spans="1:20" ht="43.5" x14ac:dyDescent="0.35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>
        <f>ROUND((E1370/D1370)*100,0)</f>
        <v>111</v>
      </c>
      <c r="P1370" s="5">
        <f>E1370/L1370</f>
        <v>63.620689655172413</v>
      </c>
      <c r="Q1370" t="str">
        <f>LEFT(N1370,FIND("/",N1370)-1)</f>
        <v>music</v>
      </c>
      <c r="R1370" t="str">
        <f>RIGHT(N1370,LEN(N1370)-FIND("/",N1370))</f>
        <v>rock</v>
      </c>
      <c r="S1370" s="9">
        <f t="shared" si="42"/>
        <v>42146.190902777773</v>
      </c>
      <c r="T1370" s="9">
        <f t="shared" si="43"/>
        <v>42170.190902777773</v>
      </c>
    </row>
    <row r="1371" spans="1:20" ht="43.5" x14ac:dyDescent="0.35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>
        <f>ROUND((E1371/D1371)*100,0)</f>
        <v>105</v>
      </c>
      <c r="P1371" s="5">
        <f>E1371/L1371</f>
        <v>83.967068965517228</v>
      </c>
      <c r="Q1371" t="str">
        <f>LEFT(N1371,FIND("/",N1371)-1)</f>
        <v>music</v>
      </c>
      <c r="R1371" t="str">
        <f>RIGHT(N1371,LEN(N1371)-FIND("/",N1371))</f>
        <v>rock</v>
      </c>
      <c r="S1371" s="9">
        <f t="shared" si="42"/>
        <v>41710.594282407408</v>
      </c>
      <c r="T1371" s="9">
        <f t="shared" si="43"/>
        <v>41740.594282407408</v>
      </c>
    </row>
    <row r="1372" spans="1:20" ht="29" x14ac:dyDescent="0.35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>
        <f>ROUND((E1372/D1372)*100,0)</f>
        <v>104</v>
      </c>
      <c r="P1372" s="5">
        <f>E1372/L1372</f>
        <v>77.75</v>
      </c>
      <c r="Q1372" t="str">
        <f>LEFT(N1372,FIND("/",N1372)-1)</f>
        <v>music</v>
      </c>
      <c r="R1372" t="str">
        <f>RIGHT(N1372,LEN(N1372)-FIND("/",N1372))</f>
        <v>rock</v>
      </c>
      <c r="S1372" s="9">
        <f t="shared" si="42"/>
        <v>41548.00335648148</v>
      </c>
      <c r="T1372" s="9">
        <f t="shared" si="43"/>
        <v>41563.00335648148</v>
      </c>
    </row>
    <row r="1373" spans="1:20" ht="58" x14ac:dyDescent="0.35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>
        <f>ROUND((E1373/D1373)*100,0)</f>
        <v>107</v>
      </c>
      <c r="P1373" s="5">
        <f>E1373/L1373</f>
        <v>107.07142857142857</v>
      </c>
      <c r="Q1373" t="str">
        <f>LEFT(N1373,FIND("/",N1373)-1)</f>
        <v>music</v>
      </c>
      <c r="R1373" t="str">
        <f>RIGHT(N1373,LEN(N1373)-FIND("/",N1373))</f>
        <v>rock</v>
      </c>
      <c r="S1373" s="9">
        <f t="shared" si="42"/>
        <v>42101.758587962962</v>
      </c>
      <c r="T1373" s="9">
        <f t="shared" si="43"/>
        <v>42131.758587962962</v>
      </c>
    </row>
    <row r="1374" spans="1:20" ht="29" x14ac:dyDescent="0.35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>
        <f>ROUND((E1374/D1374)*100,0)</f>
        <v>124</v>
      </c>
      <c r="P1374" s="5">
        <f>E1374/L1374</f>
        <v>38.75</v>
      </c>
      <c r="Q1374" t="str">
        <f>LEFT(N1374,FIND("/",N1374)-1)</f>
        <v>music</v>
      </c>
      <c r="R1374" t="str">
        <f>RIGHT(N1374,LEN(N1374)-FIND("/",N1374))</f>
        <v>rock</v>
      </c>
      <c r="S1374" s="9">
        <f t="shared" si="42"/>
        <v>41072.739953703705</v>
      </c>
      <c r="T1374" s="9">
        <f t="shared" si="43"/>
        <v>41102.739953703705</v>
      </c>
    </row>
    <row r="1375" spans="1:20" ht="29" x14ac:dyDescent="0.35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>
        <f>ROUND((E1375/D1375)*100,0)</f>
        <v>105</v>
      </c>
      <c r="P1375" s="5">
        <f>E1375/L1375</f>
        <v>201.94230769230768</v>
      </c>
      <c r="Q1375" t="str">
        <f>LEFT(N1375,FIND("/",N1375)-1)</f>
        <v>music</v>
      </c>
      <c r="R1375" t="str">
        <f>RIGHT(N1375,LEN(N1375)-FIND("/",N1375))</f>
        <v>rock</v>
      </c>
      <c r="S1375" s="9">
        <f t="shared" si="42"/>
        <v>42704.95177083333</v>
      </c>
      <c r="T1375" s="9">
        <f t="shared" si="43"/>
        <v>42734.95177083333</v>
      </c>
    </row>
    <row r="1376" spans="1:20" ht="43.5" x14ac:dyDescent="0.35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>
        <f>ROUND((E1376/D1376)*100,0)</f>
        <v>189</v>
      </c>
      <c r="P1376" s="5">
        <f>E1376/L1376</f>
        <v>43.060606060606062</v>
      </c>
      <c r="Q1376" t="str">
        <f>LEFT(N1376,FIND("/",N1376)-1)</f>
        <v>music</v>
      </c>
      <c r="R1376" t="str">
        <f>RIGHT(N1376,LEN(N1376)-FIND("/",N1376))</f>
        <v>rock</v>
      </c>
      <c r="S1376" s="9">
        <f t="shared" si="42"/>
        <v>42424.161898148144</v>
      </c>
      <c r="T1376" s="9">
        <f t="shared" si="43"/>
        <v>42454.12023148148</v>
      </c>
    </row>
    <row r="1377" spans="1:20" ht="58" x14ac:dyDescent="0.35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>
        <f>ROUND((E1377/D1377)*100,0)</f>
        <v>171</v>
      </c>
      <c r="P1377" s="5">
        <f>E1377/L1377</f>
        <v>62.871559633027523</v>
      </c>
      <c r="Q1377" t="str">
        <f>LEFT(N1377,FIND("/",N1377)-1)</f>
        <v>music</v>
      </c>
      <c r="R1377" t="str">
        <f>RIGHT(N1377,LEN(N1377)-FIND("/",N1377))</f>
        <v>rock</v>
      </c>
      <c r="S1377" s="9">
        <f t="shared" si="42"/>
        <v>42720.066192129627</v>
      </c>
      <c r="T1377" s="9">
        <f t="shared" si="43"/>
        <v>42750.066192129627</v>
      </c>
    </row>
    <row r="1378" spans="1:20" ht="29" x14ac:dyDescent="0.35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>
        <f>ROUND((E1378/D1378)*100,0)</f>
        <v>252</v>
      </c>
      <c r="P1378" s="5">
        <f>E1378/L1378</f>
        <v>55.607142857142854</v>
      </c>
      <c r="Q1378" t="str">
        <f>LEFT(N1378,FIND("/",N1378)-1)</f>
        <v>music</v>
      </c>
      <c r="R1378" t="str">
        <f>RIGHT(N1378,LEN(N1378)-FIND("/",N1378))</f>
        <v>rock</v>
      </c>
      <c r="S1378" s="9">
        <f t="shared" si="42"/>
        <v>42677.669050925921</v>
      </c>
      <c r="T1378" s="9">
        <f t="shared" si="43"/>
        <v>42707.710717592592</v>
      </c>
    </row>
    <row r="1379" spans="1:20" ht="43.5" x14ac:dyDescent="0.35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>
        <f>ROUND((E1379/D1379)*100,0)</f>
        <v>116</v>
      </c>
      <c r="P1379" s="5">
        <f>E1379/L1379</f>
        <v>48.70967741935484</v>
      </c>
      <c r="Q1379" t="str">
        <f>LEFT(N1379,FIND("/",N1379)-1)</f>
        <v>music</v>
      </c>
      <c r="R1379" t="str">
        <f>RIGHT(N1379,LEN(N1379)-FIND("/",N1379))</f>
        <v>rock</v>
      </c>
      <c r="S1379" s="9">
        <f t="shared" si="42"/>
        <v>42747.219560185185</v>
      </c>
      <c r="T1379" s="9">
        <f t="shared" si="43"/>
        <v>42769.174305555556</v>
      </c>
    </row>
    <row r="1380" spans="1:20" x14ac:dyDescent="0.35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>
        <f>ROUND((E1380/D1380)*100,0)</f>
        <v>203</v>
      </c>
      <c r="P1380" s="5">
        <f>E1380/L1380</f>
        <v>30.578947368421051</v>
      </c>
      <c r="Q1380" t="str">
        <f>LEFT(N1380,FIND("/",N1380)-1)</f>
        <v>music</v>
      </c>
      <c r="R1380" t="str">
        <f>RIGHT(N1380,LEN(N1380)-FIND("/",N1380))</f>
        <v>rock</v>
      </c>
      <c r="S1380" s="9">
        <f t="shared" si="42"/>
        <v>42568.759374999994</v>
      </c>
      <c r="T1380" s="9">
        <f t="shared" si="43"/>
        <v>42583.759374999994</v>
      </c>
    </row>
    <row r="1381" spans="1:20" ht="29" x14ac:dyDescent="0.35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>
        <f>ROUND((E1381/D1381)*100,0)</f>
        <v>112</v>
      </c>
      <c r="P1381" s="5">
        <f>E1381/L1381</f>
        <v>73.907284768211923</v>
      </c>
      <c r="Q1381" t="str">
        <f>LEFT(N1381,FIND("/",N1381)-1)</f>
        <v>music</v>
      </c>
      <c r="R1381" t="str">
        <f>RIGHT(N1381,LEN(N1381)-FIND("/",N1381))</f>
        <v>rock</v>
      </c>
      <c r="S1381" s="9">
        <f t="shared" si="42"/>
        <v>42130.491620370376</v>
      </c>
      <c r="T1381" s="9">
        <f t="shared" si="43"/>
        <v>42160.491620370376</v>
      </c>
    </row>
    <row r="1382" spans="1:20" ht="43.5" x14ac:dyDescent="0.35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>
        <f>ROUND((E1382/D1382)*100,0)</f>
        <v>424</v>
      </c>
      <c r="P1382" s="5">
        <f>E1382/L1382</f>
        <v>21.2</v>
      </c>
      <c r="Q1382" t="str">
        <f>LEFT(N1382,FIND("/",N1382)-1)</f>
        <v>music</v>
      </c>
      <c r="R1382" t="str">
        <f>RIGHT(N1382,LEN(N1382)-FIND("/",N1382))</f>
        <v>rock</v>
      </c>
      <c r="S1382" s="9">
        <f t="shared" si="42"/>
        <v>42141.762800925921</v>
      </c>
      <c r="T1382" s="9">
        <f t="shared" si="43"/>
        <v>42164.083333333328</v>
      </c>
    </row>
    <row r="1383" spans="1:20" ht="58" x14ac:dyDescent="0.35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>
        <f>ROUND((E1383/D1383)*100,0)</f>
        <v>107</v>
      </c>
      <c r="P1383" s="5">
        <f>E1383/L1383</f>
        <v>73.356164383561648</v>
      </c>
      <c r="Q1383" t="str">
        <f>LEFT(N1383,FIND("/",N1383)-1)</f>
        <v>music</v>
      </c>
      <c r="R1383" t="str">
        <f>RIGHT(N1383,LEN(N1383)-FIND("/",N1383))</f>
        <v>rock</v>
      </c>
      <c r="S1383" s="9">
        <f t="shared" si="42"/>
        <v>42703.214409722219</v>
      </c>
      <c r="T1383" s="9">
        <f t="shared" si="43"/>
        <v>42733.214409722219</v>
      </c>
    </row>
    <row r="1384" spans="1:20" ht="43.5" x14ac:dyDescent="0.35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>
        <f>ROUND((E1384/D1384)*100,0)</f>
        <v>104</v>
      </c>
      <c r="P1384" s="5">
        <f>E1384/L1384</f>
        <v>56.412162162162161</v>
      </c>
      <c r="Q1384" t="str">
        <f>LEFT(N1384,FIND("/",N1384)-1)</f>
        <v>music</v>
      </c>
      <c r="R1384" t="str">
        <f>RIGHT(N1384,LEN(N1384)-FIND("/",N1384))</f>
        <v>rock</v>
      </c>
      <c r="S1384" s="9">
        <f t="shared" si="42"/>
        <v>41370.800185185188</v>
      </c>
      <c r="T1384" s="9">
        <f t="shared" si="43"/>
        <v>41400.800185185188</v>
      </c>
    </row>
    <row r="1385" spans="1:20" ht="43.5" x14ac:dyDescent="0.35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>
        <f>ROUND((E1385/D1385)*100,0)</f>
        <v>212</v>
      </c>
      <c r="P1385" s="5">
        <f>E1385/L1385</f>
        <v>50.247311827956992</v>
      </c>
      <c r="Q1385" t="str">
        <f>LEFT(N1385,FIND("/",N1385)-1)</f>
        <v>music</v>
      </c>
      <c r="R1385" t="str">
        <f>RIGHT(N1385,LEN(N1385)-FIND("/",N1385))</f>
        <v>rock</v>
      </c>
      <c r="S1385" s="9">
        <f t="shared" si="42"/>
        <v>42707.074976851851</v>
      </c>
      <c r="T1385" s="9">
        <f t="shared" si="43"/>
        <v>42727.074976851851</v>
      </c>
    </row>
    <row r="1386" spans="1:20" ht="43.5" x14ac:dyDescent="0.35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>
        <f>ROUND((E1386/D1386)*100,0)</f>
        <v>124</v>
      </c>
      <c r="P1386" s="5">
        <f>E1386/L1386</f>
        <v>68.936507936507937</v>
      </c>
      <c r="Q1386" t="str">
        <f>LEFT(N1386,FIND("/",N1386)-1)</f>
        <v>music</v>
      </c>
      <c r="R1386" t="str">
        <f>RIGHT(N1386,LEN(N1386)-FIND("/",N1386))</f>
        <v>rock</v>
      </c>
      <c r="S1386" s="9">
        <f t="shared" si="42"/>
        <v>42160.735208333332</v>
      </c>
      <c r="T1386" s="9">
        <f t="shared" si="43"/>
        <v>42190.735208333332</v>
      </c>
    </row>
    <row r="1387" spans="1:20" ht="43.5" x14ac:dyDescent="0.35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>
        <f>ROUND((E1387/D1387)*100,0)</f>
        <v>110</v>
      </c>
      <c r="P1387" s="5">
        <f>E1387/L1387</f>
        <v>65.914104477611943</v>
      </c>
      <c r="Q1387" t="str">
        <f>LEFT(N1387,FIND("/",N1387)-1)</f>
        <v>music</v>
      </c>
      <c r="R1387" t="str">
        <f>RIGHT(N1387,LEN(N1387)-FIND("/",N1387))</f>
        <v>rock</v>
      </c>
      <c r="S1387" s="9">
        <f t="shared" si="42"/>
        <v>42433.688900462963</v>
      </c>
      <c r="T1387" s="9">
        <f t="shared" si="43"/>
        <v>42489.507638888885</v>
      </c>
    </row>
    <row r="1388" spans="1:20" ht="29" x14ac:dyDescent="0.35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>
        <f>ROUND((E1388/D1388)*100,0)</f>
        <v>219</v>
      </c>
      <c r="P1388" s="5">
        <f>E1388/L1388</f>
        <v>62.5</v>
      </c>
      <c r="Q1388" t="str">
        <f>LEFT(N1388,FIND("/",N1388)-1)</f>
        <v>music</v>
      </c>
      <c r="R1388" t="str">
        <f>RIGHT(N1388,LEN(N1388)-FIND("/",N1388))</f>
        <v>rock</v>
      </c>
      <c r="S1388" s="9">
        <f t="shared" si="42"/>
        <v>42184.646863425922</v>
      </c>
      <c r="T1388" s="9">
        <f t="shared" si="43"/>
        <v>42214.646863425922</v>
      </c>
    </row>
    <row r="1389" spans="1:20" ht="43.5" x14ac:dyDescent="0.35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>
        <f>ROUND((E1389/D1389)*100,0)</f>
        <v>137</v>
      </c>
      <c r="P1389" s="5">
        <f>E1389/L1389</f>
        <v>70.064102564102569</v>
      </c>
      <c r="Q1389" t="str">
        <f>LEFT(N1389,FIND("/",N1389)-1)</f>
        <v>music</v>
      </c>
      <c r="R1389" t="str">
        <f>RIGHT(N1389,LEN(N1389)-FIND("/",N1389))</f>
        <v>rock</v>
      </c>
      <c r="S1389" s="9">
        <f t="shared" si="42"/>
        <v>42126.92123842593</v>
      </c>
      <c r="T1389" s="9">
        <f t="shared" si="43"/>
        <v>42158.1875</v>
      </c>
    </row>
    <row r="1390" spans="1:20" ht="43.5" x14ac:dyDescent="0.35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>
        <f>ROUND((E1390/D1390)*100,0)</f>
        <v>135</v>
      </c>
      <c r="P1390" s="5">
        <f>E1390/L1390</f>
        <v>60.181874999999998</v>
      </c>
      <c r="Q1390" t="str">
        <f>LEFT(N1390,FIND("/",N1390)-1)</f>
        <v>music</v>
      </c>
      <c r="R1390" t="str">
        <f>RIGHT(N1390,LEN(N1390)-FIND("/",N1390))</f>
        <v>rock</v>
      </c>
      <c r="S1390" s="9">
        <f t="shared" si="42"/>
        <v>42634.614780092597</v>
      </c>
      <c r="T1390" s="9">
        <f t="shared" si="43"/>
        <v>42660.676388888889</v>
      </c>
    </row>
    <row r="1391" spans="1:20" ht="29" x14ac:dyDescent="0.35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>
        <f>ROUND((E1391/D1391)*100,0)</f>
        <v>145</v>
      </c>
      <c r="P1391" s="5">
        <f>E1391/L1391</f>
        <v>21.382352941176471</v>
      </c>
      <c r="Q1391" t="str">
        <f>LEFT(N1391,FIND("/",N1391)-1)</f>
        <v>music</v>
      </c>
      <c r="R1391" t="str">
        <f>RIGHT(N1391,LEN(N1391)-FIND("/",N1391))</f>
        <v>rock</v>
      </c>
      <c r="S1391" s="9">
        <f t="shared" si="42"/>
        <v>42565.480983796297</v>
      </c>
      <c r="T1391" s="9">
        <f t="shared" si="43"/>
        <v>42595.480983796297</v>
      </c>
    </row>
    <row r="1392" spans="1:20" ht="43.5" x14ac:dyDescent="0.35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>
        <f>ROUND((E1392/D1392)*100,0)</f>
        <v>109</v>
      </c>
      <c r="P1392" s="5">
        <f>E1392/L1392</f>
        <v>160.78947368421052</v>
      </c>
      <c r="Q1392" t="str">
        <f>LEFT(N1392,FIND("/",N1392)-1)</f>
        <v>music</v>
      </c>
      <c r="R1392" t="str">
        <f>RIGHT(N1392,LEN(N1392)-FIND("/",N1392))</f>
        <v>rock</v>
      </c>
      <c r="S1392" s="9">
        <f t="shared" si="42"/>
        <v>42087.803310185183</v>
      </c>
      <c r="T1392" s="9">
        <f t="shared" si="43"/>
        <v>42121.716666666667</v>
      </c>
    </row>
    <row r="1393" spans="1:20" ht="43.5" x14ac:dyDescent="0.35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>
        <f>ROUND((E1393/D1393)*100,0)</f>
        <v>110</v>
      </c>
      <c r="P1393" s="5">
        <f>E1393/L1393</f>
        <v>42.384615384615387</v>
      </c>
      <c r="Q1393" t="str">
        <f>LEFT(N1393,FIND("/",N1393)-1)</f>
        <v>music</v>
      </c>
      <c r="R1393" t="str">
        <f>RIGHT(N1393,LEN(N1393)-FIND("/",N1393))</f>
        <v>rock</v>
      </c>
      <c r="S1393" s="9">
        <f t="shared" si="42"/>
        <v>42193.650671296295</v>
      </c>
      <c r="T1393" s="9">
        <f t="shared" si="43"/>
        <v>42238.207638888889</v>
      </c>
    </row>
    <row r="1394" spans="1:20" ht="43.5" x14ac:dyDescent="0.35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>
        <f>ROUND((E1394/D1394)*100,0)</f>
        <v>114</v>
      </c>
      <c r="P1394" s="5">
        <f>E1394/L1394</f>
        <v>27.317307692307693</v>
      </c>
      <c r="Q1394" t="str">
        <f>LEFT(N1394,FIND("/",N1394)-1)</f>
        <v>music</v>
      </c>
      <c r="R1394" t="str">
        <f>RIGHT(N1394,LEN(N1394)-FIND("/",N1394))</f>
        <v>rock</v>
      </c>
      <c r="S1394" s="9">
        <f t="shared" si="42"/>
        <v>42401.154930555553</v>
      </c>
      <c r="T1394" s="9">
        <f t="shared" si="43"/>
        <v>42432.154930555553</v>
      </c>
    </row>
    <row r="1395" spans="1:20" x14ac:dyDescent="0.35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>
        <f>ROUND((E1395/D1395)*100,0)</f>
        <v>102</v>
      </c>
      <c r="P1395" s="5">
        <f>E1395/L1395</f>
        <v>196.82692307692307</v>
      </c>
      <c r="Q1395" t="str">
        <f>LEFT(N1395,FIND("/",N1395)-1)</f>
        <v>music</v>
      </c>
      <c r="R1395" t="str">
        <f>RIGHT(N1395,LEN(N1395)-FIND("/",N1395))</f>
        <v>rock</v>
      </c>
      <c r="S1395" s="9">
        <f t="shared" si="42"/>
        <v>42553.681979166664</v>
      </c>
      <c r="T1395" s="9">
        <f t="shared" si="43"/>
        <v>42583.681979166664</v>
      </c>
    </row>
    <row r="1396" spans="1:20" ht="43.5" x14ac:dyDescent="0.35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>
        <f>ROUND((E1396/D1396)*100,0)</f>
        <v>122</v>
      </c>
      <c r="P1396" s="5">
        <f>E1396/L1396</f>
        <v>53.882352941176471</v>
      </c>
      <c r="Q1396" t="str">
        <f>LEFT(N1396,FIND("/",N1396)-1)</f>
        <v>music</v>
      </c>
      <c r="R1396" t="str">
        <f>RIGHT(N1396,LEN(N1396)-FIND("/",N1396))</f>
        <v>rock</v>
      </c>
      <c r="S1396" s="9">
        <f t="shared" si="42"/>
        <v>42752.144976851851</v>
      </c>
      <c r="T1396" s="9">
        <f t="shared" si="43"/>
        <v>42795.125</v>
      </c>
    </row>
    <row r="1397" spans="1:20" x14ac:dyDescent="0.35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>
        <f>ROUND((E1397/D1397)*100,0)</f>
        <v>112</v>
      </c>
      <c r="P1397" s="5">
        <f>E1397/L1397</f>
        <v>47.756097560975611</v>
      </c>
      <c r="Q1397" t="str">
        <f>LEFT(N1397,FIND("/",N1397)-1)</f>
        <v>music</v>
      </c>
      <c r="R1397" t="str">
        <f>RIGHT(N1397,LEN(N1397)-FIND("/",N1397))</f>
        <v>rock</v>
      </c>
      <c r="S1397" s="9">
        <f t="shared" si="42"/>
        <v>42719.90834490741</v>
      </c>
      <c r="T1397" s="9">
        <f t="shared" si="43"/>
        <v>42749.90834490741</v>
      </c>
    </row>
    <row r="1398" spans="1:20" ht="58" x14ac:dyDescent="0.35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>
        <f>ROUND((E1398/D1398)*100,0)</f>
        <v>107</v>
      </c>
      <c r="P1398" s="5">
        <f>E1398/L1398</f>
        <v>88.191780821917803</v>
      </c>
      <c r="Q1398" t="str">
        <f>LEFT(N1398,FIND("/",N1398)-1)</f>
        <v>music</v>
      </c>
      <c r="R1398" t="str">
        <f>RIGHT(N1398,LEN(N1398)-FIND("/",N1398))</f>
        <v>rock</v>
      </c>
      <c r="S1398" s="9">
        <f t="shared" si="42"/>
        <v>42018.99863425926</v>
      </c>
      <c r="T1398" s="9">
        <f t="shared" si="43"/>
        <v>42048.99863425926</v>
      </c>
    </row>
    <row r="1399" spans="1:20" ht="43.5" x14ac:dyDescent="0.35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>
        <f>ROUND((E1399/D1399)*100,0)</f>
        <v>114</v>
      </c>
      <c r="P1399" s="5">
        <f>E1399/L1399</f>
        <v>72.056962025316452</v>
      </c>
      <c r="Q1399" t="str">
        <f>LEFT(N1399,FIND("/",N1399)-1)</f>
        <v>music</v>
      </c>
      <c r="R1399" t="str">
        <f>RIGHT(N1399,LEN(N1399)-FIND("/",N1399))</f>
        <v>rock</v>
      </c>
      <c r="S1399" s="9">
        <f t="shared" si="42"/>
        <v>42640.917939814812</v>
      </c>
      <c r="T1399" s="9">
        <f t="shared" si="43"/>
        <v>42670.888194444444</v>
      </c>
    </row>
    <row r="1400" spans="1:20" ht="43.5" x14ac:dyDescent="0.35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>
        <f>ROUND((E1400/D1400)*100,0)</f>
        <v>110</v>
      </c>
      <c r="P1400" s="5">
        <f>E1400/L1400</f>
        <v>74.246153846153845</v>
      </c>
      <c r="Q1400" t="str">
        <f>LEFT(N1400,FIND("/",N1400)-1)</f>
        <v>music</v>
      </c>
      <c r="R1400" t="str">
        <f>RIGHT(N1400,LEN(N1400)-FIND("/",N1400))</f>
        <v>rock</v>
      </c>
      <c r="S1400" s="9">
        <f t="shared" si="42"/>
        <v>42526.874236111107</v>
      </c>
      <c r="T1400" s="9">
        <f t="shared" si="43"/>
        <v>42556.874236111107</v>
      </c>
    </row>
    <row r="1401" spans="1:20" ht="43.5" x14ac:dyDescent="0.35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>
        <f>ROUND((E1401/D1401)*100,0)</f>
        <v>126</v>
      </c>
      <c r="P1401" s="5">
        <f>E1401/L1401</f>
        <v>61.701086956521742</v>
      </c>
      <c r="Q1401" t="str">
        <f>LEFT(N1401,FIND("/",N1401)-1)</f>
        <v>music</v>
      </c>
      <c r="R1401" t="str">
        <f>RIGHT(N1401,LEN(N1401)-FIND("/",N1401))</f>
        <v>rock</v>
      </c>
      <c r="S1401" s="9">
        <f t="shared" si="42"/>
        <v>41889.004317129627</v>
      </c>
      <c r="T1401" s="9">
        <f t="shared" si="43"/>
        <v>41919.004317129627</v>
      </c>
    </row>
    <row r="1402" spans="1:20" ht="43.5" x14ac:dyDescent="0.35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>
        <f>ROUND((E1402/D1402)*100,0)</f>
        <v>167</v>
      </c>
      <c r="P1402" s="5">
        <f>E1402/L1402</f>
        <v>17.235294117647058</v>
      </c>
      <c r="Q1402" t="str">
        <f>LEFT(N1402,FIND("/",N1402)-1)</f>
        <v>music</v>
      </c>
      <c r="R1402" t="str">
        <f>RIGHT(N1402,LEN(N1402)-FIND("/",N1402))</f>
        <v>rock</v>
      </c>
      <c r="S1402" s="9">
        <f t="shared" si="42"/>
        <v>42498.341122685189</v>
      </c>
      <c r="T1402" s="9">
        <f t="shared" si="43"/>
        <v>42533.229166666672</v>
      </c>
    </row>
    <row r="1403" spans="1:20" ht="58" x14ac:dyDescent="0.35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>
        <f>ROUND((E1403/D1403)*100,0)</f>
        <v>497</v>
      </c>
      <c r="P1403" s="5">
        <f>E1403/L1403</f>
        <v>51.720833333333331</v>
      </c>
      <c r="Q1403" t="str">
        <f>LEFT(N1403,FIND("/",N1403)-1)</f>
        <v>music</v>
      </c>
      <c r="R1403" t="str">
        <f>RIGHT(N1403,LEN(N1403)-FIND("/",N1403))</f>
        <v>rock</v>
      </c>
      <c r="S1403" s="9">
        <f t="shared" si="42"/>
        <v>41399.99622685185</v>
      </c>
      <c r="T1403" s="9">
        <f t="shared" si="43"/>
        <v>41420.99622685185</v>
      </c>
    </row>
    <row r="1404" spans="1:20" ht="43.5" x14ac:dyDescent="0.35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>
        <f>ROUND((E1404/D1404)*100,0)</f>
        <v>109</v>
      </c>
      <c r="P1404" s="5">
        <f>E1404/L1404</f>
        <v>24.150442477876105</v>
      </c>
      <c r="Q1404" t="str">
        <f>LEFT(N1404,FIND("/",N1404)-1)</f>
        <v>music</v>
      </c>
      <c r="R1404" t="str">
        <f>RIGHT(N1404,LEN(N1404)-FIND("/",N1404))</f>
        <v>rock</v>
      </c>
      <c r="S1404" s="9">
        <f t="shared" si="42"/>
        <v>42065.053368055553</v>
      </c>
      <c r="T1404" s="9">
        <f t="shared" si="43"/>
        <v>42125.011701388896</v>
      </c>
    </row>
    <row r="1405" spans="1:20" ht="43.5" x14ac:dyDescent="0.35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>
        <f>ROUND((E1405/D1405)*100,0)</f>
        <v>103</v>
      </c>
      <c r="P1405" s="5">
        <f>E1405/L1405</f>
        <v>62.166666666666664</v>
      </c>
      <c r="Q1405" t="str">
        <f>LEFT(N1405,FIND("/",N1405)-1)</f>
        <v>music</v>
      </c>
      <c r="R1405" t="str">
        <f>RIGHT(N1405,LEN(N1405)-FIND("/",N1405))</f>
        <v>rock</v>
      </c>
      <c r="S1405" s="9">
        <f t="shared" si="42"/>
        <v>41451.062905092593</v>
      </c>
      <c r="T1405" s="9">
        <f t="shared" si="43"/>
        <v>41481.062905092593</v>
      </c>
    </row>
    <row r="1406" spans="1:20" ht="43.5" x14ac:dyDescent="0.35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>
        <f>ROUND((E1406/D1406)*100,0)</f>
        <v>2</v>
      </c>
      <c r="P1406" s="5">
        <f>E1406/L1406</f>
        <v>48.2</v>
      </c>
      <c r="Q1406" t="str">
        <f>LEFT(N1406,FIND("/",N1406)-1)</f>
        <v>publishing</v>
      </c>
      <c r="R1406" t="str">
        <f>RIGHT(N1406,LEN(N1406)-FIND("/",N1406))</f>
        <v>translations</v>
      </c>
      <c r="S1406" s="9">
        <f t="shared" si="42"/>
        <v>42032.510243055556</v>
      </c>
      <c r="T1406" s="9">
        <f t="shared" si="43"/>
        <v>42057.510243055556</v>
      </c>
    </row>
    <row r="1407" spans="1:20" ht="29" x14ac:dyDescent="0.35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>
        <f>ROUND((E1407/D1407)*100,0)</f>
        <v>0</v>
      </c>
      <c r="P1407" s="5">
        <f>E1407/L1407</f>
        <v>6.1764705882352944</v>
      </c>
      <c r="Q1407" t="str">
        <f>LEFT(N1407,FIND("/",N1407)-1)</f>
        <v>publishing</v>
      </c>
      <c r="R1407" t="str">
        <f>RIGHT(N1407,LEN(N1407)-FIND("/",N1407))</f>
        <v>translations</v>
      </c>
      <c r="S1407" s="9">
        <f t="shared" si="42"/>
        <v>41941.680567129632</v>
      </c>
      <c r="T1407" s="9">
        <f t="shared" si="43"/>
        <v>41971.722233796296</v>
      </c>
    </row>
    <row r="1408" spans="1:20" x14ac:dyDescent="0.35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>
        <f>ROUND((E1408/D1408)*100,0)</f>
        <v>0</v>
      </c>
      <c r="P1408" s="5">
        <f>E1408/L1408</f>
        <v>5</v>
      </c>
      <c r="Q1408" t="str">
        <f>LEFT(N1408,FIND("/",N1408)-1)</f>
        <v>publishing</v>
      </c>
      <c r="R1408" t="str">
        <f>RIGHT(N1408,LEN(N1408)-FIND("/",N1408))</f>
        <v>translations</v>
      </c>
      <c r="S1408" s="9">
        <f t="shared" si="42"/>
        <v>42297.432951388888</v>
      </c>
      <c r="T1408" s="9">
        <f t="shared" si="43"/>
        <v>42350.416666666672</v>
      </c>
    </row>
    <row r="1409" spans="1:20" ht="43.5" x14ac:dyDescent="0.35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>
        <f>ROUND((E1409/D1409)*100,0)</f>
        <v>1</v>
      </c>
      <c r="P1409" s="5">
        <f>E1409/L1409</f>
        <v>7.5</v>
      </c>
      <c r="Q1409" t="str">
        <f>LEFT(N1409,FIND("/",N1409)-1)</f>
        <v>publishing</v>
      </c>
      <c r="R1409" t="str">
        <f>RIGHT(N1409,LEN(N1409)-FIND("/",N1409))</f>
        <v>translations</v>
      </c>
      <c r="S1409" s="9">
        <f t="shared" si="42"/>
        <v>41838.536782407406</v>
      </c>
      <c r="T1409" s="9">
        <f t="shared" si="43"/>
        <v>41863.536782407406</v>
      </c>
    </row>
    <row r="1410" spans="1:20" ht="43.5" x14ac:dyDescent="0.35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>
        <f>ROUND((E1410/D1410)*100,0)</f>
        <v>7</v>
      </c>
      <c r="P1410" s="5">
        <f>E1410/L1410</f>
        <v>12</v>
      </c>
      <c r="Q1410" t="str">
        <f>LEFT(N1410,FIND("/",N1410)-1)</f>
        <v>publishing</v>
      </c>
      <c r="R1410" t="str">
        <f>RIGHT(N1410,LEN(N1410)-FIND("/",N1410))</f>
        <v>translations</v>
      </c>
      <c r="S1410" s="9">
        <f t="shared" si="42"/>
        <v>42291.872175925921</v>
      </c>
      <c r="T1410" s="9">
        <f t="shared" si="43"/>
        <v>42321.913842592592</v>
      </c>
    </row>
    <row r="1411" spans="1:20" ht="43.5" x14ac:dyDescent="0.35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>
        <f>ROUND((E1411/D1411)*100,0)</f>
        <v>0</v>
      </c>
      <c r="P1411" s="5" t="e">
        <f>E1411/L1411</f>
        <v>#DIV/0!</v>
      </c>
      <c r="Q1411" t="str">
        <f>LEFT(N1411,FIND("/",N1411)-1)</f>
        <v>publishing</v>
      </c>
      <c r="R1411" t="str">
        <f>RIGHT(N1411,LEN(N1411)-FIND("/",N1411))</f>
        <v>translations</v>
      </c>
      <c r="S1411" s="9">
        <f t="shared" ref="S1411:S1474" si="44">(((J1411/60)/60)/24)+DATE(1970,1,1)</f>
        <v>41945.133506944447</v>
      </c>
      <c r="T1411" s="9">
        <f t="shared" ref="T1411:T1474" si="45">(((I1411/60)/60)/24)+DATE(1970,1,1)</f>
        <v>42005.175173611111</v>
      </c>
    </row>
    <row r="1412" spans="1:20" ht="43.5" x14ac:dyDescent="0.35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>
        <f>ROUND((E1412/D1412)*100,0)</f>
        <v>0</v>
      </c>
      <c r="P1412" s="5">
        <f>E1412/L1412</f>
        <v>1</v>
      </c>
      <c r="Q1412" t="str">
        <f>LEFT(N1412,FIND("/",N1412)-1)</f>
        <v>publishing</v>
      </c>
      <c r="R1412" t="str">
        <f>RIGHT(N1412,LEN(N1412)-FIND("/",N1412))</f>
        <v>translations</v>
      </c>
      <c r="S1412" s="9">
        <f t="shared" si="44"/>
        <v>42479.318518518514</v>
      </c>
      <c r="T1412" s="9">
        <f t="shared" si="45"/>
        <v>42524.318518518514</v>
      </c>
    </row>
    <row r="1413" spans="1:20" ht="58" x14ac:dyDescent="0.35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>
        <f>ROUND((E1413/D1413)*100,0)</f>
        <v>0</v>
      </c>
      <c r="P1413" s="5">
        <f>E1413/L1413</f>
        <v>2.3333333333333335</v>
      </c>
      <c r="Q1413" t="str">
        <f>LEFT(N1413,FIND("/",N1413)-1)</f>
        <v>publishing</v>
      </c>
      <c r="R1413" t="str">
        <f>RIGHT(N1413,LEN(N1413)-FIND("/",N1413))</f>
        <v>translations</v>
      </c>
      <c r="S1413" s="9">
        <f t="shared" si="44"/>
        <v>42013.059027777781</v>
      </c>
      <c r="T1413" s="9">
        <f t="shared" si="45"/>
        <v>42041.059027777781</v>
      </c>
    </row>
    <row r="1414" spans="1:20" ht="29" x14ac:dyDescent="0.35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>
        <f>ROUND((E1414/D1414)*100,0)</f>
        <v>5</v>
      </c>
      <c r="P1414" s="5">
        <f>E1414/L1414</f>
        <v>24.615384615384617</v>
      </c>
      <c r="Q1414" t="str">
        <f>LEFT(N1414,FIND("/",N1414)-1)</f>
        <v>publishing</v>
      </c>
      <c r="R1414" t="str">
        <f>RIGHT(N1414,LEN(N1414)-FIND("/",N1414))</f>
        <v>translations</v>
      </c>
      <c r="S1414" s="9">
        <f t="shared" si="44"/>
        <v>41947.063645833332</v>
      </c>
      <c r="T1414" s="9">
        <f t="shared" si="45"/>
        <v>41977.063645833332</v>
      </c>
    </row>
    <row r="1415" spans="1:20" ht="58" x14ac:dyDescent="0.35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>
        <f>ROUND((E1415/D1415)*100,0)</f>
        <v>5</v>
      </c>
      <c r="P1415" s="5">
        <f>E1415/L1415</f>
        <v>100</v>
      </c>
      <c r="Q1415" t="str">
        <f>LEFT(N1415,FIND("/",N1415)-1)</f>
        <v>publishing</v>
      </c>
      <c r="R1415" t="str">
        <f>RIGHT(N1415,LEN(N1415)-FIND("/",N1415))</f>
        <v>translations</v>
      </c>
      <c r="S1415" s="9">
        <f t="shared" si="44"/>
        <v>42360.437152777777</v>
      </c>
      <c r="T1415" s="9">
        <f t="shared" si="45"/>
        <v>42420.437152777777</v>
      </c>
    </row>
    <row r="1416" spans="1:20" ht="43.5" x14ac:dyDescent="0.35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>
        <f>ROUND((E1416/D1416)*100,0)</f>
        <v>0</v>
      </c>
      <c r="P1416" s="5">
        <f>E1416/L1416</f>
        <v>1</v>
      </c>
      <c r="Q1416" t="str">
        <f>LEFT(N1416,FIND("/",N1416)-1)</f>
        <v>publishing</v>
      </c>
      <c r="R1416" t="str">
        <f>RIGHT(N1416,LEN(N1416)-FIND("/",N1416))</f>
        <v>translations</v>
      </c>
      <c r="S1416" s="9">
        <f t="shared" si="44"/>
        <v>42708.25309027778</v>
      </c>
      <c r="T1416" s="9">
        <f t="shared" si="45"/>
        <v>42738.25309027778</v>
      </c>
    </row>
    <row r="1417" spans="1:20" ht="43.5" x14ac:dyDescent="0.35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>
        <f>ROUND((E1417/D1417)*100,0)</f>
        <v>18</v>
      </c>
      <c r="P1417" s="5">
        <f>E1417/L1417</f>
        <v>88.888888888888886</v>
      </c>
      <c r="Q1417" t="str">
        <f>LEFT(N1417,FIND("/",N1417)-1)</f>
        <v>publishing</v>
      </c>
      <c r="R1417" t="str">
        <f>RIGHT(N1417,LEN(N1417)-FIND("/",N1417))</f>
        <v>translations</v>
      </c>
      <c r="S1417" s="9">
        <f t="shared" si="44"/>
        <v>42192.675821759258</v>
      </c>
      <c r="T1417" s="9">
        <f t="shared" si="45"/>
        <v>42232.675821759258</v>
      </c>
    </row>
    <row r="1418" spans="1:20" ht="43.5" x14ac:dyDescent="0.35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>
        <f>ROUND((E1418/D1418)*100,0)</f>
        <v>0</v>
      </c>
      <c r="P1418" s="5" t="e">
        <f>E1418/L1418</f>
        <v>#DIV/0!</v>
      </c>
      <c r="Q1418" t="str">
        <f>LEFT(N1418,FIND("/",N1418)-1)</f>
        <v>publishing</v>
      </c>
      <c r="R1418" t="str">
        <f>RIGHT(N1418,LEN(N1418)-FIND("/",N1418))</f>
        <v>translations</v>
      </c>
      <c r="S1418" s="9">
        <f t="shared" si="44"/>
        <v>42299.926145833335</v>
      </c>
      <c r="T1418" s="9">
        <f t="shared" si="45"/>
        <v>42329.967812499999</v>
      </c>
    </row>
    <row r="1419" spans="1:20" ht="43.5" x14ac:dyDescent="0.35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>
        <f>ROUND((E1419/D1419)*100,0)</f>
        <v>1</v>
      </c>
      <c r="P1419" s="5">
        <f>E1419/L1419</f>
        <v>27.5</v>
      </c>
      <c r="Q1419" t="str">
        <f>LEFT(N1419,FIND("/",N1419)-1)</f>
        <v>publishing</v>
      </c>
      <c r="R1419" t="str">
        <f>RIGHT(N1419,LEN(N1419)-FIND("/",N1419))</f>
        <v>translations</v>
      </c>
      <c r="S1419" s="9">
        <f t="shared" si="44"/>
        <v>42232.15016203704</v>
      </c>
      <c r="T1419" s="9">
        <f t="shared" si="45"/>
        <v>42262.465972222228</v>
      </c>
    </row>
    <row r="1420" spans="1:20" ht="58" x14ac:dyDescent="0.35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>
        <f>ROUND((E1420/D1420)*100,0)</f>
        <v>0</v>
      </c>
      <c r="P1420" s="5">
        <f>E1420/L1420</f>
        <v>6</v>
      </c>
      <c r="Q1420" t="str">
        <f>LEFT(N1420,FIND("/",N1420)-1)</f>
        <v>publishing</v>
      </c>
      <c r="R1420" t="str">
        <f>RIGHT(N1420,LEN(N1420)-FIND("/",N1420))</f>
        <v>translations</v>
      </c>
      <c r="S1420" s="9">
        <f t="shared" si="44"/>
        <v>42395.456412037034</v>
      </c>
      <c r="T1420" s="9">
        <f t="shared" si="45"/>
        <v>42425.456412037034</v>
      </c>
    </row>
    <row r="1421" spans="1:20" ht="58" x14ac:dyDescent="0.35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>
        <f>ROUND((E1421/D1421)*100,0)</f>
        <v>7</v>
      </c>
      <c r="P1421" s="5">
        <f>E1421/L1421</f>
        <v>44.5</v>
      </c>
      <c r="Q1421" t="str">
        <f>LEFT(N1421,FIND("/",N1421)-1)</f>
        <v>publishing</v>
      </c>
      <c r="R1421" t="str">
        <f>RIGHT(N1421,LEN(N1421)-FIND("/",N1421))</f>
        <v>translations</v>
      </c>
      <c r="S1421" s="9">
        <f t="shared" si="44"/>
        <v>42622.456238425926</v>
      </c>
      <c r="T1421" s="9">
        <f t="shared" si="45"/>
        <v>42652.456238425926</v>
      </c>
    </row>
    <row r="1422" spans="1:20" ht="29" x14ac:dyDescent="0.35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>
        <f>ROUND((E1422/D1422)*100,0)</f>
        <v>3</v>
      </c>
      <c r="P1422" s="5">
        <f>E1422/L1422</f>
        <v>1</v>
      </c>
      <c r="Q1422" t="str">
        <f>LEFT(N1422,FIND("/",N1422)-1)</f>
        <v>publishing</v>
      </c>
      <c r="R1422" t="str">
        <f>RIGHT(N1422,LEN(N1422)-FIND("/",N1422))</f>
        <v>translations</v>
      </c>
      <c r="S1422" s="9">
        <f t="shared" si="44"/>
        <v>42524.667662037042</v>
      </c>
      <c r="T1422" s="9">
        <f t="shared" si="45"/>
        <v>42549.667662037042</v>
      </c>
    </row>
    <row r="1423" spans="1:20" ht="58" x14ac:dyDescent="0.35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>
        <f>ROUND((E1423/D1423)*100,0)</f>
        <v>0</v>
      </c>
      <c r="P1423" s="5">
        <f>E1423/L1423</f>
        <v>100</v>
      </c>
      <c r="Q1423" t="str">
        <f>LEFT(N1423,FIND("/",N1423)-1)</f>
        <v>publishing</v>
      </c>
      <c r="R1423" t="str">
        <f>RIGHT(N1423,LEN(N1423)-FIND("/",N1423))</f>
        <v>translations</v>
      </c>
      <c r="S1423" s="9">
        <f t="shared" si="44"/>
        <v>42013.915613425925</v>
      </c>
      <c r="T1423" s="9">
        <f t="shared" si="45"/>
        <v>42043.915613425925</v>
      </c>
    </row>
    <row r="1424" spans="1:20" ht="43.5" x14ac:dyDescent="0.35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>
        <f>ROUND((E1424/D1424)*100,0)</f>
        <v>0</v>
      </c>
      <c r="P1424" s="5">
        <f>E1424/L1424</f>
        <v>13</v>
      </c>
      <c r="Q1424" t="str">
        <f>LEFT(N1424,FIND("/",N1424)-1)</f>
        <v>publishing</v>
      </c>
      <c r="R1424" t="str">
        <f>RIGHT(N1424,LEN(N1424)-FIND("/",N1424))</f>
        <v>translations</v>
      </c>
      <c r="S1424" s="9">
        <f t="shared" si="44"/>
        <v>42604.239629629628</v>
      </c>
      <c r="T1424" s="9">
        <f t="shared" si="45"/>
        <v>42634.239629629628</v>
      </c>
    </row>
    <row r="1425" spans="1:20" ht="43.5" x14ac:dyDescent="0.35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>
        <f>ROUND((E1425/D1425)*100,0)</f>
        <v>0</v>
      </c>
      <c r="P1425" s="5">
        <f>E1425/L1425</f>
        <v>100</v>
      </c>
      <c r="Q1425" t="str">
        <f>LEFT(N1425,FIND("/",N1425)-1)</f>
        <v>publishing</v>
      </c>
      <c r="R1425" t="str">
        <f>RIGHT(N1425,LEN(N1425)-FIND("/",N1425))</f>
        <v>translations</v>
      </c>
      <c r="S1425" s="9">
        <f t="shared" si="44"/>
        <v>42340.360312500001</v>
      </c>
      <c r="T1425" s="9">
        <f t="shared" si="45"/>
        <v>42370.360312500001</v>
      </c>
    </row>
    <row r="1426" spans="1:20" ht="43.5" x14ac:dyDescent="0.35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>
        <f>ROUND((E1426/D1426)*100,0)</f>
        <v>20</v>
      </c>
      <c r="P1426" s="5">
        <f>E1426/L1426</f>
        <v>109.07142857142857</v>
      </c>
      <c r="Q1426" t="str">
        <f>LEFT(N1426,FIND("/",N1426)-1)</f>
        <v>publishing</v>
      </c>
      <c r="R1426" t="str">
        <f>RIGHT(N1426,LEN(N1426)-FIND("/",N1426))</f>
        <v>translations</v>
      </c>
      <c r="S1426" s="9">
        <f t="shared" si="44"/>
        <v>42676.717615740738</v>
      </c>
      <c r="T1426" s="9">
        <f t="shared" si="45"/>
        <v>42689.759282407409</v>
      </c>
    </row>
    <row r="1427" spans="1:20" ht="43.5" x14ac:dyDescent="0.35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>
        <f>ROUND((E1427/D1427)*100,0)</f>
        <v>0</v>
      </c>
      <c r="P1427" s="5" t="e">
        <f>E1427/L1427</f>
        <v>#DIV/0!</v>
      </c>
      <c r="Q1427" t="str">
        <f>LEFT(N1427,FIND("/",N1427)-1)</f>
        <v>publishing</v>
      </c>
      <c r="R1427" t="str">
        <f>RIGHT(N1427,LEN(N1427)-FIND("/",N1427))</f>
        <v>translations</v>
      </c>
      <c r="S1427" s="9">
        <f t="shared" si="44"/>
        <v>42093.131469907406</v>
      </c>
      <c r="T1427" s="9">
        <f t="shared" si="45"/>
        <v>42123.131469907406</v>
      </c>
    </row>
    <row r="1428" spans="1:20" ht="43.5" x14ac:dyDescent="0.35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>
        <f>ROUND((E1428/D1428)*100,0)</f>
        <v>0</v>
      </c>
      <c r="P1428" s="5" t="e">
        <f>E1428/L1428</f>
        <v>#DIV/0!</v>
      </c>
      <c r="Q1428" t="str">
        <f>LEFT(N1428,FIND("/",N1428)-1)</f>
        <v>publishing</v>
      </c>
      <c r="R1428" t="str">
        <f>RIGHT(N1428,LEN(N1428)-FIND("/",N1428))</f>
        <v>translations</v>
      </c>
      <c r="S1428" s="9">
        <f t="shared" si="44"/>
        <v>42180.390277777777</v>
      </c>
      <c r="T1428" s="9">
        <f t="shared" si="45"/>
        <v>42240.390277777777</v>
      </c>
    </row>
    <row r="1429" spans="1:20" ht="58" x14ac:dyDescent="0.35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>
        <f>ROUND((E1429/D1429)*100,0)</f>
        <v>8</v>
      </c>
      <c r="P1429" s="5">
        <f>E1429/L1429</f>
        <v>104.75</v>
      </c>
      <c r="Q1429" t="str">
        <f>LEFT(N1429,FIND("/",N1429)-1)</f>
        <v>publishing</v>
      </c>
      <c r="R1429" t="str">
        <f>RIGHT(N1429,LEN(N1429)-FIND("/",N1429))</f>
        <v>translations</v>
      </c>
      <c r="S1429" s="9">
        <f t="shared" si="44"/>
        <v>42601.851678240739</v>
      </c>
      <c r="T1429" s="9">
        <f t="shared" si="45"/>
        <v>42631.851678240739</v>
      </c>
    </row>
    <row r="1430" spans="1:20" ht="43.5" x14ac:dyDescent="0.35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>
        <f>ROUND((E1430/D1430)*100,0)</f>
        <v>5</v>
      </c>
      <c r="P1430" s="5">
        <f>E1430/L1430</f>
        <v>15</v>
      </c>
      <c r="Q1430" t="str">
        <f>LEFT(N1430,FIND("/",N1430)-1)</f>
        <v>publishing</v>
      </c>
      <c r="R1430" t="str">
        <f>RIGHT(N1430,LEN(N1430)-FIND("/",N1430))</f>
        <v>translations</v>
      </c>
      <c r="S1430" s="9">
        <f t="shared" si="44"/>
        <v>42432.379826388889</v>
      </c>
      <c r="T1430" s="9">
        <f t="shared" si="45"/>
        <v>42462.338159722218</v>
      </c>
    </row>
    <row r="1431" spans="1:20" ht="43.5" x14ac:dyDescent="0.35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>
        <f>ROUND((E1431/D1431)*100,0)</f>
        <v>0</v>
      </c>
      <c r="P1431" s="5" t="e">
        <f>E1431/L1431</f>
        <v>#DIV/0!</v>
      </c>
      <c r="Q1431" t="str">
        <f>LEFT(N1431,FIND("/",N1431)-1)</f>
        <v>publishing</v>
      </c>
      <c r="R1431" t="str">
        <f>RIGHT(N1431,LEN(N1431)-FIND("/",N1431))</f>
        <v>translations</v>
      </c>
      <c r="S1431" s="9">
        <f t="shared" si="44"/>
        <v>42074.060671296291</v>
      </c>
      <c r="T1431" s="9">
        <f t="shared" si="45"/>
        <v>42104.060671296291</v>
      </c>
    </row>
    <row r="1432" spans="1:20" ht="43.5" x14ac:dyDescent="0.35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>
        <f>ROUND((E1432/D1432)*100,0)</f>
        <v>8</v>
      </c>
      <c r="P1432" s="5">
        <f>E1432/L1432</f>
        <v>80.599999999999994</v>
      </c>
      <c r="Q1432" t="str">
        <f>LEFT(N1432,FIND("/",N1432)-1)</f>
        <v>publishing</v>
      </c>
      <c r="R1432" t="str">
        <f>RIGHT(N1432,LEN(N1432)-FIND("/",N1432))</f>
        <v>translations</v>
      </c>
      <c r="S1432" s="9">
        <f t="shared" si="44"/>
        <v>41961.813518518517</v>
      </c>
      <c r="T1432" s="9">
        <f t="shared" si="45"/>
        <v>41992.813518518517</v>
      </c>
    </row>
    <row r="1433" spans="1:20" ht="58" x14ac:dyDescent="0.35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>
        <f>ROUND((E1433/D1433)*100,0)</f>
        <v>32</v>
      </c>
      <c r="P1433" s="5">
        <f>E1433/L1433</f>
        <v>115.55319148936171</v>
      </c>
      <c r="Q1433" t="str">
        <f>LEFT(N1433,FIND("/",N1433)-1)</f>
        <v>publishing</v>
      </c>
      <c r="R1433" t="str">
        <f>RIGHT(N1433,LEN(N1433)-FIND("/",N1433))</f>
        <v>translations</v>
      </c>
      <c r="S1433" s="9">
        <f t="shared" si="44"/>
        <v>42304.210833333331</v>
      </c>
      <c r="T1433" s="9">
        <f t="shared" si="45"/>
        <v>42334.252500000002</v>
      </c>
    </row>
    <row r="1434" spans="1:20" ht="58" x14ac:dyDescent="0.35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>
        <f>ROUND((E1434/D1434)*100,0)</f>
        <v>0</v>
      </c>
      <c r="P1434" s="5" t="e">
        <f>E1434/L1434</f>
        <v>#DIV/0!</v>
      </c>
      <c r="Q1434" t="str">
        <f>LEFT(N1434,FIND("/",N1434)-1)</f>
        <v>publishing</v>
      </c>
      <c r="R1434" t="str">
        <f>RIGHT(N1434,LEN(N1434)-FIND("/",N1434))</f>
        <v>translations</v>
      </c>
      <c r="S1434" s="9">
        <f t="shared" si="44"/>
        <v>42175.780416666668</v>
      </c>
      <c r="T1434" s="9">
        <f t="shared" si="45"/>
        <v>42205.780416666668</v>
      </c>
    </row>
    <row r="1435" spans="1:20" ht="43.5" x14ac:dyDescent="0.35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>
        <f>ROUND((E1435/D1435)*100,0)</f>
        <v>7</v>
      </c>
      <c r="P1435" s="5">
        <f>E1435/L1435</f>
        <v>80.5</v>
      </c>
      <c r="Q1435" t="str">
        <f>LEFT(N1435,FIND("/",N1435)-1)</f>
        <v>publishing</v>
      </c>
      <c r="R1435" t="str">
        <f>RIGHT(N1435,LEN(N1435)-FIND("/",N1435))</f>
        <v>translations</v>
      </c>
      <c r="S1435" s="9">
        <f t="shared" si="44"/>
        <v>42673.625868055555</v>
      </c>
      <c r="T1435" s="9">
        <f t="shared" si="45"/>
        <v>42714.458333333328</v>
      </c>
    </row>
    <row r="1436" spans="1:20" ht="43.5" x14ac:dyDescent="0.35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>
        <f>ROUND((E1436/D1436)*100,0)</f>
        <v>10</v>
      </c>
      <c r="P1436" s="5">
        <f>E1436/L1436</f>
        <v>744.5454545454545</v>
      </c>
      <c r="Q1436" t="str">
        <f>LEFT(N1436,FIND("/",N1436)-1)</f>
        <v>publishing</v>
      </c>
      <c r="R1436" t="str">
        <f>RIGHT(N1436,LEN(N1436)-FIND("/",N1436))</f>
        <v>translations</v>
      </c>
      <c r="S1436" s="9">
        <f t="shared" si="44"/>
        <v>42142.767106481479</v>
      </c>
      <c r="T1436" s="9">
        <f t="shared" si="45"/>
        <v>42163.625</v>
      </c>
    </row>
    <row r="1437" spans="1:20" ht="43.5" x14ac:dyDescent="0.35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>
        <f>ROUND((E1437/D1437)*100,0)</f>
        <v>0</v>
      </c>
      <c r="P1437" s="5">
        <f>E1437/L1437</f>
        <v>7.5</v>
      </c>
      <c r="Q1437" t="str">
        <f>LEFT(N1437,FIND("/",N1437)-1)</f>
        <v>publishing</v>
      </c>
      <c r="R1437" t="str">
        <f>RIGHT(N1437,LEN(N1437)-FIND("/",N1437))</f>
        <v>translations</v>
      </c>
      <c r="S1437" s="9">
        <f t="shared" si="44"/>
        <v>42258.780324074076</v>
      </c>
      <c r="T1437" s="9">
        <f t="shared" si="45"/>
        <v>42288.780324074076</v>
      </c>
    </row>
    <row r="1438" spans="1:20" ht="58" x14ac:dyDescent="0.35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>
        <f>ROUND((E1438/D1438)*100,0)</f>
        <v>1</v>
      </c>
      <c r="P1438" s="5">
        <f>E1438/L1438</f>
        <v>38.5</v>
      </c>
      <c r="Q1438" t="str">
        <f>LEFT(N1438,FIND("/",N1438)-1)</f>
        <v>publishing</v>
      </c>
      <c r="R1438" t="str">
        <f>RIGHT(N1438,LEN(N1438)-FIND("/",N1438))</f>
        <v>translations</v>
      </c>
      <c r="S1438" s="9">
        <f t="shared" si="44"/>
        <v>42391.35019675926</v>
      </c>
      <c r="T1438" s="9">
        <f t="shared" si="45"/>
        <v>42421.35019675926</v>
      </c>
    </row>
    <row r="1439" spans="1:20" ht="58" x14ac:dyDescent="0.35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>
        <f>ROUND((E1439/D1439)*100,0)</f>
        <v>27</v>
      </c>
      <c r="P1439" s="5">
        <f>E1439/L1439</f>
        <v>36.68181818181818</v>
      </c>
      <c r="Q1439" t="str">
        <f>LEFT(N1439,FIND("/",N1439)-1)</f>
        <v>publishing</v>
      </c>
      <c r="R1439" t="str">
        <f>RIGHT(N1439,LEN(N1439)-FIND("/",N1439))</f>
        <v>translations</v>
      </c>
      <c r="S1439" s="9">
        <f t="shared" si="44"/>
        <v>41796.531701388885</v>
      </c>
      <c r="T1439" s="9">
        <f t="shared" si="45"/>
        <v>41833.207638888889</v>
      </c>
    </row>
    <row r="1440" spans="1:20" ht="43.5" x14ac:dyDescent="0.35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>
        <f>ROUND((E1440/D1440)*100,0)</f>
        <v>3</v>
      </c>
      <c r="P1440" s="5">
        <f>E1440/L1440</f>
        <v>75</v>
      </c>
      <c r="Q1440" t="str">
        <f>LEFT(N1440,FIND("/",N1440)-1)</f>
        <v>publishing</v>
      </c>
      <c r="R1440" t="str">
        <f>RIGHT(N1440,LEN(N1440)-FIND("/",N1440))</f>
        <v>translations</v>
      </c>
      <c r="S1440" s="9">
        <f t="shared" si="44"/>
        <v>42457.871516203704</v>
      </c>
      <c r="T1440" s="9">
        <f t="shared" si="45"/>
        <v>42487.579861111109</v>
      </c>
    </row>
    <row r="1441" spans="1:20" ht="43.5" x14ac:dyDescent="0.35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>
        <f>ROUND((E1441/D1441)*100,0)</f>
        <v>7</v>
      </c>
      <c r="P1441" s="5">
        <f>E1441/L1441</f>
        <v>30</v>
      </c>
      <c r="Q1441" t="str">
        <f>LEFT(N1441,FIND("/",N1441)-1)</f>
        <v>publishing</v>
      </c>
      <c r="R1441" t="str">
        <f>RIGHT(N1441,LEN(N1441)-FIND("/",N1441))</f>
        <v>translations</v>
      </c>
      <c r="S1441" s="9">
        <f t="shared" si="44"/>
        <v>42040.829872685179</v>
      </c>
      <c r="T1441" s="9">
        <f t="shared" si="45"/>
        <v>42070.829872685179</v>
      </c>
    </row>
    <row r="1442" spans="1:20" ht="43.5" x14ac:dyDescent="0.35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>
        <f>ROUND((E1442/D1442)*100,0)</f>
        <v>0</v>
      </c>
      <c r="P1442" s="5">
        <f>E1442/L1442</f>
        <v>1</v>
      </c>
      <c r="Q1442" t="str">
        <f>LEFT(N1442,FIND("/",N1442)-1)</f>
        <v>publishing</v>
      </c>
      <c r="R1442" t="str">
        <f>RIGHT(N1442,LEN(N1442)-FIND("/",N1442))</f>
        <v>translations</v>
      </c>
      <c r="S1442" s="9">
        <f t="shared" si="44"/>
        <v>42486.748414351852</v>
      </c>
      <c r="T1442" s="9">
        <f t="shared" si="45"/>
        <v>42516.748414351852</v>
      </c>
    </row>
    <row r="1443" spans="1:20" ht="58" x14ac:dyDescent="0.35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>
        <f>ROUND((E1443/D1443)*100,0)</f>
        <v>1</v>
      </c>
      <c r="P1443" s="5">
        <f>E1443/L1443</f>
        <v>673.33333333333337</v>
      </c>
      <c r="Q1443" t="str">
        <f>LEFT(N1443,FIND("/",N1443)-1)</f>
        <v>publishing</v>
      </c>
      <c r="R1443" t="str">
        <f>RIGHT(N1443,LEN(N1443)-FIND("/",N1443))</f>
        <v>translations</v>
      </c>
      <c r="S1443" s="9">
        <f t="shared" si="44"/>
        <v>42198.765844907408</v>
      </c>
      <c r="T1443" s="9">
        <f t="shared" si="45"/>
        <v>42258.765844907408</v>
      </c>
    </row>
    <row r="1444" spans="1:20" ht="43.5" x14ac:dyDescent="0.35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>
        <f>ROUND((E1444/D1444)*100,0)</f>
        <v>0</v>
      </c>
      <c r="P1444" s="5" t="e">
        <f>E1444/L1444</f>
        <v>#DIV/0!</v>
      </c>
      <c r="Q1444" t="str">
        <f>LEFT(N1444,FIND("/",N1444)-1)</f>
        <v>publishing</v>
      </c>
      <c r="R1444" t="str">
        <f>RIGHT(N1444,LEN(N1444)-FIND("/",N1444))</f>
        <v>translations</v>
      </c>
      <c r="S1444" s="9">
        <f t="shared" si="44"/>
        <v>42485.64534722222</v>
      </c>
      <c r="T1444" s="9">
        <f t="shared" si="45"/>
        <v>42515.64534722222</v>
      </c>
    </row>
    <row r="1445" spans="1:20" ht="43.5" x14ac:dyDescent="0.35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>
        <f>ROUND((E1445/D1445)*100,0)</f>
        <v>0</v>
      </c>
      <c r="P1445" s="5" t="e">
        <f>E1445/L1445</f>
        <v>#DIV/0!</v>
      </c>
      <c r="Q1445" t="str">
        <f>LEFT(N1445,FIND("/",N1445)-1)</f>
        <v>publishing</v>
      </c>
      <c r="R1445" t="str">
        <f>RIGHT(N1445,LEN(N1445)-FIND("/",N1445))</f>
        <v>translations</v>
      </c>
      <c r="S1445" s="9">
        <f t="shared" si="44"/>
        <v>42707.926030092596</v>
      </c>
      <c r="T1445" s="9">
        <f t="shared" si="45"/>
        <v>42737.926030092596</v>
      </c>
    </row>
    <row r="1446" spans="1:20" ht="43.5" x14ac:dyDescent="0.35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>
        <f>ROUND((E1446/D1446)*100,0)</f>
        <v>0</v>
      </c>
      <c r="P1446" s="5" t="e">
        <f>E1446/L1446</f>
        <v>#DIV/0!</v>
      </c>
      <c r="Q1446" t="str">
        <f>LEFT(N1446,FIND("/",N1446)-1)</f>
        <v>publishing</v>
      </c>
      <c r="R1446" t="str">
        <f>RIGHT(N1446,LEN(N1446)-FIND("/",N1446))</f>
        <v>translations</v>
      </c>
      <c r="S1446" s="9">
        <f t="shared" si="44"/>
        <v>42199.873402777783</v>
      </c>
      <c r="T1446" s="9">
        <f t="shared" si="45"/>
        <v>42259.873402777783</v>
      </c>
    </row>
    <row r="1447" spans="1:20" ht="43.5" x14ac:dyDescent="0.35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>
        <f>ROUND((E1447/D1447)*100,0)</f>
        <v>0</v>
      </c>
      <c r="P1447" s="5" t="e">
        <f>E1447/L1447</f>
        <v>#DIV/0!</v>
      </c>
      <c r="Q1447" t="str">
        <f>LEFT(N1447,FIND("/",N1447)-1)</f>
        <v>publishing</v>
      </c>
      <c r="R1447" t="str">
        <f>RIGHT(N1447,LEN(N1447)-FIND("/",N1447))</f>
        <v>translations</v>
      </c>
      <c r="S1447" s="9">
        <f t="shared" si="44"/>
        <v>42139.542303240742</v>
      </c>
      <c r="T1447" s="9">
        <f t="shared" si="45"/>
        <v>42169.542303240742</v>
      </c>
    </row>
    <row r="1448" spans="1:20" ht="43.5" x14ac:dyDescent="0.35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>
        <f>ROUND((E1448/D1448)*100,0)</f>
        <v>0</v>
      </c>
      <c r="P1448" s="5" t="e">
        <f>E1448/L1448</f>
        <v>#DIV/0!</v>
      </c>
      <c r="Q1448" t="str">
        <f>LEFT(N1448,FIND("/",N1448)-1)</f>
        <v>publishing</v>
      </c>
      <c r="R1448" t="str">
        <f>RIGHT(N1448,LEN(N1448)-FIND("/",N1448))</f>
        <v>translations</v>
      </c>
      <c r="S1448" s="9">
        <f t="shared" si="44"/>
        <v>42461.447662037041</v>
      </c>
      <c r="T1448" s="9">
        <f t="shared" si="45"/>
        <v>42481.447662037041</v>
      </c>
    </row>
    <row r="1449" spans="1:20" ht="29" x14ac:dyDescent="0.35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>
        <f>ROUND((E1449/D1449)*100,0)</f>
        <v>0</v>
      </c>
      <c r="P1449" s="5">
        <f>E1449/L1449</f>
        <v>25</v>
      </c>
      <c r="Q1449" t="str">
        <f>LEFT(N1449,FIND("/",N1449)-1)</f>
        <v>publishing</v>
      </c>
      <c r="R1449" t="str">
        <f>RIGHT(N1449,LEN(N1449)-FIND("/",N1449))</f>
        <v>translations</v>
      </c>
      <c r="S1449" s="9">
        <f t="shared" si="44"/>
        <v>42529.730717592596</v>
      </c>
      <c r="T1449" s="9">
        <f t="shared" si="45"/>
        <v>42559.730717592596</v>
      </c>
    </row>
    <row r="1450" spans="1:20" ht="58" x14ac:dyDescent="0.35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>
        <f>ROUND((E1450/D1450)*100,0)</f>
        <v>0</v>
      </c>
      <c r="P1450" s="5" t="e">
        <f>E1450/L1450</f>
        <v>#DIV/0!</v>
      </c>
      <c r="Q1450" t="str">
        <f>LEFT(N1450,FIND("/",N1450)-1)</f>
        <v>publishing</v>
      </c>
      <c r="R1450" t="str">
        <f>RIGHT(N1450,LEN(N1450)-FIND("/",N1450))</f>
        <v>translations</v>
      </c>
      <c r="S1450" s="9">
        <f t="shared" si="44"/>
        <v>42115.936550925922</v>
      </c>
      <c r="T1450" s="9">
        <f t="shared" si="45"/>
        <v>42146.225694444445</v>
      </c>
    </row>
    <row r="1451" spans="1:20" ht="58" x14ac:dyDescent="0.35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>
        <f>ROUND((E1451/D1451)*100,0)</f>
        <v>0</v>
      </c>
      <c r="P1451" s="5" t="e">
        <f>E1451/L1451</f>
        <v>#DIV/0!</v>
      </c>
      <c r="Q1451" t="str">
        <f>LEFT(N1451,FIND("/",N1451)-1)</f>
        <v>publishing</v>
      </c>
      <c r="R1451" t="str">
        <f>RIGHT(N1451,LEN(N1451)-FIND("/",N1451))</f>
        <v>translations</v>
      </c>
      <c r="S1451" s="9">
        <f t="shared" si="44"/>
        <v>42086.811400462961</v>
      </c>
      <c r="T1451" s="9">
        <f t="shared" si="45"/>
        <v>42134.811400462961</v>
      </c>
    </row>
    <row r="1452" spans="1:20" ht="58" x14ac:dyDescent="0.35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>
        <f>ROUND((E1452/D1452)*100,0)</f>
        <v>0</v>
      </c>
      <c r="P1452" s="5">
        <f>E1452/L1452</f>
        <v>1</v>
      </c>
      <c r="Q1452" t="str">
        <f>LEFT(N1452,FIND("/",N1452)-1)</f>
        <v>publishing</v>
      </c>
      <c r="R1452" t="str">
        <f>RIGHT(N1452,LEN(N1452)-FIND("/",N1452))</f>
        <v>translations</v>
      </c>
      <c r="S1452" s="9">
        <f t="shared" si="44"/>
        <v>42390.171261574069</v>
      </c>
      <c r="T1452" s="9">
        <f t="shared" si="45"/>
        <v>42420.171261574069</v>
      </c>
    </row>
    <row r="1453" spans="1:20" ht="43.5" x14ac:dyDescent="0.35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>
        <f>ROUND((E1453/D1453)*100,0)</f>
        <v>0</v>
      </c>
      <c r="P1453" s="5">
        <f>E1453/L1453</f>
        <v>1</v>
      </c>
      <c r="Q1453" t="str">
        <f>LEFT(N1453,FIND("/",N1453)-1)</f>
        <v>publishing</v>
      </c>
      <c r="R1453" t="str">
        <f>RIGHT(N1453,LEN(N1453)-FIND("/",N1453))</f>
        <v>translations</v>
      </c>
      <c r="S1453" s="9">
        <f t="shared" si="44"/>
        <v>41931.959016203706</v>
      </c>
      <c r="T1453" s="9">
        <f t="shared" si="45"/>
        <v>41962.00068287037</v>
      </c>
    </row>
    <row r="1454" spans="1:20" ht="29" x14ac:dyDescent="0.35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>
        <f>ROUND((E1454/D1454)*100,0)</f>
        <v>0</v>
      </c>
      <c r="P1454" s="5" t="e">
        <f>E1454/L1454</f>
        <v>#DIV/0!</v>
      </c>
      <c r="Q1454" t="str">
        <f>LEFT(N1454,FIND("/",N1454)-1)</f>
        <v>publishing</v>
      </c>
      <c r="R1454" t="str">
        <f>RIGHT(N1454,LEN(N1454)-FIND("/",N1454))</f>
        <v>translations</v>
      </c>
      <c r="S1454" s="9">
        <f t="shared" si="44"/>
        <v>41818.703275462962</v>
      </c>
      <c r="T1454" s="9">
        <f t="shared" si="45"/>
        <v>41848.703275462962</v>
      </c>
    </row>
    <row r="1455" spans="1:20" ht="43.5" x14ac:dyDescent="0.35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>
        <f>ROUND((E1455/D1455)*100,0)</f>
        <v>0</v>
      </c>
      <c r="P1455" s="5" t="e">
        <f>E1455/L1455</f>
        <v>#DIV/0!</v>
      </c>
      <c r="Q1455" t="str">
        <f>LEFT(N1455,FIND("/",N1455)-1)</f>
        <v>publishing</v>
      </c>
      <c r="R1455" t="str">
        <f>RIGHT(N1455,LEN(N1455)-FIND("/",N1455))</f>
        <v>translations</v>
      </c>
      <c r="S1455" s="9">
        <f t="shared" si="44"/>
        <v>42795.696145833332</v>
      </c>
      <c r="T1455" s="9">
        <f t="shared" si="45"/>
        <v>42840.654479166667</v>
      </c>
    </row>
    <row r="1456" spans="1:20" ht="43.5" x14ac:dyDescent="0.35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>
        <f>ROUND((E1456/D1456)*100,0)</f>
        <v>1</v>
      </c>
      <c r="P1456" s="5">
        <f>E1456/L1456</f>
        <v>15</v>
      </c>
      <c r="Q1456" t="str">
        <f>LEFT(N1456,FIND("/",N1456)-1)</f>
        <v>publishing</v>
      </c>
      <c r="R1456" t="str">
        <f>RIGHT(N1456,LEN(N1456)-FIND("/",N1456))</f>
        <v>translations</v>
      </c>
      <c r="S1456" s="9">
        <f t="shared" si="44"/>
        <v>42463.866666666669</v>
      </c>
      <c r="T1456" s="9">
        <f t="shared" si="45"/>
        <v>42484.915972222225</v>
      </c>
    </row>
    <row r="1457" spans="1:20" ht="58" x14ac:dyDescent="0.35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>
        <f>ROUND((E1457/D1457)*100,0)</f>
        <v>11</v>
      </c>
      <c r="P1457" s="5">
        <f>E1457/L1457</f>
        <v>225</v>
      </c>
      <c r="Q1457" t="str">
        <f>LEFT(N1457,FIND("/",N1457)-1)</f>
        <v>publishing</v>
      </c>
      <c r="R1457" t="str">
        <f>RIGHT(N1457,LEN(N1457)-FIND("/",N1457))</f>
        <v>translations</v>
      </c>
      <c r="S1457" s="9">
        <f t="shared" si="44"/>
        <v>41832.672685185185</v>
      </c>
      <c r="T1457" s="9">
        <f t="shared" si="45"/>
        <v>41887.568749999999</v>
      </c>
    </row>
    <row r="1458" spans="1:20" x14ac:dyDescent="0.35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>
        <f>ROUND((E1458/D1458)*100,0)</f>
        <v>3</v>
      </c>
      <c r="P1458" s="5">
        <f>E1458/L1458</f>
        <v>48.333333333333336</v>
      </c>
      <c r="Q1458" t="str">
        <f>LEFT(N1458,FIND("/",N1458)-1)</f>
        <v>publishing</v>
      </c>
      <c r="R1458" t="str">
        <f>RIGHT(N1458,LEN(N1458)-FIND("/",N1458))</f>
        <v>translations</v>
      </c>
      <c r="S1458" s="9">
        <f t="shared" si="44"/>
        <v>42708.668576388889</v>
      </c>
      <c r="T1458" s="9">
        <f t="shared" si="45"/>
        <v>42738.668576388889</v>
      </c>
    </row>
    <row r="1459" spans="1:20" ht="29" x14ac:dyDescent="0.35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>
        <f>ROUND((E1459/D1459)*100,0)</f>
        <v>0</v>
      </c>
      <c r="P1459" s="5" t="e">
        <f>E1459/L1459</f>
        <v>#DIV/0!</v>
      </c>
      <c r="Q1459" t="str">
        <f>LEFT(N1459,FIND("/",N1459)-1)</f>
        <v>publishing</v>
      </c>
      <c r="R1459" t="str">
        <f>RIGHT(N1459,LEN(N1459)-FIND("/",N1459))</f>
        <v>translations</v>
      </c>
      <c r="S1459" s="9">
        <f t="shared" si="44"/>
        <v>42289.89634259259</v>
      </c>
      <c r="T1459" s="9">
        <f t="shared" si="45"/>
        <v>42319.938009259262</v>
      </c>
    </row>
    <row r="1460" spans="1:20" ht="58" x14ac:dyDescent="0.35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>
        <f>ROUND((E1460/D1460)*100,0)</f>
        <v>0</v>
      </c>
      <c r="P1460" s="5" t="e">
        <f>E1460/L1460</f>
        <v>#DIV/0!</v>
      </c>
      <c r="Q1460" t="str">
        <f>LEFT(N1460,FIND("/",N1460)-1)</f>
        <v>publishing</v>
      </c>
      <c r="R1460" t="str">
        <f>RIGHT(N1460,LEN(N1460)-FIND("/",N1460))</f>
        <v>translations</v>
      </c>
      <c r="S1460" s="9">
        <f t="shared" si="44"/>
        <v>41831.705555555556</v>
      </c>
      <c r="T1460" s="9">
        <f t="shared" si="45"/>
        <v>41862.166666666664</v>
      </c>
    </row>
    <row r="1461" spans="1:20" ht="43.5" x14ac:dyDescent="0.35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>
        <f>ROUND((E1461/D1461)*100,0)</f>
        <v>0</v>
      </c>
      <c r="P1461" s="5" t="e">
        <f>E1461/L1461</f>
        <v>#DIV/0!</v>
      </c>
      <c r="Q1461" t="str">
        <f>LEFT(N1461,FIND("/",N1461)-1)</f>
        <v>publishing</v>
      </c>
      <c r="R1461" t="str">
        <f>RIGHT(N1461,LEN(N1461)-FIND("/",N1461))</f>
        <v>translations</v>
      </c>
      <c r="S1461" s="9">
        <f t="shared" si="44"/>
        <v>42312.204814814817</v>
      </c>
      <c r="T1461" s="9">
        <f t="shared" si="45"/>
        <v>42340.725694444445</v>
      </c>
    </row>
    <row r="1462" spans="1:20" ht="43.5" x14ac:dyDescent="0.35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>
        <f>ROUND((E1462/D1462)*100,0)</f>
        <v>0</v>
      </c>
      <c r="P1462" s="5" t="e">
        <f>E1462/L1462</f>
        <v>#DIV/0!</v>
      </c>
      <c r="Q1462" t="str">
        <f>LEFT(N1462,FIND("/",N1462)-1)</f>
        <v>publishing</v>
      </c>
      <c r="R1462" t="str">
        <f>RIGHT(N1462,LEN(N1462)-FIND("/",N1462))</f>
        <v>translations</v>
      </c>
      <c r="S1462" s="9">
        <f t="shared" si="44"/>
        <v>41915.896967592591</v>
      </c>
      <c r="T1462" s="9">
        <f t="shared" si="45"/>
        <v>41973.989583333328</v>
      </c>
    </row>
    <row r="1463" spans="1:20" ht="29" x14ac:dyDescent="0.35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>
        <f>ROUND((E1463/D1463)*100,0)</f>
        <v>101</v>
      </c>
      <c r="P1463" s="5">
        <f>E1463/L1463</f>
        <v>44.66673529411765</v>
      </c>
      <c r="Q1463" t="str">
        <f>LEFT(N1463,FIND("/",N1463)-1)</f>
        <v>publishing</v>
      </c>
      <c r="R1463" t="str">
        <f>RIGHT(N1463,LEN(N1463)-FIND("/",N1463))</f>
        <v>radio &amp; podcasts</v>
      </c>
      <c r="S1463" s="9">
        <f t="shared" si="44"/>
        <v>41899.645300925928</v>
      </c>
      <c r="T1463" s="9">
        <f t="shared" si="45"/>
        <v>41933</v>
      </c>
    </row>
    <row r="1464" spans="1:20" ht="29" x14ac:dyDescent="0.35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>
        <f>ROUND((E1464/D1464)*100,0)</f>
        <v>109</v>
      </c>
      <c r="P1464" s="5">
        <f>E1464/L1464</f>
        <v>28.937999999999999</v>
      </c>
      <c r="Q1464" t="str">
        <f>LEFT(N1464,FIND("/",N1464)-1)</f>
        <v>publishing</v>
      </c>
      <c r="R1464" t="str">
        <f>RIGHT(N1464,LEN(N1464)-FIND("/",N1464))</f>
        <v>radio &amp; podcasts</v>
      </c>
      <c r="S1464" s="9">
        <f t="shared" si="44"/>
        <v>41344.662858796299</v>
      </c>
      <c r="T1464" s="9">
        <f t="shared" si="45"/>
        <v>41374.662858796299</v>
      </c>
    </row>
    <row r="1465" spans="1:20" ht="43.5" x14ac:dyDescent="0.35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>
        <f>ROUND((E1465/D1465)*100,0)</f>
        <v>148</v>
      </c>
      <c r="P1465" s="5">
        <f>E1465/L1465</f>
        <v>35.44</v>
      </c>
      <c r="Q1465" t="str">
        <f>LEFT(N1465,FIND("/",N1465)-1)</f>
        <v>publishing</v>
      </c>
      <c r="R1465" t="str">
        <f>RIGHT(N1465,LEN(N1465)-FIND("/",N1465))</f>
        <v>radio &amp; podcasts</v>
      </c>
      <c r="S1465" s="9">
        <f t="shared" si="44"/>
        <v>41326.911319444444</v>
      </c>
      <c r="T1465" s="9">
        <f t="shared" si="45"/>
        <v>41371.869652777779</v>
      </c>
    </row>
    <row r="1466" spans="1:20" x14ac:dyDescent="0.35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>
        <f>ROUND((E1466/D1466)*100,0)</f>
        <v>163</v>
      </c>
      <c r="P1466" s="5">
        <f>E1466/L1466</f>
        <v>34.871794871794869</v>
      </c>
      <c r="Q1466" t="str">
        <f>LEFT(N1466,FIND("/",N1466)-1)</f>
        <v>publishing</v>
      </c>
      <c r="R1466" t="str">
        <f>RIGHT(N1466,LEN(N1466)-FIND("/",N1466))</f>
        <v>radio &amp; podcasts</v>
      </c>
      <c r="S1466" s="9">
        <f t="shared" si="44"/>
        <v>41291.661550925928</v>
      </c>
      <c r="T1466" s="9">
        <f t="shared" si="45"/>
        <v>41321.661550925928</v>
      </c>
    </row>
    <row r="1467" spans="1:20" ht="43.5" x14ac:dyDescent="0.35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>
        <f>ROUND((E1467/D1467)*100,0)</f>
        <v>456</v>
      </c>
      <c r="P1467" s="5">
        <f>E1467/L1467</f>
        <v>52.622732513451197</v>
      </c>
      <c r="Q1467" t="str">
        <f>LEFT(N1467,FIND("/",N1467)-1)</f>
        <v>publishing</v>
      </c>
      <c r="R1467" t="str">
        <f>RIGHT(N1467,LEN(N1467)-FIND("/",N1467))</f>
        <v>radio &amp; podcasts</v>
      </c>
      <c r="S1467" s="9">
        <f t="shared" si="44"/>
        <v>40959.734398148146</v>
      </c>
      <c r="T1467" s="9">
        <f t="shared" si="45"/>
        <v>40990.125</v>
      </c>
    </row>
    <row r="1468" spans="1:20" ht="43.5" x14ac:dyDescent="0.35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>
        <f>ROUND((E1468/D1468)*100,0)</f>
        <v>108</v>
      </c>
      <c r="P1468" s="5">
        <f>E1468/L1468</f>
        <v>69.598266129032254</v>
      </c>
      <c r="Q1468" t="str">
        <f>LEFT(N1468,FIND("/",N1468)-1)</f>
        <v>publishing</v>
      </c>
      <c r="R1468" t="str">
        <f>RIGHT(N1468,LEN(N1468)-FIND("/",N1468))</f>
        <v>radio &amp; podcasts</v>
      </c>
      <c r="S1468" s="9">
        <f t="shared" si="44"/>
        <v>42340.172060185185</v>
      </c>
      <c r="T1468" s="9">
        <f t="shared" si="45"/>
        <v>42381.208333333328</v>
      </c>
    </row>
    <row r="1469" spans="1:20" ht="29" x14ac:dyDescent="0.35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>
        <f>ROUND((E1469/D1469)*100,0)</f>
        <v>115</v>
      </c>
      <c r="P1469" s="5">
        <f>E1469/L1469</f>
        <v>76.72</v>
      </c>
      <c r="Q1469" t="str">
        <f>LEFT(N1469,FIND("/",N1469)-1)</f>
        <v>publishing</v>
      </c>
      <c r="R1469" t="str">
        <f>RIGHT(N1469,LEN(N1469)-FIND("/",N1469))</f>
        <v>radio &amp; podcasts</v>
      </c>
      <c r="S1469" s="9">
        <f t="shared" si="44"/>
        <v>40933.80190972222</v>
      </c>
      <c r="T1469" s="9">
        <f t="shared" si="45"/>
        <v>40993.760243055556</v>
      </c>
    </row>
    <row r="1470" spans="1:20" ht="43.5" x14ac:dyDescent="0.35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>
        <f>ROUND((E1470/D1470)*100,0)</f>
        <v>102</v>
      </c>
      <c r="P1470" s="5">
        <f>E1470/L1470</f>
        <v>33.191126279863482</v>
      </c>
      <c r="Q1470" t="str">
        <f>LEFT(N1470,FIND("/",N1470)-1)</f>
        <v>publishing</v>
      </c>
      <c r="R1470" t="str">
        <f>RIGHT(N1470,LEN(N1470)-FIND("/",N1470))</f>
        <v>radio &amp; podcasts</v>
      </c>
      <c r="S1470" s="9">
        <f t="shared" si="44"/>
        <v>40646.014456018522</v>
      </c>
      <c r="T1470" s="9">
        <f t="shared" si="45"/>
        <v>40706.014456018522</v>
      </c>
    </row>
    <row r="1471" spans="1:20" ht="43.5" x14ac:dyDescent="0.35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>
        <f>ROUND((E1471/D1471)*100,0)</f>
        <v>108</v>
      </c>
      <c r="P1471" s="5">
        <f>E1471/L1471</f>
        <v>149.46417445482865</v>
      </c>
      <c r="Q1471" t="str">
        <f>LEFT(N1471,FIND("/",N1471)-1)</f>
        <v>publishing</v>
      </c>
      <c r="R1471" t="str">
        <f>RIGHT(N1471,LEN(N1471)-FIND("/",N1471))</f>
        <v>radio &amp; podcasts</v>
      </c>
      <c r="S1471" s="9">
        <f t="shared" si="44"/>
        <v>41290.598483796297</v>
      </c>
      <c r="T1471" s="9">
        <f t="shared" si="45"/>
        <v>41320.598483796297</v>
      </c>
    </row>
    <row r="1472" spans="1:20" ht="58" x14ac:dyDescent="0.35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>
        <f>ROUND((E1472/D1472)*100,0)</f>
        <v>125</v>
      </c>
      <c r="P1472" s="5">
        <f>E1472/L1472</f>
        <v>23.172839506172838</v>
      </c>
      <c r="Q1472" t="str">
        <f>LEFT(N1472,FIND("/",N1472)-1)</f>
        <v>publishing</v>
      </c>
      <c r="R1472" t="str">
        <f>RIGHT(N1472,LEN(N1472)-FIND("/",N1472))</f>
        <v>radio &amp; podcasts</v>
      </c>
      <c r="S1472" s="9">
        <f t="shared" si="44"/>
        <v>41250.827118055553</v>
      </c>
      <c r="T1472" s="9">
        <f t="shared" si="45"/>
        <v>41271.827118055553</v>
      </c>
    </row>
    <row r="1473" spans="1:20" ht="43.5" x14ac:dyDescent="0.35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>
        <f>ROUND((E1473/D1473)*100,0)</f>
        <v>104</v>
      </c>
      <c r="P1473" s="5">
        <f>E1473/L1473</f>
        <v>96.877551020408163</v>
      </c>
      <c r="Q1473" t="str">
        <f>LEFT(N1473,FIND("/",N1473)-1)</f>
        <v>publishing</v>
      </c>
      <c r="R1473" t="str">
        <f>RIGHT(N1473,LEN(N1473)-FIND("/",N1473))</f>
        <v>radio &amp; podcasts</v>
      </c>
      <c r="S1473" s="9">
        <f t="shared" si="44"/>
        <v>42073.957569444443</v>
      </c>
      <c r="T1473" s="9">
        <f t="shared" si="45"/>
        <v>42103.957569444443</v>
      </c>
    </row>
    <row r="1474" spans="1:20" ht="58" x14ac:dyDescent="0.35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>
        <f>ROUND((E1474/D1474)*100,0)</f>
        <v>139</v>
      </c>
      <c r="P1474" s="5">
        <f>E1474/L1474</f>
        <v>103.20238095238095</v>
      </c>
      <c r="Q1474" t="str">
        <f>LEFT(N1474,FIND("/",N1474)-1)</f>
        <v>publishing</v>
      </c>
      <c r="R1474" t="str">
        <f>RIGHT(N1474,LEN(N1474)-FIND("/",N1474))</f>
        <v>radio &amp; podcasts</v>
      </c>
      <c r="S1474" s="9">
        <f t="shared" si="44"/>
        <v>41533.542858796296</v>
      </c>
      <c r="T1474" s="9">
        <f t="shared" si="45"/>
        <v>41563.542858796296</v>
      </c>
    </row>
    <row r="1475" spans="1:20" x14ac:dyDescent="0.35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>
        <f>ROUND((E1475/D1475)*100,0)</f>
        <v>121</v>
      </c>
      <c r="P1475" s="5">
        <f>E1475/L1475</f>
        <v>38.462553191489363</v>
      </c>
      <c r="Q1475" t="str">
        <f>LEFT(N1475,FIND("/",N1475)-1)</f>
        <v>publishing</v>
      </c>
      <c r="R1475" t="str">
        <f>RIGHT(N1475,LEN(N1475)-FIND("/",N1475))</f>
        <v>radio &amp; podcasts</v>
      </c>
      <c r="S1475" s="9">
        <f t="shared" ref="S1475:S1538" si="46">(((J1475/60)/60)/24)+DATE(1970,1,1)</f>
        <v>40939.979618055557</v>
      </c>
      <c r="T1475" s="9">
        <f t="shared" ref="T1475:T1538" si="47">(((I1475/60)/60)/24)+DATE(1970,1,1)</f>
        <v>40969.979618055557</v>
      </c>
    </row>
    <row r="1476" spans="1:20" ht="43.5" x14ac:dyDescent="0.35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>
        <f>ROUND((E1476/D1476)*100,0)</f>
        <v>112</v>
      </c>
      <c r="P1476" s="5">
        <f>E1476/L1476</f>
        <v>44.315789473684212</v>
      </c>
      <c r="Q1476" t="str">
        <f>LEFT(N1476,FIND("/",N1476)-1)</f>
        <v>publishing</v>
      </c>
      <c r="R1476" t="str">
        <f>RIGHT(N1476,LEN(N1476)-FIND("/",N1476))</f>
        <v>radio &amp; podcasts</v>
      </c>
      <c r="S1476" s="9">
        <f t="shared" si="46"/>
        <v>41500.727916666663</v>
      </c>
      <c r="T1476" s="9">
        <f t="shared" si="47"/>
        <v>41530.727916666663</v>
      </c>
    </row>
    <row r="1477" spans="1:20" ht="43.5" x14ac:dyDescent="0.35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>
        <f>ROUND((E1477/D1477)*100,0)</f>
        <v>189</v>
      </c>
      <c r="P1477" s="5">
        <f>E1477/L1477</f>
        <v>64.173356009070289</v>
      </c>
      <c r="Q1477" t="str">
        <f>LEFT(N1477,FIND("/",N1477)-1)</f>
        <v>publishing</v>
      </c>
      <c r="R1477" t="str">
        <f>RIGHT(N1477,LEN(N1477)-FIND("/",N1477))</f>
        <v>radio &amp; podcasts</v>
      </c>
      <c r="S1477" s="9">
        <f t="shared" si="46"/>
        <v>41960.722951388889</v>
      </c>
      <c r="T1477" s="9">
        <f t="shared" si="47"/>
        <v>41993.207638888889</v>
      </c>
    </row>
    <row r="1478" spans="1:20" ht="29" x14ac:dyDescent="0.35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>
        <f>ROUND((E1478/D1478)*100,0)</f>
        <v>662</v>
      </c>
      <c r="P1478" s="5">
        <f>E1478/L1478</f>
        <v>43.333275109170302</v>
      </c>
      <c r="Q1478" t="str">
        <f>LEFT(N1478,FIND("/",N1478)-1)</f>
        <v>publishing</v>
      </c>
      <c r="R1478" t="str">
        <f>RIGHT(N1478,LEN(N1478)-FIND("/",N1478))</f>
        <v>radio &amp; podcasts</v>
      </c>
      <c r="S1478" s="9">
        <f t="shared" si="46"/>
        <v>40766.041921296295</v>
      </c>
      <c r="T1478" s="9">
        <f t="shared" si="47"/>
        <v>40796.041921296295</v>
      </c>
    </row>
    <row r="1479" spans="1:20" ht="43.5" x14ac:dyDescent="0.35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>
        <f>ROUND((E1479/D1479)*100,0)</f>
        <v>111</v>
      </c>
      <c r="P1479" s="5">
        <f>E1479/L1479</f>
        <v>90.495934959349597</v>
      </c>
      <c r="Q1479" t="str">
        <f>LEFT(N1479,FIND("/",N1479)-1)</f>
        <v>publishing</v>
      </c>
      <c r="R1479" t="str">
        <f>RIGHT(N1479,LEN(N1479)-FIND("/",N1479))</f>
        <v>radio &amp; podcasts</v>
      </c>
      <c r="S1479" s="9">
        <f t="shared" si="46"/>
        <v>40840.615787037037</v>
      </c>
      <c r="T1479" s="9">
        <f t="shared" si="47"/>
        <v>40900.125</v>
      </c>
    </row>
    <row r="1480" spans="1:20" ht="43.5" x14ac:dyDescent="0.35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>
        <f>ROUND((E1480/D1480)*100,0)</f>
        <v>1182</v>
      </c>
      <c r="P1480" s="5">
        <f>E1480/L1480</f>
        <v>29.187190495010373</v>
      </c>
      <c r="Q1480" t="str">
        <f>LEFT(N1480,FIND("/",N1480)-1)</f>
        <v>publishing</v>
      </c>
      <c r="R1480" t="str">
        <f>RIGHT(N1480,LEN(N1480)-FIND("/",N1480))</f>
        <v>radio &amp; podcasts</v>
      </c>
      <c r="S1480" s="9">
        <f t="shared" si="46"/>
        <v>41394.871678240743</v>
      </c>
      <c r="T1480" s="9">
        <f t="shared" si="47"/>
        <v>41408.871678240743</v>
      </c>
    </row>
    <row r="1481" spans="1:20" ht="43.5" x14ac:dyDescent="0.35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>
        <f>ROUND((E1481/D1481)*100,0)</f>
        <v>137</v>
      </c>
      <c r="P1481" s="5">
        <f>E1481/L1481</f>
        <v>30.95774647887324</v>
      </c>
      <c r="Q1481" t="str">
        <f>LEFT(N1481,FIND("/",N1481)-1)</f>
        <v>publishing</v>
      </c>
      <c r="R1481" t="str">
        <f>RIGHT(N1481,LEN(N1481)-FIND("/",N1481))</f>
        <v>radio &amp; podcasts</v>
      </c>
      <c r="S1481" s="9">
        <f t="shared" si="46"/>
        <v>41754.745243055557</v>
      </c>
      <c r="T1481" s="9">
        <f t="shared" si="47"/>
        <v>41769.165972222225</v>
      </c>
    </row>
    <row r="1482" spans="1:20" ht="43.5" x14ac:dyDescent="0.35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>
        <f>ROUND((E1482/D1482)*100,0)</f>
        <v>117</v>
      </c>
      <c r="P1482" s="5">
        <f>E1482/L1482</f>
        <v>92.157795275590544</v>
      </c>
      <c r="Q1482" t="str">
        <f>LEFT(N1482,FIND("/",N1482)-1)</f>
        <v>publishing</v>
      </c>
      <c r="R1482" t="str">
        <f>RIGHT(N1482,LEN(N1482)-FIND("/",N1482))</f>
        <v>radio &amp; podcasts</v>
      </c>
      <c r="S1482" s="9">
        <f t="shared" si="46"/>
        <v>41464.934016203704</v>
      </c>
      <c r="T1482" s="9">
        <f t="shared" si="47"/>
        <v>41481.708333333336</v>
      </c>
    </row>
    <row r="1483" spans="1:20" ht="43.5" x14ac:dyDescent="0.35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>
        <f>ROUND((E1483/D1483)*100,0)</f>
        <v>2</v>
      </c>
      <c r="P1483" s="5">
        <f>E1483/L1483</f>
        <v>17.5</v>
      </c>
      <c r="Q1483" t="str">
        <f>LEFT(N1483,FIND("/",N1483)-1)</f>
        <v>publishing</v>
      </c>
      <c r="R1483" t="str">
        <f>RIGHT(N1483,LEN(N1483)-FIND("/",N1483))</f>
        <v>fiction</v>
      </c>
      <c r="S1483" s="9">
        <f t="shared" si="46"/>
        <v>41550.922974537039</v>
      </c>
      <c r="T1483" s="9">
        <f t="shared" si="47"/>
        <v>41580.922974537039</v>
      </c>
    </row>
    <row r="1484" spans="1:20" ht="43.5" x14ac:dyDescent="0.35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>
        <f>ROUND((E1484/D1484)*100,0)</f>
        <v>0</v>
      </c>
      <c r="P1484" s="5">
        <f>E1484/L1484</f>
        <v>5</v>
      </c>
      <c r="Q1484" t="str">
        <f>LEFT(N1484,FIND("/",N1484)-1)</f>
        <v>publishing</v>
      </c>
      <c r="R1484" t="str">
        <f>RIGHT(N1484,LEN(N1484)-FIND("/",N1484))</f>
        <v>fiction</v>
      </c>
      <c r="S1484" s="9">
        <f t="shared" si="46"/>
        <v>41136.85805555556</v>
      </c>
      <c r="T1484" s="9">
        <f t="shared" si="47"/>
        <v>41159.32708333333</v>
      </c>
    </row>
    <row r="1485" spans="1:20" ht="43.5" x14ac:dyDescent="0.35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>
        <f>ROUND((E1485/D1485)*100,0)</f>
        <v>1</v>
      </c>
      <c r="P1485" s="5">
        <f>E1485/L1485</f>
        <v>25</v>
      </c>
      <c r="Q1485" t="str">
        <f>LEFT(N1485,FIND("/",N1485)-1)</f>
        <v>publishing</v>
      </c>
      <c r="R1485" t="str">
        <f>RIGHT(N1485,LEN(N1485)-FIND("/",N1485))</f>
        <v>fiction</v>
      </c>
      <c r="S1485" s="9">
        <f t="shared" si="46"/>
        <v>42548.192997685182</v>
      </c>
      <c r="T1485" s="9">
        <f t="shared" si="47"/>
        <v>42573.192997685182</v>
      </c>
    </row>
    <row r="1486" spans="1:20" x14ac:dyDescent="0.35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>
        <f>ROUND((E1486/D1486)*100,0)</f>
        <v>0</v>
      </c>
      <c r="P1486" s="5" t="e">
        <f>E1486/L1486</f>
        <v>#DIV/0!</v>
      </c>
      <c r="Q1486" t="str">
        <f>LEFT(N1486,FIND("/",N1486)-1)</f>
        <v>publishing</v>
      </c>
      <c r="R1486" t="str">
        <f>RIGHT(N1486,LEN(N1486)-FIND("/",N1486))</f>
        <v>fiction</v>
      </c>
      <c r="S1486" s="9">
        <f t="shared" si="46"/>
        <v>41053.200960648144</v>
      </c>
      <c r="T1486" s="9">
        <f t="shared" si="47"/>
        <v>41111.618750000001</v>
      </c>
    </row>
    <row r="1487" spans="1:20" ht="43.5" x14ac:dyDescent="0.35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>
        <f>ROUND((E1487/D1487)*100,0)</f>
        <v>2</v>
      </c>
      <c r="P1487" s="5">
        <f>E1487/L1487</f>
        <v>50</v>
      </c>
      <c r="Q1487" t="str">
        <f>LEFT(N1487,FIND("/",N1487)-1)</f>
        <v>publishing</v>
      </c>
      <c r="R1487" t="str">
        <f>RIGHT(N1487,LEN(N1487)-FIND("/",N1487))</f>
        <v>fiction</v>
      </c>
      <c r="S1487" s="9">
        <f t="shared" si="46"/>
        <v>42130.795983796299</v>
      </c>
      <c r="T1487" s="9">
        <f t="shared" si="47"/>
        <v>42175.795983796299</v>
      </c>
    </row>
    <row r="1488" spans="1:20" ht="58" x14ac:dyDescent="0.35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>
        <f>ROUND((E1488/D1488)*100,0)</f>
        <v>0</v>
      </c>
      <c r="P1488" s="5">
        <f>E1488/L1488</f>
        <v>16</v>
      </c>
      <c r="Q1488" t="str">
        <f>LEFT(N1488,FIND("/",N1488)-1)</f>
        <v>publishing</v>
      </c>
      <c r="R1488" t="str">
        <f>RIGHT(N1488,LEN(N1488)-FIND("/",N1488))</f>
        <v>fiction</v>
      </c>
      <c r="S1488" s="9">
        <f t="shared" si="46"/>
        <v>42032.168530092589</v>
      </c>
      <c r="T1488" s="9">
        <f t="shared" si="47"/>
        <v>42062.168530092589</v>
      </c>
    </row>
    <row r="1489" spans="1:20" ht="43.5" x14ac:dyDescent="0.35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>
        <f>ROUND((E1489/D1489)*100,0)</f>
        <v>0</v>
      </c>
      <c r="P1489" s="5" t="e">
        <f>E1489/L1489</f>
        <v>#DIV/0!</v>
      </c>
      <c r="Q1489" t="str">
        <f>LEFT(N1489,FIND("/",N1489)-1)</f>
        <v>publishing</v>
      </c>
      <c r="R1489" t="str">
        <f>RIGHT(N1489,LEN(N1489)-FIND("/",N1489))</f>
        <v>fiction</v>
      </c>
      <c r="S1489" s="9">
        <f t="shared" si="46"/>
        <v>42554.917488425926</v>
      </c>
      <c r="T1489" s="9">
        <f t="shared" si="47"/>
        <v>42584.917488425926</v>
      </c>
    </row>
    <row r="1490" spans="1:20" ht="43.5" x14ac:dyDescent="0.35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>
        <f>ROUND((E1490/D1490)*100,0)</f>
        <v>2</v>
      </c>
      <c r="P1490" s="5">
        <f>E1490/L1490</f>
        <v>60</v>
      </c>
      <c r="Q1490" t="str">
        <f>LEFT(N1490,FIND("/",N1490)-1)</f>
        <v>publishing</v>
      </c>
      <c r="R1490" t="str">
        <f>RIGHT(N1490,LEN(N1490)-FIND("/",N1490))</f>
        <v>fiction</v>
      </c>
      <c r="S1490" s="9">
        <f t="shared" si="46"/>
        <v>41614.563194444447</v>
      </c>
      <c r="T1490" s="9">
        <f t="shared" si="47"/>
        <v>41644.563194444447</v>
      </c>
    </row>
    <row r="1491" spans="1:20" ht="43.5" x14ac:dyDescent="0.35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>
        <f>ROUND((E1491/D1491)*100,0)</f>
        <v>0</v>
      </c>
      <c r="P1491" s="5" t="e">
        <f>E1491/L1491</f>
        <v>#DIV/0!</v>
      </c>
      <c r="Q1491" t="str">
        <f>LEFT(N1491,FIND("/",N1491)-1)</f>
        <v>publishing</v>
      </c>
      <c r="R1491" t="str">
        <f>RIGHT(N1491,LEN(N1491)-FIND("/",N1491))</f>
        <v>fiction</v>
      </c>
      <c r="S1491" s="9">
        <f t="shared" si="46"/>
        <v>41198.611712962964</v>
      </c>
      <c r="T1491" s="9">
        <f t="shared" si="47"/>
        <v>41228.653379629628</v>
      </c>
    </row>
    <row r="1492" spans="1:20" ht="43.5" x14ac:dyDescent="0.35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>
        <f>ROUND((E1492/D1492)*100,0)</f>
        <v>31</v>
      </c>
      <c r="P1492" s="5">
        <f>E1492/L1492</f>
        <v>47.10526315789474</v>
      </c>
      <c r="Q1492" t="str">
        <f>LEFT(N1492,FIND("/",N1492)-1)</f>
        <v>publishing</v>
      </c>
      <c r="R1492" t="str">
        <f>RIGHT(N1492,LEN(N1492)-FIND("/",N1492))</f>
        <v>fiction</v>
      </c>
      <c r="S1492" s="9">
        <f t="shared" si="46"/>
        <v>41520.561041666668</v>
      </c>
      <c r="T1492" s="9">
        <f t="shared" si="47"/>
        <v>41549.561041666668</v>
      </c>
    </row>
    <row r="1493" spans="1:20" ht="43.5" x14ac:dyDescent="0.35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>
        <f>ROUND((E1493/D1493)*100,0)</f>
        <v>8</v>
      </c>
      <c r="P1493" s="5">
        <f>E1493/L1493</f>
        <v>100</v>
      </c>
      <c r="Q1493" t="str">
        <f>LEFT(N1493,FIND("/",N1493)-1)</f>
        <v>publishing</v>
      </c>
      <c r="R1493" t="str">
        <f>RIGHT(N1493,LEN(N1493)-FIND("/",N1493))</f>
        <v>fiction</v>
      </c>
      <c r="S1493" s="9">
        <f t="shared" si="46"/>
        <v>41991.713460648149</v>
      </c>
      <c r="T1493" s="9">
        <f t="shared" si="47"/>
        <v>42050.651388888888</v>
      </c>
    </row>
    <row r="1494" spans="1:20" ht="58" x14ac:dyDescent="0.35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>
        <f>ROUND((E1494/D1494)*100,0)</f>
        <v>1</v>
      </c>
      <c r="P1494" s="5">
        <f>E1494/L1494</f>
        <v>15</v>
      </c>
      <c r="Q1494" t="str">
        <f>LEFT(N1494,FIND("/",N1494)-1)</f>
        <v>publishing</v>
      </c>
      <c r="R1494" t="str">
        <f>RIGHT(N1494,LEN(N1494)-FIND("/",N1494))</f>
        <v>fiction</v>
      </c>
      <c r="S1494" s="9">
        <f t="shared" si="46"/>
        <v>40682.884791666671</v>
      </c>
      <c r="T1494" s="9">
        <f t="shared" si="47"/>
        <v>40712.884791666671</v>
      </c>
    </row>
    <row r="1495" spans="1:20" ht="29" x14ac:dyDescent="0.35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>
        <f>ROUND((E1495/D1495)*100,0)</f>
        <v>0</v>
      </c>
      <c r="P1495" s="5" t="e">
        <f>E1495/L1495</f>
        <v>#DIV/0!</v>
      </c>
      <c r="Q1495" t="str">
        <f>LEFT(N1495,FIND("/",N1495)-1)</f>
        <v>publishing</v>
      </c>
      <c r="R1495" t="str">
        <f>RIGHT(N1495,LEN(N1495)-FIND("/",N1495))</f>
        <v>fiction</v>
      </c>
      <c r="S1495" s="9">
        <f t="shared" si="46"/>
        <v>41411.866608796299</v>
      </c>
      <c r="T1495" s="9">
        <f t="shared" si="47"/>
        <v>41441.866608796299</v>
      </c>
    </row>
    <row r="1496" spans="1:20" ht="58" x14ac:dyDescent="0.35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>
        <f>ROUND((E1496/D1496)*100,0)</f>
        <v>9</v>
      </c>
      <c r="P1496" s="5">
        <f>E1496/L1496</f>
        <v>40.454545454545453</v>
      </c>
      <c r="Q1496" t="str">
        <f>LEFT(N1496,FIND("/",N1496)-1)</f>
        <v>publishing</v>
      </c>
      <c r="R1496" t="str">
        <f>RIGHT(N1496,LEN(N1496)-FIND("/",N1496))</f>
        <v>fiction</v>
      </c>
      <c r="S1496" s="9">
        <f t="shared" si="46"/>
        <v>42067.722372685181</v>
      </c>
      <c r="T1496" s="9">
        <f t="shared" si="47"/>
        <v>42097.651388888888</v>
      </c>
    </row>
    <row r="1497" spans="1:20" ht="29" x14ac:dyDescent="0.35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>
        <f>ROUND((E1497/D1497)*100,0)</f>
        <v>0</v>
      </c>
      <c r="P1497" s="5" t="e">
        <f>E1497/L1497</f>
        <v>#DIV/0!</v>
      </c>
      <c r="Q1497" t="str">
        <f>LEFT(N1497,FIND("/",N1497)-1)</f>
        <v>publishing</v>
      </c>
      <c r="R1497" t="str">
        <f>RIGHT(N1497,LEN(N1497)-FIND("/",N1497))</f>
        <v>fiction</v>
      </c>
      <c r="S1497" s="9">
        <f t="shared" si="46"/>
        <v>40752.789710648147</v>
      </c>
      <c r="T1497" s="9">
        <f t="shared" si="47"/>
        <v>40782.789710648147</v>
      </c>
    </row>
    <row r="1498" spans="1:20" ht="43.5" x14ac:dyDescent="0.35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>
        <f>ROUND((E1498/D1498)*100,0)</f>
        <v>0</v>
      </c>
      <c r="P1498" s="5" t="e">
        <f>E1498/L1498</f>
        <v>#DIV/0!</v>
      </c>
      <c r="Q1498" t="str">
        <f>LEFT(N1498,FIND("/",N1498)-1)</f>
        <v>publishing</v>
      </c>
      <c r="R1498" t="str">
        <f>RIGHT(N1498,LEN(N1498)-FIND("/",N1498))</f>
        <v>fiction</v>
      </c>
      <c r="S1498" s="9">
        <f t="shared" si="46"/>
        <v>41838.475219907406</v>
      </c>
      <c r="T1498" s="9">
        <f t="shared" si="47"/>
        <v>41898.475219907406</v>
      </c>
    </row>
    <row r="1499" spans="1:20" ht="58" x14ac:dyDescent="0.35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>
        <f>ROUND((E1499/D1499)*100,0)</f>
        <v>0</v>
      </c>
      <c r="P1499" s="5">
        <f>E1499/L1499</f>
        <v>1</v>
      </c>
      <c r="Q1499" t="str">
        <f>LEFT(N1499,FIND("/",N1499)-1)</f>
        <v>publishing</v>
      </c>
      <c r="R1499" t="str">
        <f>RIGHT(N1499,LEN(N1499)-FIND("/",N1499))</f>
        <v>fiction</v>
      </c>
      <c r="S1499" s="9">
        <f t="shared" si="46"/>
        <v>41444.64261574074</v>
      </c>
      <c r="T1499" s="9">
        <f t="shared" si="47"/>
        <v>41486.821527777778</v>
      </c>
    </row>
    <row r="1500" spans="1:20" ht="43.5" x14ac:dyDescent="0.35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>
        <f>ROUND((E1500/D1500)*100,0)</f>
        <v>2</v>
      </c>
      <c r="P1500" s="5">
        <f>E1500/L1500</f>
        <v>19</v>
      </c>
      <c r="Q1500" t="str">
        <f>LEFT(N1500,FIND("/",N1500)-1)</f>
        <v>publishing</v>
      </c>
      <c r="R1500" t="str">
        <f>RIGHT(N1500,LEN(N1500)-FIND("/",N1500))</f>
        <v>fiction</v>
      </c>
      <c r="S1500" s="9">
        <f t="shared" si="46"/>
        <v>41840.983541666668</v>
      </c>
      <c r="T1500" s="9">
        <f t="shared" si="47"/>
        <v>41885.983541666668</v>
      </c>
    </row>
    <row r="1501" spans="1:20" ht="58" x14ac:dyDescent="0.35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>
        <f>ROUND((E1501/D1501)*100,0)</f>
        <v>0</v>
      </c>
      <c r="P1501" s="5">
        <f>E1501/L1501</f>
        <v>5</v>
      </c>
      <c r="Q1501" t="str">
        <f>LEFT(N1501,FIND("/",N1501)-1)</f>
        <v>publishing</v>
      </c>
      <c r="R1501" t="str">
        <f>RIGHT(N1501,LEN(N1501)-FIND("/",N1501))</f>
        <v>fiction</v>
      </c>
      <c r="S1501" s="9">
        <f t="shared" si="46"/>
        <v>42527.007326388892</v>
      </c>
      <c r="T1501" s="9">
        <f t="shared" si="47"/>
        <v>42587.007326388892</v>
      </c>
    </row>
    <row r="1502" spans="1:20" ht="43.5" x14ac:dyDescent="0.35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>
        <f>ROUND((E1502/D1502)*100,0)</f>
        <v>25</v>
      </c>
      <c r="P1502" s="5">
        <f>E1502/L1502</f>
        <v>46.733333333333334</v>
      </c>
      <c r="Q1502" t="str">
        <f>LEFT(N1502,FIND("/",N1502)-1)</f>
        <v>publishing</v>
      </c>
      <c r="R1502" t="str">
        <f>RIGHT(N1502,LEN(N1502)-FIND("/",N1502))</f>
        <v>fiction</v>
      </c>
      <c r="S1502" s="9">
        <f t="shared" si="46"/>
        <v>41365.904594907406</v>
      </c>
      <c r="T1502" s="9">
        <f t="shared" si="47"/>
        <v>41395.904594907406</v>
      </c>
    </row>
    <row r="1503" spans="1:20" ht="29" x14ac:dyDescent="0.35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>
        <f>ROUND((E1503/D1503)*100,0)</f>
        <v>166</v>
      </c>
      <c r="P1503" s="5">
        <f>E1503/L1503</f>
        <v>97.731073446327684</v>
      </c>
      <c r="Q1503" t="str">
        <f>LEFT(N1503,FIND("/",N1503)-1)</f>
        <v>photography</v>
      </c>
      <c r="R1503" t="str">
        <f>RIGHT(N1503,LEN(N1503)-FIND("/",N1503))</f>
        <v>photobooks</v>
      </c>
      <c r="S1503" s="9">
        <f t="shared" si="46"/>
        <v>42163.583599537036</v>
      </c>
      <c r="T1503" s="9">
        <f t="shared" si="47"/>
        <v>42193.583599537036</v>
      </c>
    </row>
    <row r="1504" spans="1:20" ht="43.5" x14ac:dyDescent="0.35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>
        <f>ROUND((E1504/D1504)*100,0)</f>
        <v>101</v>
      </c>
      <c r="P1504" s="5">
        <f>E1504/L1504</f>
        <v>67.835866261398181</v>
      </c>
      <c r="Q1504" t="str">
        <f>LEFT(N1504,FIND("/",N1504)-1)</f>
        <v>photography</v>
      </c>
      <c r="R1504" t="str">
        <f>RIGHT(N1504,LEN(N1504)-FIND("/",N1504))</f>
        <v>photobooks</v>
      </c>
      <c r="S1504" s="9">
        <f t="shared" si="46"/>
        <v>42426.542592592596</v>
      </c>
      <c r="T1504" s="9">
        <f t="shared" si="47"/>
        <v>42454.916666666672</v>
      </c>
    </row>
    <row r="1505" spans="1:20" ht="43.5" x14ac:dyDescent="0.35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>
        <f>ROUND((E1505/D1505)*100,0)</f>
        <v>108</v>
      </c>
      <c r="P1505" s="5">
        <f>E1505/L1505</f>
        <v>56.98492957746479</v>
      </c>
      <c r="Q1505" t="str">
        <f>LEFT(N1505,FIND("/",N1505)-1)</f>
        <v>photography</v>
      </c>
      <c r="R1505" t="str">
        <f>RIGHT(N1505,LEN(N1505)-FIND("/",N1505))</f>
        <v>photobooks</v>
      </c>
      <c r="S1505" s="9">
        <f t="shared" si="46"/>
        <v>42606.347233796296</v>
      </c>
      <c r="T1505" s="9">
        <f t="shared" si="47"/>
        <v>42666.347233796296</v>
      </c>
    </row>
    <row r="1506" spans="1:20" ht="43.5" x14ac:dyDescent="0.35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>
        <f>ROUND((E1506/D1506)*100,0)</f>
        <v>278</v>
      </c>
      <c r="P1506" s="5">
        <f>E1506/L1506</f>
        <v>67.159851301115239</v>
      </c>
      <c r="Q1506" t="str">
        <f>LEFT(N1506,FIND("/",N1506)-1)</f>
        <v>photography</v>
      </c>
      <c r="R1506" t="str">
        <f>RIGHT(N1506,LEN(N1506)-FIND("/",N1506))</f>
        <v>photobooks</v>
      </c>
      <c r="S1506" s="9">
        <f t="shared" si="46"/>
        <v>41772.657685185186</v>
      </c>
      <c r="T1506" s="9">
        <f t="shared" si="47"/>
        <v>41800.356249999997</v>
      </c>
    </row>
    <row r="1507" spans="1:20" ht="58" x14ac:dyDescent="0.35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>
        <f>ROUND((E1507/D1507)*100,0)</f>
        <v>104</v>
      </c>
      <c r="P1507" s="5">
        <f>E1507/L1507</f>
        <v>48.037681159420288</v>
      </c>
      <c r="Q1507" t="str">
        <f>LEFT(N1507,FIND("/",N1507)-1)</f>
        <v>photography</v>
      </c>
      <c r="R1507" t="str">
        <f>RIGHT(N1507,LEN(N1507)-FIND("/",N1507))</f>
        <v>photobooks</v>
      </c>
      <c r="S1507" s="9">
        <f t="shared" si="46"/>
        <v>42414.44332175926</v>
      </c>
      <c r="T1507" s="9">
        <f t="shared" si="47"/>
        <v>42451.834027777775</v>
      </c>
    </row>
    <row r="1508" spans="1:20" ht="43.5" x14ac:dyDescent="0.35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>
        <f>ROUND((E1508/D1508)*100,0)</f>
        <v>111</v>
      </c>
      <c r="P1508" s="5">
        <f>E1508/L1508</f>
        <v>38.860465116279073</v>
      </c>
      <c r="Q1508" t="str">
        <f>LEFT(N1508,FIND("/",N1508)-1)</f>
        <v>photography</v>
      </c>
      <c r="R1508" t="str">
        <f>RIGHT(N1508,LEN(N1508)-FIND("/",N1508))</f>
        <v>photobooks</v>
      </c>
      <c r="S1508" s="9">
        <f t="shared" si="46"/>
        <v>41814.785925925928</v>
      </c>
      <c r="T1508" s="9">
        <f t="shared" si="47"/>
        <v>41844.785925925928</v>
      </c>
    </row>
    <row r="1509" spans="1:20" ht="58" x14ac:dyDescent="0.35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>
        <f>ROUND((E1509/D1509)*100,0)</f>
        <v>215</v>
      </c>
      <c r="P1509" s="5">
        <f>E1509/L1509</f>
        <v>78.181818181818187</v>
      </c>
      <c r="Q1509" t="str">
        <f>LEFT(N1509,FIND("/",N1509)-1)</f>
        <v>photography</v>
      </c>
      <c r="R1509" t="str">
        <f>RIGHT(N1509,LEN(N1509)-FIND("/",N1509))</f>
        <v>photobooks</v>
      </c>
      <c r="S1509" s="9">
        <f t="shared" si="46"/>
        <v>40254.450335648151</v>
      </c>
      <c r="T1509" s="9">
        <f t="shared" si="47"/>
        <v>40313.340277777781</v>
      </c>
    </row>
    <row r="1510" spans="1:20" ht="43.5" x14ac:dyDescent="0.35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>
        <f>ROUND((E1510/D1510)*100,0)</f>
        <v>111</v>
      </c>
      <c r="P1510" s="5">
        <f>E1510/L1510</f>
        <v>97.113744075829388</v>
      </c>
      <c r="Q1510" t="str">
        <f>LEFT(N1510,FIND("/",N1510)-1)</f>
        <v>photography</v>
      </c>
      <c r="R1510" t="str">
        <f>RIGHT(N1510,LEN(N1510)-FIND("/",N1510))</f>
        <v>photobooks</v>
      </c>
      <c r="S1510" s="9">
        <f t="shared" si="46"/>
        <v>41786.614363425928</v>
      </c>
      <c r="T1510" s="9">
        <f t="shared" si="47"/>
        <v>41817.614363425928</v>
      </c>
    </row>
    <row r="1511" spans="1:20" ht="43.5" x14ac:dyDescent="0.35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>
        <f>ROUND((E1511/D1511)*100,0)</f>
        <v>124</v>
      </c>
      <c r="P1511" s="5">
        <f>E1511/L1511</f>
        <v>110.39397959183674</v>
      </c>
      <c r="Q1511" t="str">
        <f>LEFT(N1511,FIND("/",N1511)-1)</f>
        <v>photography</v>
      </c>
      <c r="R1511" t="str">
        <f>RIGHT(N1511,LEN(N1511)-FIND("/",N1511))</f>
        <v>photobooks</v>
      </c>
      <c r="S1511" s="9">
        <f t="shared" si="46"/>
        <v>42751.533391203702</v>
      </c>
      <c r="T1511" s="9">
        <f t="shared" si="47"/>
        <v>42780.957638888889</v>
      </c>
    </row>
    <row r="1512" spans="1:20" ht="43.5" x14ac:dyDescent="0.35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>
        <f>ROUND((E1512/D1512)*100,0)</f>
        <v>101</v>
      </c>
      <c r="P1512" s="5">
        <f>E1512/L1512</f>
        <v>39.91506172839506</v>
      </c>
      <c r="Q1512" t="str">
        <f>LEFT(N1512,FIND("/",N1512)-1)</f>
        <v>photography</v>
      </c>
      <c r="R1512" t="str">
        <f>RIGHT(N1512,LEN(N1512)-FIND("/",N1512))</f>
        <v>photobooks</v>
      </c>
      <c r="S1512" s="9">
        <f t="shared" si="46"/>
        <v>41809.385162037033</v>
      </c>
      <c r="T1512" s="9">
        <f t="shared" si="47"/>
        <v>41839.385162037033</v>
      </c>
    </row>
    <row r="1513" spans="1:20" ht="58" x14ac:dyDescent="0.35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>
        <f>ROUND((E1513/D1513)*100,0)</f>
        <v>112</v>
      </c>
      <c r="P1513" s="5">
        <f>E1513/L1513</f>
        <v>75.975728155339809</v>
      </c>
      <c r="Q1513" t="str">
        <f>LEFT(N1513,FIND("/",N1513)-1)</f>
        <v>photography</v>
      </c>
      <c r="R1513" t="str">
        <f>RIGHT(N1513,LEN(N1513)-FIND("/",N1513))</f>
        <v>photobooks</v>
      </c>
      <c r="S1513" s="9">
        <f t="shared" si="46"/>
        <v>42296.583379629628</v>
      </c>
      <c r="T1513" s="9">
        <f t="shared" si="47"/>
        <v>42326.625046296293</v>
      </c>
    </row>
    <row r="1514" spans="1:20" ht="43.5" x14ac:dyDescent="0.35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>
        <f>ROUND((E1514/D1514)*100,0)</f>
        <v>559</v>
      </c>
      <c r="P1514" s="5">
        <f>E1514/L1514</f>
        <v>58.379104477611939</v>
      </c>
      <c r="Q1514" t="str">
        <f>LEFT(N1514,FIND("/",N1514)-1)</f>
        <v>photography</v>
      </c>
      <c r="R1514" t="str">
        <f>RIGHT(N1514,LEN(N1514)-FIND("/",N1514))</f>
        <v>photobooks</v>
      </c>
      <c r="S1514" s="9">
        <f t="shared" si="46"/>
        <v>42741.684479166666</v>
      </c>
      <c r="T1514" s="9">
        <f t="shared" si="47"/>
        <v>42771.684479166666</v>
      </c>
    </row>
    <row r="1515" spans="1:20" ht="43.5" x14ac:dyDescent="0.35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>
        <f>ROUND((E1515/D1515)*100,0)</f>
        <v>150</v>
      </c>
      <c r="P1515" s="5">
        <f>E1515/L1515</f>
        <v>55.82093023255814</v>
      </c>
      <c r="Q1515" t="str">
        <f>LEFT(N1515,FIND("/",N1515)-1)</f>
        <v>photography</v>
      </c>
      <c r="R1515" t="str">
        <f>RIGHT(N1515,LEN(N1515)-FIND("/",N1515))</f>
        <v>photobooks</v>
      </c>
      <c r="S1515" s="9">
        <f t="shared" si="46"/>
        <v>41806.637337962966</v>
      </c>
      <c r="T1515" s="9">
        <f t="shared" si="47"/>
        <v>41836.637337962966</v>
      </c>
    </row>
    <row r="1516" spans="1:20" ht="43.5" x14ac:dyDescent="0.35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>
        <f>ROUND((E1516/D1516)*100,0)</f>
        <v>106</v>
      </c>
      <c r="P1516" s="5">
        <f>E1516/L1516</f>
        <v>151.24431818181819</v>
      </c>
      <c r="Q1516" t="str">
        <f>LEFT(N1516,FIND("/",N1516)-1)</f>
        <v>photography</v>
      </c>
      <c r="R1516" t="str">
        <f>RIGHT(N1516,LEN(N1516)-FIND("/",N1516))</f>
        <v>photobooks</v>
      </c>
      <c r="S1516" s="9">
        <f t="shared" si="46"/>
        <v>42234.597685185188</v>
      </c>
      <c r="T1516" s="9">
        <f t="shared" si="47"/>
        <v>42274.597685185188</v>
      </c>
    </row>
    <row r="1517" spans="1:20" ht="43.5" x14ac:dyDescent="0.35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>
        <f>ROUND((E1517/D1517)*100,0)</f>
        <v>157</v>
      </c>
      <c r="P1517" s="5">
        <f>E1517/L1517</f>
        <v>849.67027027027029</v>
      </c>
      <c r="Q1517" t="str">
        <f>LEFT(N1517,FIND("/",N1517)-1)</f>
        <v>photography</v>
      </c>
      <c r="R1517" t="str">
        <f>RIGHT(N1517,LEN(N1517)-FIND("/",N1517))</f>
        <v>photobooks</v>
      </c>
      <c r="S1517" s="9">
        <f t="shared" si="46"/>
        <v>42415.253437499996</v>
      </c>
      <c r="T1517" s="9">
        <f t="shared" si="47"/>
        <v>42445.211770833332</v>
      </c>
    </row>
    <row r="1518" spans="1:20" ht="43.5" x14ac:dyDescent="0.35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>
        <f>ROUND((E1518/D1518)*100,0)</f>
        <v>109</v>
      </c>
      <c r="P1518" s="5">
        <f>E1518/L1518</f>
        <v>159.24137931034483</v>
      </c>
      <c r="Q1518" t="str">
        <f>LEFT(N1518,FIND("/",N1518)-1)</f>
        <v>photography</v>
      </c>
      <c r="R1518" t="str">
        <f>RIGHT(N1518,LEN(N1518)-FIND("/",N1518))</f>
        <v>photobooks</v>
      </c>
      <c r="S1518" s="9">
        <f t="shared" si="46"/>
        <v>42619.466342592597</v>
      </c>
      <c r="T1518" s="9">
        <f t="shared" si="47"/>
        <v>42649.583333333328</v>
      </c>
    </row>
    <row r="1519" spans="1:20" ht="43.5" x14ac:dyDescent="0.35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>
        <f>ROUND((E1519/D1519)*100,0)</f>
        <v>162</v>
      </c>
      <c r="P1519" s="5">
        <f>E1519/L1519</f>
        <v>39.507317073170732</v>
      </c>
      <c r="Q1519" t="str">
        <f>LEFT(N1519,FIND("/",N1519)-1)</f>
        <v>photography</v>
      </c>
      <c r="R1519" t="str">
        <f>RIGHT(N1519,LEN(N1519)-FIND("/",N1519))</f>
        <v>photobooks</v>
      </c>
      <c r="S1519" s="9">
        <f t="shared" si="46"/>
        <v>41948.56658564815</v>
      </c>
      <c r="T1519" s="9">
        <f t="shared" si="47"/>
        <v>41979.25</v>
      </c>
    </row>
    <row r="1520" spans="1:20" ht="29" x14ac:dyDescent="0.35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>
        <f>ROUND((E1520/D1520)*100,0)</f>
        <v>205</v>
      </c>
      <c r="P1520" s="5">
        <f>E1520/L1520</f>
        <v>130.52966101694915</v>
      </c>
      <c r="Q1520" t="str">
        <f>LEFT(N1520,FIND("/",N1520)-1)</f>
        <v>photography</v>
      </c>
      <c r="R1520" t="str">
        <f>RIGHT(N1520,LEN(N1520)-FIND("/",N1520))</f>
        <v>photobooks</v>
      </c>
      <c r="S1520" s="9">
        <f t="shared" si="46"/>
        <v>41760.8200462963</v>
      </c>
      <c r="T1520" s="9">
        <f t="shared" si="47"/>
        <v>41790.8200462963</v>
      </c>
    </row>
    <row r="1521" spans="1:20" ht="43.5" x14ac:dyDescent="0.35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>
        <f>ROUND((E1521/D1521)*100,0)</f>
        <v>103</v>
      </c>
      <c r="P1521" s="5">
        <f>E1521/L1521</f>
        <v>64.156896551724131</v>
      </c>
      <c r="Q1521" t="str">
        <f>LEFT(N1521,FIND("/",N1521)-1)</f>
        <v>photography</v>
      </c>
      <c r="R1521" t="str">
        <f>RIGHT(N1521,LEN(N1521)-FIND("/",N1521))</f>
        <v>photobooks</v>
      </c>
      <c r="S1521" s="9">
        <f t="shared" si="46"/>
        <v>41782.741701388892</v>
      </c>
      <c r="T1521" s="9">
        <f t="shared" si="47"/>
        <v>41810.915972222225</v>
      </c>
    </row>
    <row r="1522" spans="1:20" ht="29" x14ac:dyDescent="0.35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>
        <f>ROUND((E1522/D1522)*100,0)</f>
        <v>103</v>
      </c>
      <c r="P1522" s="5">
        <f>E1522/L1522</f>
        <v>111.52694610778443</v>
      </c>
      <c r="Q1522" t="str">
        <f>LEFT(N1522,FIND("/",N1522)-1)</f>
        <v>photography</v>
      </c>
      <c r="R1522" t="str">
        <f>RIGHT(N1522,LEN(N1522)-FIND("/",N1522))</f>
        <v>photobooks</v>
      </c>
      <c r="S1522" s="9">
        <f t="shared" si="46"/>
        <v>41955.857789351852</v>
      </c>
      <c r="T1522" s="9">
        <f t="shared" si="47"/>
        <v>41992.166666666672</v>
      </c>
    </row>
    <row r="1523" spans="1:20" ht="43.5" x14ac:dyDescent="0.35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>
        <f>ROUND((E1523/D1523)*100,0)</f>
        <v>107</v>
      </c>
      <c r="P1523" s="5">
        <f>E1523/L1523</f>
        <v>170.44680851063831</v>
      </c>
      <c r="Q1523" t="str">
        <f>LEFT(N1523,FIND("/",N1523)-1)</f>
        <v>photography</v>
      </c>
      <c r="R1523" t="str">
        <f>RIGHT(N1523,LEN(N1523)-FIND("/",N1523))</f>
        <v>photobooks</v>
      </c>
      <c r="S1523" s="9">
        <f t="shared" si="46"/>
        <v>42493.167719907404</v>
      </c>
      <c r="T1523" s="9">
        <f t="shared" si="47"/>
        <v>42528.167719907404</v>
      </c>
    </row>
    <row r="1524" spans="1:20" ht="58" x14ac:dyDescent="0.35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>
        <f>ROUND((E1524/D1524)*100,0)</f>
        <v>139</v>
      </c>
      <c r="P1524" s="5">
        <f>E1524/L1524</f>
        <v>133.7391592920354</v>
      </c>
      <c r="Q1524" t="str">
        <f>LEFT(N1524,FIND("/",N1524)-1)</f>
        <v>photography</v>
      </c>
      <c r="R1524" t="str">
        <f>RIGHT(N1524,LEN(N1524)-FIND("/",N1524))</f>
        <v>photobooks</v>
      </c>
      <c r="S1524" s="9">
        <f t="shared" si="46"/>
        <v>41899.830312500002</v>
      </c>
      <c r="T1524" s="9">
        <f t="shared" si="47"/>
        <v>41929.830312500002</v>
      </c>
    </row>
    <row r="1525" spans="1:20" ht="43.5" x14ac:dyDescent="0.35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>
        <f>ROUND((E1525/D1525)*100,0)</f>
        <v>125</v>
      </c>
      <c r="P1525" s="5">
        <f>E1525/L1525</f>
        <v>95.834024896265561</v>
      </c>
      <c r="Q1525" t="str">
        <f>LEFT(N1525,FIND("/",N1525)-1)</f>
        <v>photography</v>
      </c>
      <c r="R1525" t="str">
        <f>RIGHT(N1525,LEN(N1525)-FIND("/",N1525))</f>
        <v>photobooks</v>
      </c>
      <c r="S1525" s="9">
        <f t="shared" si="46"/>
        <v>41964.751342592594</v>
      </c>
      <c r="T1525" s="9">
        <f t="shared" si="47"/>
        <v>41996</v>
      </c>
    </row>
    <row r="1526" spans="1:20" ht="43.5" x14ac:dyDescent="0.35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>
        <f>ROUND((E1526/D1526)*100,0)</f>
        <v>207</v>
      </c>
      <c r="P1526" s="5">
        <f>E1526/L1526</f>
        <v>221.78571428571428</v>
      </c>
      <c r="Q1526" t="str">
        <f>LEFT(N1526,FIND("/",N1526)-1)</f>
        <v>photography</v>
      </c>
      <c r="R1526" t="str">
        <f>RIGHT(N1526,LEN(N1526)-FIND("/",N1526))</f>
        <v>photobooks</v>
      </c>
      <c r="S1526" s="9">
        <f t="shared" si="46"/>
        <v>42756.501041666663</v>
      </c>
      <c r="T1526" s="9">
        <f t="shared" si="47"/>
        <v>42786.501041666663</v>
      </c>
    </row>
    <row r="1527" spans="1:20" ht="43.5" x14ac:dyDescent="0.35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>
        <f>ROUND((E1527/D1527)*100,0)</f>
        <v>174</v>
      </c>
      <c r="P1527" s="5">
        <f>E1527/L1527</f>
        <v>32.315357142857138</v>
      </c>
      <c r="Q1527" t="str">
        <f>LEFT(N1527,FIND("/",N1527)-1)</f>
        <v>photography</v>
      </c>
      <c r="R1527" t="str">
        <f>RIGHT(N1527,LEN(N1527)-FIND("/",N1527))</f>
        <v>photobooks</v>
      </c>
      <c r="S1527" s="9">
        <f t="shared" si="46"/>
        <v>42570.702986111108</v>
      </c>
      <c r="T1527" s="9">
        <f t="shared" si="47"/>
        <v>42600.702986111108</v>
      </c>
    </row>
    <row r="1528" spans="1:20" ht="43.5" x14ac:dyDescent="0.35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>
        <f>ROUND((E1528/D1528)*100,0)</f>
        <v>120</v>
      </c>
      <c r="P1528" s="5">
        <f>E1528/L1528</f>
        <v>98.839285714285708</v>
      </c>
      <c r="Q1528" t="str">
        <f>LEFT(N1528,FIND("/",N1528)-1)</f>
        <v>photography</v>
      </c>
      <c r="R1528" t="str">
        <f>RIGHT(N1528,LEN(N1528)-FIND("/",N1528))</f>
        <v>photobooks</v>
      </c>
      <c r="S1528" s="9">
        <f t="shared" si="46"/>
        <v>42339.276006944448</v>
      </c>
      <c r="T1528" s="9">
        <f t="shared" si="47"/>
        <v>42388.276006944448</v>
      </c>
    </row>
    <row r="1529" spans="1:20" ht="43.5" x14ac:dyDescent="0.35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>
        <f>ROUND((E1529/D1529)*100,0)</f>
        <v>110</v>
      </c>
      <c r="P1529" s="5">
        <f>E1529/L1529</f>
        <v>55.222142857142863</v>
      </c>
      <c r="Q1529" t="str">
        <f>LEFT(N1529,FIND("/",N1529)-1)</f>
        <v>photography</v>
      </c>
      <c r="R1529" t="str">
        <f>RIGHT(N1529,LEN(N1529)-FIND("/",N1529))</f>
        <v>photobooks</v>
      </c>
      <c r="S1529" s="9">
        <f t="shared" si="46"/>
        <v>42780.600532407407</v>
      </c>
      <c r="T1529" s="9">
        <f t="shared" si="47"/>
        <v>42808.558865740735</v>
      </c>
    </row>
    <row r="1530" spans="1:20" ht="29" x14ac:dyDescent="0.35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>
        <f>ROUND((E1530/D1530)*100,0)</f>
        <v>282</v>
      </c>
      <c r="P1530" s="5">
        <f>E1530/L1530</f>
        <v>52.793750000000003</v>
      </c>
      <c r="Q1530" t="str">
        <f>LEFT(N1530,FIND("/",N1530)-1)</f>
        <v>photography</v>
      </c>
      <c r="R1530" t="str">
        <f>RIGHT(N1530,LEN(N1530)-FIND("/",N1530))</f>
        <v>photobooks</v>
      </c>
      <c r="S1530" s="9">
        <f t="shared" si="46"/>
        <v>42736.732893518521</v>
      </c>
      <c r="T1530" s="9">
        <f t="shared" si="47"/>
        <v>42767</v>
      </c>
    </row>
    <row r="1531" spans="1:20" ht="43.5" x14ac:dyDescent="0.35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>
        <f>ROUND((E1531/D1531)*100,0)</f>
        <v>101</v>
      </c>
      <c r="P1531" s="5">
        <f>E1531/L1531</f>
        <v>135.66666666666666</v>
      </c>
      <c r="Q1531" t="str">
        <f>LEFT(N1531,FIND("/",N1531)-1)</f>
        <v>photography</v>
      </c>
      <c r="R1531" t="str">
        <f>RIGHT(N1531,LEN(N1531)-FIND("/",N1531))</f>
        <v>photobooks</v>
      </c>
      <c r="S1531" s="9">
        <f t="shared" si="46"/>
        <v>42052.628703703704</v>
      </c>
      <c r="T1531" s="9">
        <f t="shared" si="47"/>
        <v>42082.587037037039</v>
      </c>
    </row>
    <row r="1532" spans="1:20" ht="58" x14ac:dyDescent="0.35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>
        <f>ROUND((E1532/D1532)*100,0)</f>
        <v>135</v>
      </c>
      <c r="P1532" s="5">
        <f>E1532/L1532</f>
        <v>53.991990846681922</v>
      </c>
      <c r="Q1532" t="str">
        <f>LEFT(N1532,FIND("/",N1532)-1)</f>
        <v>photography</v>
      </c>
      <c r="R1532" t="str">
        <f>RIGHT(N1532,LEN(N1532)-FIND("/",N1532))</f>
        <v>photobooks</v>
      </c>
      <c r="S1532" s="9">
        <f t="shared" si="46"/>
        <v>42275.767303240747</v>
      </c>
      <c r="T1532" s="9">
        <f t="shared" si="47"/>
        <v>42300.767303240747</v>
      </c>
    </row>
    <row r="1533" spans="1:20" ht="58" x14ac:dyDescent="0.35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>
        <f>ROUND((E1533/D1533)*100,0)</f>
        <v>176</v>
      </c>
      <c r="P1533" s="5">
        <f>E1533/L1533</f>
        <v>56.643835616438359</v>
      </c>
      <c r="Q1533" t="str">
        <f>LEFT(N1533,FIND("/",N1533)-1)</f>
        <v>photography</v>
      </c>
      <c r="R1533" t="str">
        <f>RIGHT(N1533,LEN(N1533)-FIND("/",N1533))</f>
        <v>photobooks</v>
      </c>
      <c r="S1533" s="9">
        <f t="shared" si="46"/>
        <v>41941.802384259259</v>
      </c>
      <c r="T1533" s="9">
        <f t="shared" si="47"/>
        <v>41974.125</v>
      </c>
    </row>
    <row r="1534" spans="1:20" ht="43.5" x14ac:dyDescent="0.35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>
        <f>ROUND((E1534/D1534)*100,0)</f>
        <v>484</v>
      </c>
      <c r="P1534" s="5">
        <f>E1534/L1534</f>
        <v>82.316326530612244</v>
      </c>
      <c r="Q1534" t="str">
        <f>LEFT(N1534,FIND("/",N1534)-1)</f>
        <v>photography</v>
      </c>
      <c r="R1534" t="str">
        <f>RIGHT(N1534,LEN(N1534)-FIND("/",N1534))</f>
        <v>photobooks</v>
      </c>
      <c r="S1534" s="9">
        <f t="shared" si="46"/>
        <v>42391.475289351853</v>
      </c>
      <c r="T1534" s="9">
        <f t="shared" si="47"/>
        <v>42415.625</v>
      </c>
    </row>
    <row r="1535" spans="1:20" ht="43.5" x14ac:dyDescent="0.35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>
        <f>ROUND((E1535/D1535)*100,0)</f>
        <v>145</v>
      </c>
      <c r="P1535" s="5">
        <f>E1535/L1535</f>
        <v>88.26081081081081</v>
      </c>
      <c r="Q1535" t="str">
        <f>LEFT(N1535,FIND("/",N1535)-1)</f>
        <v>photography</v>
      </c>
      <c r="R1535" t="str">
        <f>RIGHT(N1535,LEN(N1535)-FIND("/",N1535))</f>
        <v>photobooks</v>
      </c>
      <c r="S1535" s="9">
        <f t="shared" si="46"/>
        <v>42443.00204861111</v>
      </c>
      <c r="T1535" s="9">
        <f t="shared" si="47"/>
        <v>42492.165972222225</v>
      </c>
    </row>
    <row r="1536" spans="1:20" ht="43.5" x14ac:dyDescent="0.35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>
        <f>ROUND((E1536/D1536)*100,0)</f>
        <v>418</v>
      </c>
      <c r="P1536" s="5">
        <f>E1536/L1536</f>
        <v>84.905149051490511</v>
      </c>
      <c r="Q1536" t="str">
        <f>LEFT(N1536,FIND("/",N1536)-1)</f>
        <v>photography</v>
      </c>
      <c r="R1536" t="str">
        <f>RIGHT(N1536,LEN(N1536)-FIND("/",N1536))</f>
        <v>photobooks</v>
      </c>
      <c r="S1536" s="9">
        <f t="shared" si="46"/>
        <v>42221.67432870371</v>
      </c>
      <c r="T1536" s="9">
        <f t="shared" si="47"/>
        <v>42251.67432870371</v>
      </c>
    </row>
    <row r="1537" spans="1:20" ht="58" x14ac:dyDescent="0.35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>
        <f>ROUND((E1537/D1537)*100,0)</f>
        <v>132</v>
      </c>
      <c r="P1537" s="5">
        <f>E1537/L1537</f>
        <v>48.154545454545456</v>
      </c>
      <c r="Q1537" t="str">
        <f>LEFT(N1537,FIND("/",N1537)-1)</f>
        <v>photography</v>
      </c>
      <c r="R1537" t="str">
        <f>RIGHT(N1537,LEN(N1537)-FIND("/",N1537))</f>
        <v>photobooks</v>
      </c>
      <c r="S1537" s="9">
        <f t="shared" si="46"/>
        <v>42484.829062500001</v>
      </c>
      <c r="T1537" s="9">
        <f t="shared" si="47"/>
        <v>42513.916666666672</v>
      </c>
    </row>
    <row r="1538" spans="1:20" ht="58" x14ac:dyDescent="0.35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>
        <f>ROUND((E1538/D1538)*100,0)</f>
        <v>250</v>
      </c>
      <c r="P1538" s="5">
        <f>E1538/L1538</f>
        <v>66.015406593406595</v>
      </c>
      <c r="Q1538" t="str">
        <f>LEFT(N1538,FIND("/",N1538)-1)</f>
        <v>photography</v>
      </c>
      <c r="R1538" t="str">
        <f>RIGHT(N1538,LEN(N1538)-FIND("/",N1538))</f>
        <v>photobooks</v>
      </c>
      <c r="S1538" s="9">
        <f t="shared" si="46"/>
        <v>42213.802199074074</v>
      </c>
      <c r="T1538" s="9">
        <f t="shared" si="47"/>
        <v>42243.802199074074</v>
      </c>
    </row>
    <row r="1539" spans="1:20" ht="43.5" x14ac:dyDescent="0.35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>
        <f>ROUND((E1539/D1539)*100,0)</f>
        <v>180</v>
      </c>
      <c r="P1539" s="5">
        <f>E1539/L1539</f>
        <v>96.375</v>
      </c>
      <c r="Q1539" t="str">
        <f>LEFT(N1539,FIND("/",N1539)-1)</f>
        <v>photography</v>
      </c>
      <c r="R1539" t="str">
        <f>RIGHT(N1539,LEN(N1539)-FIND("/",N1539))</f>
        <v>photobooks</v>
      </c>
      <c r="S1539" s="9">
        <f t="shared" ref="S1539:S1602" si="48">(((J1539/60)/60)/24)+DATE(1970,1,1)</f>
        <v>42552.315127314811</v>
      </c>
      <c r="T1539" s="9">
        <f t="shared" ref="T1539:T1602" si="49">(((I1539/60)/60)/24)+DATE(1970,1,1)</f>
        <v>42588.75</v>
      </c>
    </row>
    <row r="1540" spans="1:20" ht="43.5" x14ac:dyDescent="0.35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>
        <f>ROUND((E1540/D1540)*100,0)</f>
        <v>103</v>
      </c>
      <c r="P1540" s="5">
        <f>E1540/L1540</f>
        <v>156.17391304347825</v>
      </c>
      <c r="Q1540" t="str">
        <f>LEFT(N1540,FIND("/",N1540)-1)</f>
        <v>photography</v>
      </c>
      <c r="R1540" t="str">
        <f>RIGHT(N1540,LEN(N1540)-FIND("/",N1540))</f>
        <v>photobooks</v>
      </c>
      <c r="S1540" s="9">
        <f t="shared" si="48"/>
        <v>41981.782060185185</v>
      </c>
      <c r="T1540" s="9">
        <f t="shared" si="49"/>
        <v>42026.782060185185</v>
      </c>
    </row>
    <row r="1541" spans="1:20" ht="43.5" x14ac:dyDescent="0.35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>
        <f>ROUND((E1541/D1541)*100,0)</f>
        <v>136</v>
      </c>
      <c r="P1541" s="5">
        <f>E1541/L1541</f>
        <v>95.764859154929582</v>
      </c>
      <c r="Q1541" t="str">
        <f>LEFT(N1541,FIND("/",N1541)-1)</f>
        <v>photography</v>
      </c>
      <c r="R1541" t="str">
        <f>RIGHT(N1541,LEN(N1541)-FIND("/",N1541))</f>
        <v>photobooks</v>
      </c>
      <c r="S1541" s="9">
        <f t="shared" si="48"/>
        <v>42705.919201388882</v>
      </c>
      <c r="T1541" s="9">
        <f t="shared" si="49"/>
        <v>42738.919201388882</v>
      </c>
    </row>
    <row r="1542" spans="1:20" ht="43.5" x14ac:dyDescent="0.35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>
        <f>ROUND((E1542/D1542)*100,0)</f>
        <v>118</v>
      </c>
      <c r="P1542" s="5">
        <f>E1542/L1542</f>
        <v>180.40816326530611</v>
      </c>
      <c r="Q1542" t="str">
        <f>LEFT(N1542,FIND("/",N1542)-1)</f>
        <v>photography</v>
      </c>
      <c r="R1542" t="str">
        <f>RIGHT(N1542,LEN(N1542)-FIND("/",N1542))</f>
        <v>photobooks</v>
      </c>
      <c r="S1542" s="9">
        <f t="shared" si="48"/>
        <v>41939.00712962963</v>
      </c>
      <c r="T1542" s="9">
        <f t="shared" si="49"/>
        <v>41969.052083333328</v>
      </c>
    </row>
    <row r="1543" spans="1:20" ht="43.5" x14ac:dyDescent="0.35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>
        <f>ROUND((E1543/D1543)*100,0)</f>
        <v>0</v>
      </c>
      <c r="P1543" s="5">
        <f>E1543/L1543</f>
        <v>3</v>
      </c>
      <c r="Q1543" t="str">
        <f>LEFT(N1543,FIND("/",N1543)-1)</f>
        <v>photography</v>
      </c>
      <c r="R1543" t="str">
        <f>RIGHT(N1543,LEN(N1543)-FIND("/",N1543))</f>
        <v>nature</v>
      </c>
      <c r="S1543" s="9">
        <f t="shared" si="48"/>
        <v>41974.712245370371</v>
      </c>
      <c r="T1543" s="9">
        <f t="shared" si="49"/>
        <v>42004.712245370371</v>
      </c>
    </row>
    <row r="1544" spans="1:20" ht="58" x14ac:dyDescent="0.35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>
        <f>ROUND((E1544/D1544)*100,0)</f>
        <v>4</v>
      </c>
      <c r="P1544" s="5">
        <f>E1544/L1544</f>
        <v>20</v>
      </c>
      <c r="Q1544" t="str">
        <f>LEFT(N1544,FIND("/",N1544)-1)</f>
        <v>photography</v>
      </c>
      <c r="R1544" t="str">
        <f>RIGHT(N1544,LEN(N1544)-FIND("/",N1544))</f>
        <v>nature</v>
      </c>
      <c r="S1544" s="9">
        <f t="shared" si="48"/>
        <v>42170.996527777781</v>
      </c>
      <c r="T1544" s="9">
        <f t="shared" si="49"/>
        <v>42185.996527777781</v>
      </c>
    </row>
    <row r="1545" spans="1:20" ht="43.5" x14ac:dyDescent="0.35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>
        <f>ROUND((E1545/D1545)*100,0)</f>
        <v>0</v>
      </c>
      <c r="P1545" s="5">
        <f>E1545/L1545</f>
        <v>10</v>
      </c>
      <c r="Q1545" t="str">
        <f>LEFT(N1545,FIND("/",N1545)-1)</f>
        <v>photography</v>
      </c>
      <c r="R1545" t="str">
        <f>RIGHT(N1545,LEN(N1545)-FIND("/",N1545))</f>
        <v>nature</v>
      </c>
      <c r="S1545" s="9">
        <f t="shared" si="48"/>
        <v>41935.509652777779</v>
      </c>
      <c r="T1545" s="9">
        <f t="shared" si="49"/>
        <v>41965.551319444443</v>
      </c>
    </row>
    <row r="1546" spans="1:20" ht="43.5" x14ac:dyDescent="0.35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>
        <f>ROUND((E1546/D1546)*100,0)</f>
        <v>0</v>
      </c>
      <c r="P1546" s="5" t="e">
        <f>E1546/L1546</f>
        <v>#DIV/0!</v>
      </c>
      <c r="Q1546" t="str">
        <f>LEFT(N1546,FIND("/",N1546)-1)</f>
        <v>photography</v>
      </c>
      <c r="R1546" t="str">
        <f>RIGHT(N1546,LEN(N1546)-FIND("/",N1546))</f>
        <v>nature</v>
      </c>
      <c r="S1546" s="9">
        <f t="shared" si="48"/>
        <v>42053.051203703704</v>
      </c>
      <c r="T1546" s="9">
        <f t="shared" si="49"/>
        <v>42095.012499999997</v>
      </c>
    </row>
    <row r="1547" spans="1:20" ht="43.5" x14ac:dyDescent="0.35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>
        <f>ROUND((E1547/D1547)*100,0)</f>
        <v>0</v>
      </c>
      <c r="P1547" s="5">
        <f>E1547/L1547</f>
        <v>1</v>
      </c>
      <c r="Q1547" t="str">
        <f>LEFT(N1547,FIND("/",N1547)-1)</f>
        <v>photography</v>
      </c>
      <c r="R1547" t="str">
        <f>RIGHT(N1547,LEN(N1547)-FIND("/",N1547))</f>
        <v>nature</v>
      </c>
      <c r="S1547" s="9">
        <f t="shared" si="48"/>
        <v>42031.884652777779</v>
      </c>
      <c r="T1547" s="9">
        <f t="shared" si="49"/>
        <v>42065.886111111111</v>
      </c>
    </row>
    <row r="1548" spans="1:20" ht="43.5" x14ac:dyDescent="0.35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>
        <f>ROUND((E1548/D1548)*100,0)</f>
        <v>29</v>
      </c>
      <c r="P1548" s="5">
        <f>E1548/L1548</f>
        <v>26.272727272727273</v>
      </c>
      <c r="Q1548" t="str">
        <f>LEFT(N1548,FIND("/",N1548)-1)</f>
        <v>photography</v>
      </c>
      <c r="R1548" t="str">
        <f>RIGHT(N1548,LEN(N1548)-FIND("/",N1548))</f>
        <v>nature</v>
      </c>
      <c r="S1548" s="9">
        <f t="shared" si="48"/>
        <v>41839.212951388887</v>
      </c>
      <c r="T1548" s="9">
        <f t="shared" si="49"/>
        <v>41899.212951388887</v>
      </c>
    </row>
    <row r="1549" spans="1:20" ht="43.5" x14ac:dyDescent="0.35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>
        <f>ROUND((E1549/D1549)*100,0)</f>
        <v>0</v>
      </c>
      <c r="P1549" s="5" t="e">
        <f>E1549/L1549</f>
        <v>#DIV/0!</v>
      </c>
      <c r="Q1549" t="str">
        <f>LEFT(N1549,FIND("/",N1549)-1)</f>
        <v>photography</v>
      </c>
      <c r="R1549" t="str">
        <f>RIGHT(N1549,LEN(N1549)-FIND("/",N1549))</f>
        <v>nature</v>
      </c>
      <c r="S1549" s="9">
        <f t="shared" si="48"/>
        <v>42782.426875000005</v>
      </c>
      <c r="T1549" s="9">
        <f t="shared" si="49"/>
        <v>42789.426875000005</v>
      </c>
    </row>
    <row r="1550" spans="1:20" ht="29" x14ac:dyDescent="0.35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>
        <f>ROUND((E1550/D1550)*100,0)</f>
        <v>9</v>
      </c>
      <c r="P1550" s="5">
        <f>E1550/L1550</f>
        <v>60</v>
      </c>
      <c r="Q1550" t="str">
        <f>LEFT(N1550,FIND("/",N1550)-1)</f>
        <v>photography</v>
      </c>
      <c r="R1550" t="str">
        <f>RIGHT(N1550,LEN(N1550)-FIND("/",N1550))</f>
        <v>nature</v>
      </c>
      <c r="S1550" s="9">
        <f t="shared" si="48"/>
        <v>42286.88217592593</v>
      </c>
      <c r="T1550" s="9">
        <f t="shared" si="49"/>
        <v>42316.923842592587</v>
      </c>
    </row>
    <row r="1551" spans="1:20" ht="43.5" x14ac:dyDescent="0.35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>
        <f>ROUND((E1551/D1551)*100,0)</f>
        <v>34</v>
      </c>
      <c r="P1551" s="5">
        <f>E1551/L1551</f>
        <v>28.333333333333332</v>
      </c>
      <c r="Q1551" t="str">
        <f>LEFT(N1551,FIND("/",N1551)-1)</f>
        <v>photography</v>
      </c>
      <c r="R1551" t="str">
        <f>RIGHT(N1551,LEN(N1551)-FIND("/",N1551))</f>
        <v>nature</v>
      </c>
      <c r="S1551" s="9">
        <f t="shared" si="48"/>
        <v>42281.136099537034</v>
      </c>
      <c r="T1551" s="9">
        <f t="shared" si="49"/>
        <v>42311.177766203706</v>
      </c>
    </row>
    <row r="1552" spans="1:20" ht="58" x14ac:dyDescent="0.35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>
        <f>ROUND((E1552/D1552)*100,0)</f>
        <v>13</v>
      </c>
      <c r="P1552" s="5">
        <f>E1552/L1552</f>
        <v>14.428571428571429</v>
      </c>
      <c r="Q1552" t="str">
        <f>LEFT(N1552,FIND("/",N1552)-1)</f>
        <v>photography</v>
      </c>
      <c r="R1552" t="str">
        <f>RIGHT(N1552,LEN(N1552)-FIND("/",N1552))</f>
        <v>nature</v>
      </c>
      <c r="S1552" s="9">
        <f t="shared" si="48"/>
        <v>42472.449467592596</v>
      </c>
      <c r="T1552" s="9">
        <f t="shared" si="49"/>
        <v>42502.449467592596</v>
      </c>
    </row>
    <row r="1553" spans="1:20" ht="43.5" x14ac:dyDescent="0.35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>
        <f>ROUND((E1553/D1553)*100,0)</f>
        <v>0</v>
      </c>
      <c r="P1553" s="5" t="e">
        <f>E1553/L1553</f>
        <v>#DIV/0!</v>
      </c>
      <c r="Q1553" t="str">
        <f>LEFT(N1553,FIND("/",N1553)-1)</f>
        <v>photography</v>
      </c>
      <c r="R1553" t="str">
        <f>RIGHT(N1553,LEN(N1553)-FIND("/",N1553))</f>
        <v>nature</v>
      </c>
      <c r="S1553" s="9">
        <f t="shared" si="48"/>
        <v>42121.824525462958</v>
      </c>
      <c r="T1553" s="9">
        <f t="shared" si="49"/>
        <v>42151.824525462958</v>
      </c>
    </row>
    <row r="1554" spans="1:20" ht="43.5" x14ac:dyDescent="0.35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>
        <f>ROUND((E1554/D1554)*100,0)</f>
        <v>49</v>
      </c>
      <c r="P1554" s="5">
        <f>E1554/L1554</f>
        <v>132.1875</v>
      </c>
      <c r="Q1554" t="str">
        <f>LEFT(N1554,FIND("/",N1554)-1)</f>
        <v>photography</v>
      </c>
      <c r="R1554" t="str">
        <f>RIGHT(N1554,LEN(N1554)-FIND("/",N1554))</f>
        <v>nature</v>
      </c>
      <c r="S1554" s="9">
        <f t="shared" si="48"/>
        <v>41892.688750000001</v>
      </c>
      <c r="T1554" s="9">
        <f t="shared" si="49"/>
        <v>41913.165972222225</v>
      </c>
    </row>
    <row r="1555" spans="1:20" ht="43.5" x14ac:dyDescent="0.35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>
        <f>ROUND((E1555/D1555)*100,0)</f>
        <v>0</v>
      </c>
      <c r="P1555" s="5" t="e">
        <f>E1555/L1555</f>
        <v>#DIV/0!</v>
      </c>
      <c r="Q1555" t="str">
        <f>LEFT(N1555,FIND("/",N1555)-1)</f>
        <v>photography</v>
      </c>
      <c r="R1555" t="str">
        <f>RIGHT(N1555,LEN(N1555)-FIND("/",N1555))</f>
        <v>nature</v>
      </c>
      <c r="S1555" s="9">
        <f t="shared" si="48"/>
        <v>42219.282951388886</v>
      </c>
      <c r="T1555" s="9">
        <f t="shared" si="49"/>
        <v>42249.282951388886</v>
      </c>
    </row>
    <row r="1556" spans="1:20" ht="58" x14ac:dyDescent="0.35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>
        <f>ROUND((E1556/D1556)*100,0)</f>
        <v>0</v>
      </c>
      <c r="P1556" s="5" t="e">
        <f>E1556/L1556</f>
        <v>#DIV/0!</v>
      </c>
      <c r="Q1556" t="str">
        <f>LEFT(N1556,FIND("/",N1556)-1)</f>
        <v>photography</v>
      </c>
      <c r="R1556" t="str">
        <f>RIGHT(N1556,LEN(N1556)-FIND("/",N1556))</f>
        <v>nature</v>
      </c>
      <c r="S1556" s="9">
        <f t="shared" si="48"/>
        <v>42188.252199074079</v>
      </c>
      <c r="T1556" s="9">
        <f t="shared" si="49"/>
        <v>42218.252199074079</v>
      </c>
    </row>
    <row r="1557" spans="1:20" ht="43.5" x14ac:dyDescent="0.35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>
        <f>ROUND((E1557/D1557)*100,0)</f>
        <v>0</v>
      </c>
      <c r="P1557" s="5" t="e">
        <f>E1557/L1557</f>
        <v>#DIV/0!</v>
      </c>
      <c r="Q1557" t="str">
        <f>LEFT(N1557,FIND("/",N1557)-1)</f>
        <v>photography</v>
      </c>
      <c r="R1557" t="str">
        <f>RIGHT(N1557,LEN(N1557)-FIND("/",N1557))</f>
        <v>nature</v>
      </c>
      <c r="S1557" s="9">
        <f t="shared" si="48"/>
        <v>42241.613796296297</v>
      </c>
      <c r="T1557" s="9">
        <f t="shared" si="49"/>
        <v>42264.708333333328</v>
      </c>
    </row>
    <row r="1558" spans="1:20" ht="43.5" x14ac:dyDescent="0.35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>
        <f>ROUND((E1558/D1558)*100,0)</f>
        <v>45</v>
      </c>
      <c r="P1558" s="5">
        <f>E1558/L1558</f>
        <v>56.416666666666664</v>
      </c>
      <c r="Q1558" t="str">
        <f>LEFT(N1558,FIND("/",N1558)-1)</f>
        <v>photography</v>
      </c>
      <c r="R1558" t="str">
        <f>RIGHT(N1558,LEN(N1558)-FIND("/",N1558))</f>
        <v>nature</v>
      </c>
      <c r="S1558" s="9">
        <f t="shared" si="48"/>
        <v>42525.153055555551</v>
      </c>
      <c r="T1558" s="9">
        <f t="shared" si="49"/>
        <v>42555.153055555551</v>
      </c>
    </row>
    <row r="1559" spans="1:20" ht="43.5" x14ac:dyDescent="0.35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>
        <f>ROUND((E1559/D1559)*100,0)</f>
        <v>4</v>
      </c>
      <c r="P1559" s="5">
        <f>E1559/L1559</f>
        <v>100</v>
      </c>
      <c r="Q1559" t="str">
        <f>LEFT(N1559,FIND("/",N1559)-1)</f>
        <v>photography</v>
      </c>
      <c r="R1559" t="str">
        <f>RIGHT(N1559,LEN(N1559)-FIND("/",N1559))</f>
        <v>nature</v>
      </c>
      <c r="S1559" s="9">
        <f t="shared" si="48"/>
        <v>41871.65315972222</v>
      </c>
      <c r="T1559" s="9">
        <f t="shared" si="49"/>
        <v>41902.65315972222</v>
      </c>
    </row>
    <row r="1560" spans="1:20" ht="43.5" x14ac:dyDescent="0.35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>
        <f>ROUND((E1560/D1560)*100,0)</f>
        <v>5</v>
      </c>
      <c r="P1560" s="5">
        <f>E1560/L1560</f>
        <v>11.666666666666666</v>
      </c>
      <c r="Q1560" t="str">
        <f>LEFT(N1560,FIND("/",N1560)-1)</f>
        <v>photography</v>
      </c>
      <c r="R1560" t="str">
        <f>RIGHT(N1560,LEN(N1560)-FIND("/",N1560))</f>
        <v>nature</v>
      </c>
      <c r="S1560" s="9">
        <f t="shared" si="48"/>
        <v>42185.397673611107</v>
      </c>
      <c r="T1560" s="9">
        <f t="shared" si="49"/>
        <v>42244.508333333331</v>
      </c>
    </row>
    <row r="1561" spans="1:20" ht="29" x14ac:dyDescent="0.35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>
        <f>ROUND((E1561/D1561)*100,0)</f>
        <v>0</v>
      </c>
      <c r="P1561" s="5">
        <f>E1561/L1561</f>
        <v>50</v>
      </c>
      <c r="Q1561" t="str">
        <f>LEFT(N1561,FIND("/",N1561)-1)</f>
        <v>photography</v>
      </c>
      <c r="R1561" t="str">
        <f>RIGHT(N1561,LEN(N1561)-FIND("/",N1561))</f>
        <v>nature</v>
      </c>
      <c r="S1561" s="9">
        <f t="shared" si="48"/>
        <v>42108.05322916666</v>
      </c>
      <c r="T1561" s="9">
        <f t="shared" si="49"/>
        <v>42123.05322916666</v>
      </c>
    </row>
    <row r="1562" spans="1:20" ht="43.5" x14ac:dyDescent="0.35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>
        <f>ROUND((E1562/D1562)*100,0)</f>
        <v>4</v>
      </c>
      <c r="P1562" s="5">
        <f>E1562/L1562</f>
        <v>23.5</v>
      </c>
      <c r="Q1562" t="str">
        <f>LEFT(N1562,FIND("/",N1562)-1)</f>
        <v>photography</v>
      </c>
      <c r="R1562" t="str">
        <f>RIGHT(N1562,LEN(N1562)-FIND("/",N1562))</f>
        <v>nature</v>
      </c>
      <c r="S1562" s="9">
        <f t="shared" si="48"/>
        <v>41936.020752314813</v>
      </c>
      <c r="T1562" s="9">
        <f t="shared" si="49"/>
        <v>41956.062418981484</v>
      </c>
    </row>
    <row r="1563" spans="1:20" ht="58" x14ac:dyDescent="0.35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>
        <f>ROUND((E1563/D1563)*100,0)</f>
        <v>1</v>
      </c>
      <c r="P1563" s="5">
        <f>E1563/L1563</f>
        <v>67</v>
      </c>
      <c r="Q1563" t="str">
        <f>LEFT(N1563,FIND("/",N1563)-1)</f>
        <v>publishing</v>
      </c>
      <c r="R1563" t="str">
        <f>RIGHT(N1563,LEN(N1563)-FIND("/",N1563))</f>
        <v>art books</v>
      </c>
      <c r="S1563" s="9">
        <f t="shared" si="48"/>
        <v>41555.041701388887</v>
      </c>
      <c r="T1563" s="9">
        <f t="shared" si="49"/>
        <v>41585.083368055559</v>
      </c>
    </row>
    <row r="1564" spans="1:20" ht="58" x14ac:dyDescent="0.35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>
        <f>ROUND((E1564/D1564)*100,0)</f>
        <v>0</v>
      </c>
      <c r="P1564" s="5" t="e">
        <f>E1564/L1564</f>
        <v>#DIV/0!</v>
      </c>
      <c r="Q1564" t="str">
        <f>LEFT(N1564,FIND("/",N1564)-1)</f>
        <v>publishing</v>
      </c>
      <c r="R1564" t="str">
        <f>RIGHT(N1564,LEN(N1564)-FIND("/",N1564))</f>
        <v>art books</v>
      </c>
      <c r="S1564" s="9">
        <f t="shared" si="48"/>
        <v>40079.566157407404</v>
      </c>
      <c r="T1564" s="9">
        <f t="shared" si="49"/>
        <v>40149.034722222219</v>
      </c>
    </row>
    <row r="1565" spans="1:20" ht="43.5" x14ac:dyDescent="0.35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>
        <f>ROUND((E1565/D1565)*100,0)</f>
        <v>1</v>
      </c>
      <c r="P1565" s="5">
        <f>E1565/L1565</f>
        <v>42.5</v>
      </c>
      <c r="Q1565" t="str">
        <f>LEFT(N1565,FIND("/",N1565)-1)</f>
        <v>publishing</v>
      </c>
      <c r="R1565" t="str">
        <f>RIGHT(N1565,LEN(N1565)-FIND("/",N1565))</f>
        <v>art books</v>
      </c>
      <c r="S1565" s="9">
        <f t="shared" si="48"/>
        <v>41652.742488425924</v>
      </c>
      <c r="T1565" s="9">
        <f t="shared" si="49"/>
        <v>41712.700821759259</v>
      </c>
    </row>
    <row r="1566" spans="1:20" ht="43.5" x14ac:dyDescent="0.35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>
        <f>ROUND((E1566/D1566)*100,0)</f>
        <v>0</v>
      </c>
      <c r="P1566" s="5">
        <f>E1566/L1566</f>
        <v>10</v>
      </c>
      <c r="Q1566" t="str">
        <f>LEFT(N1566,FIND("/",N1566)-1)</f>
        <v>publishing</v>
      </c>
      <c r="R1566" t="str">
        <f>RIGHT(N1566,LEN(N1566)-FIND("/",N1566))</f>
        <v>art books</v>
      </c>
      <c r="S1566" s="9">
        <f t="shared" si="48"/>
        <v>42121.367002314815</v>
      </c>
      <c r="T1566" s="9">
        <f t="shared" si="49"/>
        <v>42152.836805555555</v>
      </c>
    </row>
    <row r="1567" spans="1:20" ht="43.5" x14ac:dyDescent="0.35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>
        <f>ROUND((E1567/D1567)*100,0)</f>
        <v>3</v>
      </c>
      <c r="P1567" s="5">
        <f>E1567/L1567</f>
        <v>100</v>
      </c>
      <c r="Q1567" t="str">
        <f>LEFT(N1567,FIND("/",N1567)-1)</f>
        <v>publishing</v>
      </c>
      <c r="R1567" t="str">
        <f>RIGHT(N1567,LEN(N1567)-FIND("/",N1567))</f>
        <v>art books</v>
      </c>
      <c r="S1567" s="9">
        <f t="shared" si="48"/>
        <v>40672.729872685188</v>
      </c>
      <c r="T1567" s="9">
        <f t="shared" si="49"/>
        <v>40702.729872685188</v>
      </c>
    </row>
    <row r="1568" spans="1:20" ht="43.5" x14ac:dyDescent="0.35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>
        <f>ROUND((E1568/D1568)*100,0)</f>
        <v>21</v>
      </c>
      <c r="P1568" s="5">
        <f>E1568/L1568</f>
        <v>108.05084745762711</v>
      </c>
      <c r="Q1568" t="str">
        <f>LEFT(N1568,FIND("/",N1568)-1)</f>
        <v>publishing</v>
      </c>
      <c r="R1568" t="str">
        <f>RIGHT(N1568,LEN(N1568)-FIND("/",N1568))</f>
        <v>art books</v>
      </c>
      <c r="S1568" s="9">
        <f t="shared" si="48"/>
        <v>42549.916712962964</v>
      </c>
      <c r="T1568" s="9">
        <f t="shared" si="49"/>
        <v>42578.916666666672</v>
      </c>
    </row>
    <row r="1569" spans="1:20" ht="43.5" x14ac:dyDescent="0.35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>
        <f>ROUND((E1569/D1569)*100,0)</f>
        <v>4</v>
      </c>
      <c r="P1569" s="5">
        <f>E1569/L1569</f>
        <v>26.923076923076923</v>
      </c>
      <c r="Q1569" t="str">
        <f>LEFT(N1569,FIND("/",N1569)-1)</f>
        <v>publishing</v>
      </c>
      <c r="R1569" t="str">
        <f>RIGHT(N1569,LEN(N1569)-FIND("/",N1569))</f>
        <v>art books</v>
      </c>
      <c r="S1569" s="9">
        <f t="shared" si="48"/>
        <v>41671.936863425923</v>
      </c>
      <c r="T1569" s="9">
        <f t="shared" si="49"/>
        <v>41687</v>
      </c>
    </row>
    <row r="1570" spans="1:20" ht="43.5" x14ac:dyDescent="0.35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>
        <f>ROUND((E1570/D1570)*100,0)</f>
        <v>14</v>
      </c>
      <c r="P1570" s="5">
        <f>E1570/L1570</f>
        <v>155</v>
      </c>
      <c r="Q1570" t="str">
        <f>LEFT(N1570,FIND("/",N1570)-1)</f>
        <v>publishing</v>
      </c>
      <c r="R1570" t="str">
        <f>RIGHT(N1570,LEN(N1570)-FIND("/",N1570))</f>
        <v>art books</v>
      </c>
      <c r="S1570" s="9">
        <f t="shared" si="48"/>
        <v>41962.062326388885</v>
      </c>
      <c r="T1570" s="9">
        <f t="shared" si="49"/>
        <v>41997.062326388885</v>
      </c>
    </row>
    <row r="1571" spans="1:20" x14ac:dyDescent="0.35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>
        <f>ROUND((E1571/D1571)*100,0)</f>
        <v>0</v>
      </c>
      <c r="P1571" s="5" t="e">
        <f>E1571/L1571</f>
        <v>#DIV/0!</v>
      </c>
      <c r="Q1571" t="str">
        <f>LEFT(N1571,FIND("/",N1571)-1)</f>
        <v>publishing</v>
      </c>
      <c r="R1571" t="str">
        <f>RIGHT(N1571,LEN(N1571)-FIND("/",N1571))</f>
        <v>art books</v>
      </c>
      <c r="S1571" s="9">
        <f t="shared" si="48"/>
        <v>41389.679560185185</v>
      </c>
      <c r="T1571" s="9">
        <f t="shared" si="49"/>
        <v>41419.679560185185</v>
      </c>
    </row>
    <row r="1572" spans="1:20" ht="29" x14ac:dyDescent="0.35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>
        <f>ROUND((E1572/D1572)*100,0)</f>
        <v>41</v>
      </c>
      <c r="P1572" s="5">
        <f>E1572/L1572</f>
        <v>47.769230769230766</v>
      </c>
      <c r="Q1572" t="str">
        <f>LEFT(N1572,FIND("/",N1572)-1)</f>
        <v>publishing</v>
      </c>
      <c r="R1572" t="str">
        <f>RIGHT(N1572,LEN(N1572)-FIND("/",N1572))</f>
        <v>art books</v>
      </c>
      <c r="S1572" s="9">
        <f t="shared" si="48"/>
        <v>42438.813449074078</v>
      </c>
      <c r="T1572" s="9">
        <f t="shared" si="49"/>
        <v>42468.771782407406</v>
      </c>
    </row>
    <row r="1573" spans="1:20" ht="58" x14ac:dyDescent="0.35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>
        <f>ROUND((E1573/D1573)*100,0)</f>
        <v>1</v>
      </c>
      <c r="P1573" s="5">
        <f>E1573/L1573</f>
        <v>20</v>
      </c>
      <c r="Q1573" t="str">
        <f>LEFT(N1573,FIND("/",N1573)-1)</f>
        <v>publishing</v>
      </c>
      <c r="R1573" t="str">
        <f>RIGHT(N1573,LEN(N1573)-FIND("/",N1573))</f>
        <v>art books</v>
      </c>
      <c r="S1573" s="9">
        <f t="shared" si="48"/>
        <v>42144.769479166673</v>
      </c>
      <c r="T1573" s="9">
        <f t="shared" si="49"/>
        <v>42174.769479166673</v>
      </c>
    </row>
    <row r="1574" spans="1:20" ht="43.5" x14ac:dyDescent="0.35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>
        <f>ROUND((E1574/D1574)*100,0)</f>
        <v>5</v>
      </c>
      <c r="P1574" s="5">
        <f>E1574/L1574</f>
        <v>41.666666666666664</v>
      </c>
      <c r="Q1574" t="str">
        <f>LEFT(N1574,FIND("/",N1574)-1)</f>
        <v>publishing</v>
      </c>
      <c r="R1574" t="str">
        <f>RIGHT(N1574,LEN(N1574)-FIND("/",N1574))</f>
        <v>art books</v>
      </c>
      <c r="S1574" s="9">
        <f t="shared" si="48"/>
        <v>42404.033090277779</v>
      </c>
      <c r="T1574" s="9">
        <f t="shared" si="49"/>
        <v>42428.999305555553</v>
      </c>
    </row>
    <row r="1575" spans="1:20" ht="43.5" x14ac:dyDescent="0.35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>
        <f>ROUND((E1575/D1575)*100,0)</f>
        <v>2</v>
      </c>
      <c r="P1575" s="5">
        <f>E1575/L1575</f>
        <v>74.333333333333329</v>
      </c>
      <c r="Q1575" t="str">
        <f>LEFT(N1575,FIND("/",N1575)-1)</f>
        <v>publishing</v>
      </c>
      <c r="R1575" t="str">
        <f>RIGHT(N1575,LEN(N1575)-FIND("/",N1575))</f>
        <v>art books</v>
      </c>
      <c r="S1575" s="9">
        <f t="shared" si="48"/>
        <v>42786.000023148154</v>
      </c>
      <c r="T1575" s="9">
        <f t="shared" si="49"/>
        <v>42826.165972222225</v>
      </c>
    </row>
    <row r="1576" spans="1:20" ht="43.5" x14ac:dyDescent="0.35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>
        <f>ROUND((E1576/D1576)*100,0)</f>
        <v>5</v>
      </c>
      <c r="P1576" s="5">
        <f>E1576/L1576</f>
        <v>84.333333333333329</v>
      </c>
      <c r="Q1576" t="str">
        <f>LEFT(N1576,FIND("/",N1576)-1)</f>
        <v>publishing</v>
      </c>
      <c r="R1576" t="str">
        <f>RIGHT(N1576,LEN(N1576)-FIND("/",N1576))</f>
        <v>art books</v>
      </c>
      <c r="S1576" s="9">
        <f t="shared" si="48"/>
        <v>42017.927418981482</v>
      </c>
      <c r="T1576" s="9">
        <f t="shared" si="49"/>
        <v>42052.927418981482</v>
      </c>
    </row>
    <row r="1577" spans="1:20" ht="43.5" x14ac:dyDescent="0.35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>
        <f>ROUND((E1577/D1577)*100,0)</f>
        <v>23</v>
      </c>
      <c r="P1577" s="5">
        <f>E1577/L1577</f>
        <v>65.457142857142856</v>
      </c>
      <c r="Q1577" t="str">
        <f>LEFT(N1577,FIND("/",N1577)-1)</f>
        <v>publishing</v>
      </c>
      <c r="R1577" t="str">
        <f>RIGHT(N1577,LEN(N1577)-FIND("/",N1577))</f>
        <v>art books</v>
      </c>
      <c r="S1577" s="9">
        <f t="shared" si="48"/>
        <v>41799.524259259262</v>
      </c>
      <c r="T1577" s="9">
        <f t="shared" si="49"/>
        <v>41829.524259259262</v>
      </c>
    </row>
    <row r="1578" spans="1:20" ht="29" x14ac:dyDescent="0.35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>
        <f>ROUND((E1578/D1578)*100,0)</f>
        <v>13</v>
      </c>
      <c r="P1578" s="5">
        <f>E1578/L1578</f>
        <v>65</v>
      </c>
      <c r="Q1578" t="str">
        <f>LEFT(N1578,FIND("/",N1578)-1)</f>
        <v>publishing</v>
      </c>
      <c r="R1578" t="str">
        <f>RIGHT(N1578,LEN(N1578)-FIND("/",N1578))</f>
        <v>art books</v>
      </c>
      <c r="S1578" s="9">
        <f t="shared" si="48"/>
        <v>42140.879259259258</v>
      </c>
      <c r="T1578" s="9">
        <f t="shared" si="49"/>
        <v>42185.879259259258</v>
      </c>
    </row>
    <row r="1579" spans="1:20" ht="43.5" x14ac:dyDescent="0.35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>
        <f>ROUND((E1579/D1579)*100,0)</f>
        <v>1</v>
      </c>
      <c r="P1579" s="5">
        <f>E1579/L1579</f>
        <v>27.5</v>
      </c>
      <c r="Q1579" t="str">
        <f>LEFT(N1579,FIND("/",N1579)-1)</f>
        <v>publishing</v>
      </c>
      <c r="R1579" t="str">
        <f>RIGHT(N1579,LEN(N1579)-FIND("/",N1579))</f>
        <v>art books</v>
      </c>
      <c r="S1579" s="9">
        <f t="shared" si="48"/>
        <v>41054.847777777781</v>
      </c>
      <c r="T1579" s="9">
        <f t="shared" si="49"/>
        <v>41114.847777777781</v>
      </c>
    </row>
    <row r="1580" spans="1:20" ht="58" x14ac:dyDescent="0.35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>
        <f>ROUND((E1580/D1580)*100,0)</f>
        <v>11</v>
      </c>
      <c r="P1580" s="5">
        <f>E1580/L1580</f>
        <v>51.25</v>
      </c>
      <c r="Q1580" t="str">
        <f>LEFT(N1580,FIND("/",N1580)-1)</f>
        <v>publishing</v>
      </c>
      <c r="R1580" t="str">
        <f>RIGHT(N1580,LEN(N1580)-FIND("/",N1580))</f>
        <v>art books</v>
      </c>
      <c r="S1580" s="9">
        <f t="shared" si="48"/>
        <v>40399.065868055557</v>
      </c>
      <c r="T1580" s="9">
        <f t="shared" si="49"/>
        <v>40423.083333333336</v>
      </c>
    </row>
    <row r="1581" spans="1:20" ht="29" x14ac:dyDescent="0.35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>
        <f>ROUND((E1581/D1581)*100,0)</f>
        <v>1</v>
      </c>
      <c r="P1581" s="5">
        <f>E1581/L1581</f>
        <v>14</v>
      </c>
      <c r="Q1581" t="str">
        <f>LEFT(N1581,FIND("/",N1581)-1)</f>
        <v>publishing</v>
      </c>
      <c r="R1581" t="str">
        <f>RIGHT(N1581,LEN(N1581)-FIND("/",N1581))</f>
        <v>art books</v>
      </c>
      <c r="S1581" s="9">
        <f t="shared" si="48"/>
        <v>41481.996423611112</v>
      </c>
      <c r="T1581" s="9">
        <f t="shared" si="49"/>
        <v>41514.996423611112</v>
      </c>
    </row>
    <row r="1582" spans="1:20" ht="43.5" x14ac:dyDescent="0.35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>
        <f>ROUND((E1582/D1582)*100,0)</f>
        <v>0</v>
      </c>
      <c r="P1582" s="5" t="e">
        <f>E1582/L1582</f>
        <v>#DIV/0!</v>
      </c>
      <c r="Q1582" t="str">
        <f>LEFT(N1582,FIND("/",N1582)-1)</f>
        <v>publishing</v>
      </c>
      <c r="R1582" t="str">
        <f>RIGHT(N1582,LEN(N1582)-FIND("/",N1582))</f>
        <v>art books</v>
      </c>
      <c r="S1582" s="9">
        <f t="shared" si="48"/>
        <v>40990.050069444449</v>
      </c>
      <c r="T1582" s="9">
        <f t="shared" si="49"/>
        <v>41050.050069444449</v>
      </c>
    </row>
    <row r="1583" spans="1:20" ht="43.5" x14ac:dyDescent="0.35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>
        <f>ROUND((E1583/D1583)*100,0)</f>
        <v>1</v>
      </c>
      <c r="P1583" s="5">
        <f>E1583/L1583</f>
        <v>5</v>
      </c>
      <c r="Q1583" t="str">
        <f>LEFT(N1583,FIND("/",N1583)-1)</f>
        <v>photography</v>
      </c>
      <c r="R1583" t="str">
        <f>RIGHT(N1583,LEN(N1583)-FIND("/",N1583))</f>
        <v>places</v>
      </c>
      <c r="S1583" s="9">
        <f t="shared" si="48"/>
        <v>42325.448958333334</v>
      </c>
      <c r="T1583" s="9">
        <f t="shared" si="49"/>
        <v>42357.448958333334</v>
      </c>
    </row>
    <row r="1584" spans="1:20" ht="29" x14ac:dyDescent="0.35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>
        <f>ROUND((E1584/D1584)*100,0)</f>
        <v>9</v>
      </c>
      <c r="P1584" s="5">
        <f>E1584/L1584</f>
        <v>31</v>
      </c>
      <c r="Q1584" t="str">
        <f>LEFT(N1584,FIND("/",N1584)-1)</f>
        <v>photography</v>
      </c>
      <c r="R1584" t="str">
        <f>RIGHT(N1584,LEN(N1584)-FIND("/",N1584))</f>
        <v>places</v>
      </c>
      <c r="S1584" s="9">
        <f t="shared" si="48"/>
        <v>42246.789965277778</v>
      </c>
      <c r="T1584" s="9">
        <f t="shared" si="49"/>
        <v>42303.888888888891</v>
      </c>
    </row>
    <row r="1585" spans="1:20" ht="58" x14ac:dyDescent="0.35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>
        <f>ROUND((E1585/D1585)*100,0)</f>
        <v>0</v>
      </c>
      <c r="P1585" s="5">
        <f>E1585/L1585</f>
        <v>15</v>
      </c>
      <c r="Q1585" t="str">
        <f>LEFT(N1585,FIND("/",N1585)-1)</f>
        <v>photography</v>
      </c>
      <c r="R1585" t="str">
        <f>RIGHT(N1585,LEN(N1585)-FIND("/",N1585))</f>
        <v>places</v>
      </c>
      <c r="S1585" s="9">
        <f t="shared" si="48"/>
        <v>41877.904988425929</v>
      </c>
      <c r="T1585" s="9">
        <f t="shared" si="49"/>
        <v>41907.904988425929</v>
      </c>
    </row>
    <row r="1586" spans="1:20" ht="43.5" x14ac:dyDescent="0.35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>
        <f>ROUND((E1586/D1586)*100,0)</f>
        <v>0</v>
      </c>
      <c r="P1586" s="5" t="e">
        <f>E1586/L1586</f>
        <v>#DIV/0!</v>
      </c>
      <c r="Q1586" t="str">
        <f>LEFT(N1586,FIND("/",N1586)-1)</f>
        <v>photography</v>
      </c>
      <c r="R1586" t="str">
        <f>RIGHT(N1586,LEN(N1586)-FIND("/",N1586))</f>
        <v>places</v>
      </c>
      <c r="S1586" s="9">
        <f t="shared" si="48"/>
        <v>41779.649317129632</v>
      </c>
      <c r="T1586" s="9">
        <f t="shared" si="49"/>
        <v>41789.649317129632</v>
      </c>
    </row>
    <row r="1587" spans="1:20" ht="58" x14ac:dyDescent="0.35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>
        <f>ROUND((E1587/D1587)*100,0)</f>
        <v>79</v>
      </c>
      <c r="P1587" s="5">
        <f>E1587/L1587</f>
        <v>131.66666666666666</v>
      </c>
      <c r="Q1587" t="str">
        <f>LEFT(N1587,FIND("/",N1587)-1)</f>
        <v>photography</v>
      </c>
      <c r="R1587" t="str">
        <f>RIGHT(N1587,LEN(N1587)-FIND("/",N1587))</f>
        <v>places</v>
      </c>
      <c r="S1587" s="9">
        <f t="shared" si="48"/>
        <v>42707.895462962959</v>
      </c>
      <c r="T1587" s="9">
        <f t="shared" si="49"/>
        <v>42729.458333333328</v>
      </c>
    </row>
    <row r="1588" spans="1:20" ht="29" x14ac:dyDescent="0.35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>
        <f>ROUND((E1588/D1588)*100,0)</f>
        <v>0</v>
      </c>
      <c r="P1588" s="5" t="e">
        <f>E1588/L1588</f>
        <v>#DIV/0!</v>
      </c>
      <c r="Q1588" t="str">
        <f>LEFT(N1588,FIND("/",N1588)-1)</f>
        <v>photography</v>
      </c>
      <c r="R1588" t="str">
        <f>RIGHT(N1588,LEN(N1588)-FIND("/",N1588))</f>
        <v>places</v>
      </c>
      <c r="S1588" s="9">
        <f t="shared" si="48"/>
        <v>42069.104421296302</v>
      </c>
      <c r="T1588" s="9">
        <f t="shared" si="49"/>
        <v>42099.062754629631</v>
      </c>
    </row>
    <row r="1589" spans="1:20" ht="58" x14ac:dyDescent="0.35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>
        <f>ROUND((E1589/D1589)*100,0)</f>
        <v>0</v>
      </c>
      <c r="P1589" s="5">
        <f>E1589/L1589</f>
        <v>1</v>
      </c>
      <c r="Q1589" t="str">
        <f>LEFT(N1589,FIND("/",N1589)-1)</f>
        <v>photography</v>
      </c>
      <c r="R1589" t="str">
        <f>RIGHT(N1589,LEN(N1589)-FIND("/",N1589))</f>
        <v>places</v>
      </c>
      <c r="S1589" s="9">
        <f t="shared" si="48"/>
        <v>41956.950983796298</v>
      </c>
      <c r="T1589" s="9">
        <f t="shared" si="49"/>
        <v>41986.950983796298</v>
      </c>
    </row>
    <row r="1590" spans="1:20" ht="29" x14ac:dyDescent="0.35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>
        <f>ROUND((E1590/D1590)*100,0)</f>
        <v>0</v>
      </c>
      <c r="P1590" s="5" t="e">
        <f>E1590/L1590</f>
        <v>#DIV/0!</v>
      </c>
      <c r="Q1590" t="str">
        <f>LEFT(N1590,FIND("/",N1590)-1)</f>
        <v>photography</v>
      </c>
      <c r="R1590" t="str">
        <f>RIGHT(N1590,LEN(N1590)-FIND("/",N1590))</f>
        <v>places</v>
      </c>
      <c r="S1590" s="9">
        <f t="shared" si="48"/>
        <v>42005.24998842593</v>
      </c>
      <c r="T1590" s="9">
        <f t="shared" si="49"/>
        <v>42035.841666666667</v>
      </c>
    </row>
    <row r="1591" spans="1:20" ht="43.5" x14ac:dyDescent="0.35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>
        <f>ROUND((E1591/D1591)*100,0)</f>
        <v>0</v>
      </c>
      <c r="P1591" s="5" t="e">
        <f>E1591/L1591</f>
        <v>#DIV/0!</v>
      </c>
      <c r="Q1591" t="str">
        <f>LEFT(N1591,FIND("/",N1591)-1)</f>
        <v>photography</v>
      </c>
      <c r="R1591" t="str">
        <f>RIGHT(N1591,LEN(N1591)-FIND("/",N1591))</f>
        <v>places</v>
      </c>
      <c r="S1591" s="9">
        <f t="shared" si="48"/>
        <v>42256.984791666662</v>
      </c>
      <c r="T1591" s="9">
        <f t="shared" si="49"/>
        <v>42286.984791666662</v>
      </c>
    </row>
    <row r="1592" spans="1:20" x14ac:dyDescent="0.35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>
        <f>ROUND((E1592/D1592)*100,0)</f>
        <v>2</v>
      </c>
      <c r="P1592" s="5">
        <f>E1592/L1592</f>
        <v>510</v>
      </c>
      <c r="Q1592" t="str">
        <f>LEFT(N1592,FIND("/",N1592)-1)</f>
        <v>photography</v>
      </c>
      <c r="R1592" t="str">
        <f>RIGHT(N1592,LEN(N1592)-FIND("/",N1592))</f>
        <v>places</v>
      </c>
      <c r="S1592" s="9">
        <f t="shared" si="48"/>
        <v>42240.857222222221</v>
      </c>
      <c r="T1592" s="9">
        <f t="shared" si="49"/>
        <v>42270.857222222221</v>
      </c>
    </row>
    <row r="1593" spans="1:20" ht="58" x14ac:dyDescent="0.35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>
        <f>ROUND((E1593/D1593)*100,0)</f>
        <v>29</v>
      </c>
      <c r="P1593" s="5">
        <f>E1593/L1593</f>
        <v>44.478260869565219</v>
      </c>
      <c r="Q1593" t="str">
        <f>LEFT(N1593,FIND("/",N1593)-1)</f>
        <v>photography</v>
      </c>
      <c r="R1593" t="str">
        <f>RIGHT(N1593,LEN(N1593)-FIND("/",N1593))</f>
        <v>places</v>
      </c>
      <c r="S1593" s="9">
        <f t="shared" si="48"/>
        <v>42433.726168981477</v>
      </c>
      <c r="T1593" s="9">
        <f t="shared" si="49"/>
        <v>42463.68450231482</v>
      </c>
    </row>
    <row r="1594" spans="1:20" ht="29" x14ac:dyDescent="0.35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>
        <f>ROUND((E1594/D1594)*100,0)</f>
        <v>0</v>
      </c>
      <c r="P1594" s="5" t="e">
        <f>E1594/L1594</f>
        <v>#DIV/0!</v>
      </c>
      <c r="Q1594" t="str">
        <f>LEFT(N1594,FIND("/",N1594)-1)</f>
        <v>photography</v>
      </c>
      <c r="R1594" t="str">
        <f>RIGHT(N1594,LEN(N1594)-FIND("/",N1594))</f>
        <v>places</v>
      </c>
      <c r="S1594" s="9">
        <f t="shared" si="48"/>
        <v>42046.072743055556</v>
      </c>
      <c r="T1594" s="9">
        <f t="shared" si="49"/>
        <v>42091.031076388885</v>
      </c>
    </row>
    <row r="1595" spans="1:20" ht="29" x14ac:dyDescent="0.35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>
        <f>ROUND((E1595/D1595)*100,0)</f>
        <v>0</v>
      </c>
      <c r="P1595" s="5">
        <f>E1595/L1595</f>
        <v>1</v>
      </c>
      <c r="Q1595" t="str">
        <f>LEFT(N1595,FIND("/",N1595)-1)</f>
        <v>photography</v>
      </c>
      <c r="R1595" t="str">
        <f>RIGHT(N1595,LEN(N1595)-FIND("/",N1595))</f>
        <v>places</v>
      </c>
      <c r="S1595" s="9">
        <f t="shared" si="48"/>
        <v>42033.845543981486</v>
      </c>
      <c r="T1595" s="9">
        <f t="shared" si="49"/>
        <v>42063.845543981486</v>
      </c>
    </row>
    <row r="1596" spans="1:20" ht="29" x14ac:dyDescent="0.35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>
        <f>ROUND((E1596/D1596)*100,0)</f>
        <v>21</v>
      </c>
      <c r="P1596" s="5">
        <f>E1596/L1596</f>
        <v>20.5</v>
      </c>
      <c r="Q1596" t="str">
        <f>LEFT(N1596,FIND("/",N1596)-1)</f>
        <v>photography</v>
      </c>
      <c r="R1596" t="str">
        <f>RIGHT(N1596,LEN(N1596)-FIND("/",N1596))</f>
        <v>places</v>
      </c>
      <c r="S1596" s="9">
        <f t="shared" si="48"/>
        <v>42445.712754629625</v>
      </c>
      <c r="T1596" s="9">
        <f t="shared" si="49"/>
        <v>42505.681249999994</v>
      </c>
    </row>
    <row r="1597" spans="1:20" ht="43.5" x14ac:dyDescent="0.35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>
        <f>ROUND((E1597/D1597)*100,0)</f>
        <v>0</v>
      </c>
      <c r="P1597" s="5">
        <f>E1597/L1597</f>
        <v>40</v>
      </c>
      <c r="Q1597" t="str">
        <f>LEFT(N1597,FIND("/",N1597)-1)</f>
        <v>photography</v>
      </c>
      <c r="R1597" t="str">
        <f>RIGHT(N1597,LEN(N1597)-FIND("/",N1597))</f>
        <v>places</v>
      </c>
      <c r="S1597" s="9">
        <f t="shared" si="48"/>
        <v>41780.050092592595</v>
      </c>
      <c r="T1597" s="9">
        <f t="shared" si="49"/>
        <v>41808.842361111114</v>
      </c>
    </row>
    <row r="1598" spans="1:20" ht="43.5" x14ac:dyDescent="0.35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>
        <f>ROUND((E1598/D1598)*100,0)</f>
        <v>2</v>
      </c>
      <c r="P1598" s="5">
        <f>E1598/L1598</f>
        <v>25</v>
      </c>
      <c r="Q1598" t="str">
        <f>LEFT(N1598,FIND("/",N1598)-1)</f>
        <v>photography</v>
      </c>
      <c r="R1598" t="str">
        <f>RIGHT(N1598,LEN(N1598)-FIND("/",N1598))</f>
        <v>places</v>
      </c>
      <c r="S1598" s="9">
        <f t="shared" si="48"/>
        <v>41941.430196759262</v>
      </c>
      <c r="T1598" s="9">
        <f t="shared" si="49"/>
        <v>41986.471863425926</v>
      </c>
    </row>
    <row r="1599" spans="1:20" ht="43.5" x14ac:dyDescent="0.35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>
        <f>ROUND((E1599/D1599)*100,0)</f>
        <v>0</v>
      </c>
      <c r="P1599" s="5" t="e">
        <f>E1599/L1599</f>
        <v>#DIV/0!</v>
      </c>
      <c r="Q1599" t="str">
        <f>LEFT(N1599,FIND("/",N1599)-1)</f>
        <v>photography</v>
      </c>
      <c r="R1599" t="str">
        <f>RIGHT(N1599,LEN(N1599)-FIND("/",N1599))</f>
        <v>places</v>
      </c>
      <c r="S1599" s="9">
        <f t="shared" si="48"/>
        <v>42603.354131944448</v>
      </c>
      <c r="T1599" s="9">
        <f t="shared" si="49"/>
        <v>42633.354131944448</v>
      </c>
    </row>
    <row r="1600" spans="1:20" ht="58" x14ac:dyDescent="0.35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>
        <f>ROUND((E1600/D1600)*100,0)</f>
        <v>0</v>
      </c>
      <c r="P1600" s="5">
        <f>E1600/L1600</f>
        <v>1</v>
      </c>
      <c r="Q1600" t="str">
        <f>LEFT(N1600,FIND("/",N1600)-1)</f>
        <v>photography</v>
      </c>
      <c r="R1600" t="str">
        <f>RIGHT(N1600,LEN(N1600)-FIND("/",N1600))</f>
        <v>places</v>
      </c>
      <c r="S1600" s="9">
        <f t="shared" si="48"/>
        <v>42151.667337962965</v>
      </c>
      <c r="T1600" s="9">
        <f t="shared" si="49"/>
        <v>42211.667337962965</v>
      </c>
    </row>
    <row r="1601" spans="1:20" ht="43.5" x14ac:dyDescent="0.35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>
        <f>ROUND((E1601/D1601)*100,0)</f>
        <v>0</v>
      </c>
      <c r="P1601" s="5" t="e">
        <f>E1601/L1601</f>
        <v>#DIV/0!</v>
      </c>
      <c r="Q1601" t="str">
        <f>LEFT(N1601,FIND("/",N1601)-1)</f>
        <v>photography</v>
      </c>
      <c r="R1601" t="str">
        <f>RIGHT(N1601,LEN(N1601)-FIND("/",N1601))</f>
        <v>places</v>
      </c>
      <c r="S1601" s="9">
        <f t="shared" si="48"/>
        <v>42438.53907407407</v>
      </c>
      <c r="T1601" s="9">
        <f t="shared" si="49"/>
        <v>42468.497407407413</v>
      </c>
    </row>
    <row r="1602" spans="1:20" ht="58" x14ac:dyDescent="0.35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>
        <f>ROUND((E1602/D1602)*100,0)</f>
        <v>7</v>
      </c>
      <c r="P1602" s="5">
        <f>E1602/L1602</f>
        <v>40.777777777777779</v>
      </c>
      <c r="Q1602" t="str">
        <f>LEFT(N1602,FIND("/",N1602)-1)</f>
        <v>photography</v>
      </c>
      <c r="R1602" t="str">
        <f>RIGHT(N1602,LEN(N1602)-FIND("/",N1602))</f>
        <v>places</v>
      </c>
      <c r="S1602" s="9">
        <f t="shared" si="48"/>
        <v>41791.057314814818</v>
      </c>
      <c r="T1602" s="9">
        <f t="shared" si="49"/>
        <v>41835.21597222222</v>
      </c>
    </row>
    <row r="1603" spans="1:20" ht="43.5" x14ac:dyDescent="0.35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>
        <f>ROUND((E1603/D1603)*100,0)</f>
        <v>108</v>
      </c>
      <c r="P1603" s="5">
        <f>E1603/L1603</f>
        <v>48.325535714285714</v>
      </c>
      <c r="Q1603" t="str">
        <f>LEFT(N1603,FIND("/",N1603)-1)</f>
        <v>music</v>
      </c>
      <c r="R1603" t="str">
        <f>RIGHT(N1603,LEN(N1603)-FIND("/",N1603))</f>
        <v>rock</v>
      </c>
      <c r="S1603" s="9">
        <f t="shared" ref="S1603:S1666" si="50">(((J1603/60)/60)/24)+DATE(1970,1,1)</f>
        <v>40638.092974537038</v>
      </c>
      <c r="T1603" s="9">
        <f t="shared" ref="T1603:T1666" si="51">(((I1603/60)/60)/24)+DATE(1970,1,1)</f>
        <v>40668.092974537038</v>
      </c>
    </row>
    <row r="1604" spans="1:20" ht="43.5" x14ac:dyDescent="0.35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>
        <f>ROUND((E1604/D1604)*100,0)</f>
        <v>100</v>
      </c>
      <c r="P1604" s="5">
        <f>E1604/L1604</f>
        <v>46.953125</v>
      </c>
      <c r="Q1604" t="str">
        <f>LEFT(N1604,FIND("/",N1604)-1)</f>
        <v>music</v>
      </c>
      <c r="R1604" t="str">
        <f>RIGHT(N1604,LEN(N1604)-FIND("/",N1604))</f>
        <v>rock</v>
      </c>
      <c r="S1604" s="9">
        <f t="shared" si="50"/>
        <v>40788.297650462962</v>
      </c>
      <c r="T1604" s="9">
        <f t="shared" si="51"/>
        <v>40830.958333333336</v>
      </c>
    </row>
    <row r="1605" spans="1:20" ht="29" x14ac:dyDescent="0.35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>
        <f>ROUND((E1605/D1605)*100,0)</f>
        <v>100</v>
      </c>
      <c r="P1605" s="5">
        <f>E1605/L1605</f>
        <v>66.688666666666663</v>
      </c>
      <c r="Q1605" t="str">
        <f>LEFT(N1605,FIND("/",N1605)-1)</f>
        <v>music</v>
      </c>
      <c r="R1605" t="str">
        <f>RIGHT(N1605,LEN(N1605)-FIND("/",N1605))</f>
        <v>rock</v>
      </c>
      <c r="S1605" s="9">
        <f t="shared" si="50"/>
        <v>40876.169664351852</v>
      </c>
      <c r="T1605" s="9">
        <f t="shared" si="51"/>
        <v>40936.169664351852</v>
      </c>
    </row>
    <row r="1606" spans="1:20" ht="43.5" x14ac:dyDescent="0.35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>
        <f>ROUND((E1606/D1606)*100,0)</f>
        <v>122</v>
      </c>
      <c r="P1606" s="5">
        <f>E1606/L1606</f>
        <v>48.842857142857142</v>
      </c>
      <c r="Q1606" t="str">
        <f>LEFT(N1606,FIND("/",N1606)-1)</f>
        <v>music</v>
      </c>
      <c r="R1606" t="str">
        <f>RIGHT(N1606,LEN(N1606)-FIND("/",N1606))</f>
        <v>rock</v>
      </c>
      <c r="S1606" s="9">
        <f t="shared" si="50"/>
        <v>40945.845312500001</v>
      </c>
      <c r="T1606" s="9">
        <f t="shared" si="51"/>
        <v>40985.80364583333</v>
      </c>
    </row>
    <row r="1607" spans="1:20" ht="43.5" x14ac:dyDescent="0.35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>
        <f>ROUND((E1607/D1607)*100,0)</f>
        <v>101</v>
      </c>
      <c r="P1607" s="5">
        <f>E1607/L1607</f>
        <v>137.30909090909091</v>
      </c>
      <c r="Q1607" t="str">
        <f>LEFT(N1607,FIND("/",N1607)-1)</f>
        <v>music</v>
      </c>
      <c r="R1607" t="str">
        <f>RIGHT(N1607,LEN(N1607)-FIND("/",N1607))</f>
        <v>rock</v>
      </c>
      <c r="S1607" s="9">
        <f t="shared" si="50"/>
        <v>40747.012881944444</v>
      </c>
      <c r="T1607" s="9">
        <f t="shared" si="51"/>
        <v>40756.291666666664</v>
      </c>
    </row>
    <row r="1608" spans="1:20" ht="58" x14ac:dyDescent="0.35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>
        <f>ROUND((E1608/D1608)*100,0)</f>
        <v>101</v>
      </c>
      <c r="P1608" s="5">
        <f>E1608/L1608</f>
        <v>87.829673913043479</v>
      </c>
      <c r="Q1608" t="str">
        <f>LEFT(N1608,FIND("/",N1608)-1)</f>
        <v>music</v>
      </c>
      <c r="R1608" t="str">
        <f>RIGHT(N1608,LEN(N1608)-FIND("/",N1608))</f>
        <v>rock</v>
      </c>
      <c r="S1608" s="9">
        <f t="shared" si="50"/>
        <v>40536.111550925925</v>
      </c>
      <c r="T1608" s="9">
        <f t="shared" si="51"/>
        <v>40626.069884259261</v>
      </c>
    </row>
    <row r="1609" spans="1:20" ht="43.5" x14ac:dyDescent="0.35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>
        <f>ROUND((E1609/D1609)*100,0)</f>
        <v>145</v>
      </c>
      <c r="P1609" s="5">
        <f>E1609/L1609</f>
        <v>70.785365853658533</v>
      </c>
      <c r="Q1609" t="str">
        <f>LEFT(N1609,FIND("/",N1609)-1)</f>
        <v>music</v>
      </c>
      <c r="R1609" t="str">
        <f>RIGHT(N1609,LEN(N1609)-FIND("/",N1609))</f>
        <v>rock</v>
      </c>
      <c r="S1609" s="9">
        <f t="shared" si="50"/>
        <v>41053.80846064815</v>
      </c>
      <c r="T1609" s="9">
        <f t="shared" si="51"/>
        <v>41074.80846064815</v>
      </c>
    </row>
    <row r="1610" spans="1:20" ht="29" x14ac:dyDescent="0.35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>
        <f>ROUND((E1610/D1610)*100,0)</f>
        <v>101</v>
      </c>
      <c r="P1610" s="5">
        <f>E1610/L1610</f>
        <v>52.826086956521742</v>
      </c>
      <c r="Q1610" t="str">
        <f>LEFT(N1610,FIND("/",N1610)-1)</f>
        <v>music</v>
      </c>
      <c r="R1610" t="str">
        <f>RIGHT(N1610,LEN(N1610)-FIND("/",N1610))</f>
        <v>rock</v>
      </c>
      <c r="S1610" s="9">
        <f t="shared" si="50"/>
        <v>41607.83085648148</v>
      </c>
      <c r="T1610" s="9">
        <f t="shared" si="51"/>
        <v>41640.226388888892</v>
      </c>
    </row>
    <row r="1611" spans="1:20" ht="43.5" x14ac:dyDescent="0.35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>
        <f>ROUND((E1611/D1611)*100,0)</f>
        <v>118</v>
      </c>
      <c r="P1611" s="5">
        <f>E1611/L1611</f>
        <v>443.75</v>
      </c>
      <c r="Q1611" t="str">
        <f>LEFT(N1611,FIND("/",N1611)-1)</f>
        <v>music</v>
      </c>
      <c r="R1611" t="str">
        <f>RIGHT(N1611,LEN(N1611)-FIND("/",N1611))</f>
        <v>rock</v>
      </c>
      <c r="S1611" s="9">
        <f t="shared" si="50"/>
        <v>40796.001261574071</v>
      </c>
      <c r="T1611" s="9">
        <f t="shared" si="51"/>
        <v>40849.333333333336</v>
      </c>
    </row>
    <row r="1612" spans="1:20" ht="29" x14ac:dyDescent="0.35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>
        <f>ROUND((E1612/D1612)*100,0)</f>
        <v>272</v>
      </c>
      <c r="P1612" s="5">
        <f>E1612/L1612</f>
        <v>48.544642857142854</v>
      </c>
      <c r="Q1612" t="str">
        <f>LEFT(N1612,FIND("/",N1612)-1)</f>
        <v>music</v>
      </c>
      <c r="R1612" t="str">
        <f>RIGHT(N1612,LEN(N1612)-FIND("/",N1612))</f>
        <v>rock</v>
      </c>
      <c r="S1612" s="9">
        <f t="shared" si="50"/>
        <v>41228.924884259257</v>
      </c>
      <c r="T1612" s="9">
        <f t="shared" si="51"/>
        <v>41258.924884259257</v>
      </c>
    </row>
    <row r="1613" spans="1:20" x14ac:dyDescent="0.35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>
        <f>ROUND((E1613/D1613)*100,0)</f>
        <v>125</v>
      </c>
      <c r="P1613" s="5">
        <f>E1613/L1613</f>
        <v>37.074074074074076</v>
      </c>
      <c r="Q1613" t="str">
        <f>LEFT(N1613,FIND("/",N1613)-1)</f>
        <v>music</v>
      </c>
      <c r="R1613" t="str">
        <f>RIGHT(N1613,LEN(N1613)-FIND("/",N1613))</f>
        <v>rock</v>
      </c>
      <c r="S1613" s="9">
        <f t="shared" si="50"/>
        <v>41409.00037037037</v>
      </c>
      <c r="T1613" s="9">
        <f t="shared" si="51"/>
        <v>41430.00037037037</v>
      </c>
    </row>
    <row r="1614" spans="1:20" ht="43.5" x14ac:dyDescent="0.35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>
        <f>ROUND((E1614/D1614)*100,0)</f>
        <v>110</v>
      </c>
      <c r="P1614" s="5">
        <f>E1614/L1614</f>
        <v>50</v>
      </c>
      <c r="Q1614" t="str">
        <f>LEFT(N1614,FIND("/",N1614)-1)</f>
        <v>music</v>
      </c>
      <c r="R1614" t="str">
        <f>RIGHT(N1614,LEN(N1614)-FIND("/",N1614))</f>
        <v>rock</v>
      </c>
      <c r="S1614" s="9">
        <f t="shared" si="50"/>
        <v>41246.874814814815</v>
      </c>
      <c r="T1614" s="9">
        <f t="shared" si="51"/>
        <v>41276.874814814815</v>
      </c>
    </row>
    <row r="1615" spans="1:20" ht="43.5" x14ac:dyDescent="0.35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>
        <f>ROUND((E1615/D1615)*100,0)</f>
        <v>102</v>
      </c>
      <c r="P1615" s="5">
        <f>E1615/L1615</f>
        <v>39.03846153846154</v>
      </c>
      <c r="Q1615" t="str">
        <f>LEFT(N1615,FIND("/",N1615)-1)</f>
        <v>music</v>
      </c>
      <c r="R1615" t="str">
        <f>RIGHT(N1615,LEN(N1615)-FIND("/",N1615))</f>
        <v>rock</v>
      </c>
      <c r="S1615" s="9">
        <f t="shared" si="50"/>
        <v>41082.069467592592</v>
      </c>
      <c r="T1615" s="9">
        <f t="shared" si="51"/>
        <v>41112.069467592592</v>
      </c>
    </row>
    <row r="1616" spans="1:20" ht="43.5" x14ac:dyDescent="0.35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>
        <f>ROUND((E1616/D1616)*100,0)</f>
        <v>103</v>
      </c>
      <c r="P1616" s="5">
        <f>E1616/L1616</f>
        <v>66.688311688311686</v>
      </c>
      <c r="Q1616" t="str">
        <f>LEFT(N1616,FIND("/",N1616)-1)</f>
        <v>music</v>
      </c>
      <c r="R1616" t="str">
        <f>RIGHT(N1616,LEN(N1616)-FIND("/",N1616))</f>
        <v>rock</v>
      </c>
      <c r="S1616" s="9">
        <f t="shared" si="50"/>
        <v>41794.981122685182</v>
      </c>
      <c r="T1616" s="9">
        <f t="shared" si="51"/>
        <v>41854.708333333336</v>
      </c>
    </row>
    <row r="1617" spans="1:20" ht="43.5" x14ac:dyDescent="0.35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>
        <f>ROUND((E1617/D1617)*100,0)</f>
        <v>114</v>
      </c>
      <c r="P1617" s="5">
        <f>E1617/L1617</f>
        <v>67.132352941176464</v>
      </c>
      <c r="Q1617" t="str">
        <f>LEFT(N1617,FIND("/",N1617)-1)</f>
        <v>music</v>
      </c>
      <c r="R1617" t="str">
        <f>RIGHT(N1617,LEN(N1617)-FIND("/",N1617))</f>
        <v>rock</v>
      </c>
      <c r="S1617" s="9">
        <f t="shared" si="50"/>
        <v>40845.050879629627</v>
      </c>
      <c r="T1617" s="9">
        <f t="shared" si="51"/>
        <v>40890.092546296299</v>
      </c>
    </row>
    <row r="1618" spans="1:20" ht="43.5" x14ac:dyDescent="0.35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>
        <f>ROUND((E1618/D1618)*100,0)</f>
        <v>104</v>
      </c>
      <c r="P1618" s="5">
        <f>E1618/L1618</f>
        <v>66.369426751592357</v>
      </c>
      <c r="Q1618" t="str">
        <f>LEFT(N1618,FIND("/",N1618)-1)</f>
        <v>music</v>
      </c>
      <c r="R1618" t="str">
        <f>RIGHT(N1618,LEN(N1618)-FIND("/",N1618))</f>
        <v>rock</v>
      </c>
      <c r="S1618" s="9">
        <f t="shared" si="50"/>
        <v>41194.715520833335</v>
      </c>
      <c r="T1618" s="9">
        <f t="shared" si="51"/>
        <v>41235.916666666664</v>
      </c>
    </row>
    <row r="1619" spans="1:20" ht="29" x14ac:dyDescent="0.35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>
        <f>ROUND((E1619/D1619)*100,0)</f>
        <v>146</v>
      </c>
      <c r="P1619" s="5">
        <f>E1619/L1619</f>
        <v>64.620253164556956</v>
      </c>
      <c r="Q1619" t="str">
        <f>LEFT(N1619,FIND("/",N1619)-1)</f>
        <v>music</v>
      </c>
      <c r="R1619" t="str">
        <f>RIGHT(N1619,LEN(N1619)-FIND("/",N1619))</f>
        <v>rock</v>
      </c>
      <c r="S1619" s="9">
        <f t="shared" si="50"/>
        <v>41546.664212962962</v>
      </c>
      <c r="T1619" s="9">
        <f t="shared" si="51"/>
        <v>41579.791666666664</v>
      </c>
    </row>
    <row r="1620" spans="1:20" ht="43.5" x14ac:dyDescent="0.35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>
        <f>ROUND((E1620/D1620)*100,0)</f>
        <v>105</v>
      </c>
      <c r="P1620" s="5">
        <f>E1620/L1620</f>
        <v>58.370370370370374</v>
      </c>
      <c r="Q1620" t="str">
        <f>LEFT(N1620,FIND("/",N1620)-1)</f>
        <v>music</v>
      </c>
      <c r="R1620" t="str">
        <f>RIGHT(N1620,LEN(N1620)-FIND("/",N1620))</f>
        <v>rock</v>
      </c>
      <c r="S1620" s="9">
        <f t="shared" si="50"/>
        <v>41301.654340277775</v>
      </c>
      <c r="T1620" s="9">
        <f t="shared" si="51"/>
        <v>41341.654340277775</v>
      </c>
    </row>
    <row r="1621" spans="1:20" ht="43.5" x14ac:dyDescent="0.35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>
        <f>ROUND((E1621/D1621)*100,0)</f>
        <v>133</v>
      </c>
      <c r="P1621" s="5">
        <f>E1621/L1621</f>
        <v>86.956521739130437</v>
      </c>
      <c r="Q1621" t="str">
        <f>LEFT(N1621,FIND("/",N1621)-1)</f>
        <v>music</v>
      </c>
      <c r="R1621" t="str">
        <f>RIGHT(N1621,LEN(N1621)-FIND("/",N1621))</f>
        <v>rock</v>
      </c>
      <c r="S1621" s="9">
        <f t="shared" si="50"/>
        <v>41876.18618055556</v>
      </c>
      <c r="T1621" s="9">
        <f t="shared" si="51"/>
        <v>41897.18618055556</v>
      </c>
    </row>
    <row r="1622" spans="1:20" ht="29" x14ac:dyDescent="0.35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>
        <f>ROUND((E1622/D1622)*100,0)</f>
        <v>113</v>
      </c>
      <c r="P1622" s="5">
        <f>E1622/L1622</f>
        <v>66.470588235294116</v>
      </c>
      <c r="Q1622" t="str">
        <f>LEFT(N1622,FIND("/",N1622)-1)</f>
        <v>music</v>
      </c>
      <c r="R1622" t="str">
        <f>RIGHT(N1622,LEN(N1622)-FIND("/",N1622))</f>
        <v>rock</v>
      </c>
      <c r="S1622" s="9">
        <f t="shared" si="50"/>
        <v>41321.339583333334</v>
      </c>
      <c r="T1622" s="9">
        <f t="shared" si="51"/>
        <v>41328.339583333334</v>
      </c>
    </row>
    <row r="1623" spans="1:20" ht="43.5" x14ac:dyDescent="0.35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>
        <f>ROUND((E1623/D1623)*100,0)</f>
        <v>121</v>
      </c>
      <c r="P1623" s="5">
        <f>E1623/L1623</f>
        <v>163.78378378378378</v>
      </c>
      <c r="Q1623" t="str">
        <f>LEFT(N1623,FIND("/",N1623)-1)</f>
        <v>music</v>
      </c>
      <c r="R1623" t="str">
        <f>RIGHT(N1623,LEN(N1623)-FIND("/",N1623))</f>
        <v>rock</v>
      </c>
      <c r="S1623" s="9">
        <f t="shared" si="50"/>
        <v>41003.60665509259</v>
      </c>
      <c r="T1623" s="9">
        <f t="shared" si="51"/>
        <v>41057.165972222225</v>
      </c>
    </row>
    <row r="1624" spans="1:20" ht="43.5" x14ac:dyDescent="0.35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>
        <f>ROUND((E1624/D1624)*100,0)</f>
        <v>102</v>
      </c>
      <c r="P1624" s="5">
        <f>E1624/L1624</f>
        <v>107.98461538461538</v>
      </c>
      <c r="Q1624" t="str">
        <f>LEFT(N1624,FIND("/",N1624)-1)</f>
        <v>music</v>
      </c>
      <c r="R1624" t="str">
        <f>RIGHT(N1624,LEN(N1624)-FIND("/",N1624))</f>
        <v>rock</v>
      </c>
      <c r="S1624" s="9">
        <f t="shared" si="50"/>
        <v>41950.29483796296</v>
      </c>
      <c r="T1624" s="9">
        <f t="shared" si="51"/>
        <v>41990.332638888889</v>
      </c>
    </row>
    <row r="1625" spans="1:20" ht="43.5" x14ac:dyDescent="0.35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>
        <f>ROUND((E1625/D1625)*100,0)</f>
        <v>101</v>
      </c>
      <c r="P1625" s="5">
        <f>E1625/L1625</f>
        <v>42.111111111111114</v>
      </c>
      <c r="Q1625" t="str">
        <f>LEFT(N1625,FIND("/",N1625)-1)</f>
        <v>music</v>
      </c>
      <c r="R1625" t="str">
        <f>RIGHT(N1625,LEN(N1625)-FIND("/",N1625))</f>
        <v>rock</v>
      </c>
      <c r="S1625" s="9">
        <f t="shared" si="50"/>
        <v>41453.688530092593</v>
      </c>
      <c r="T1625" s="9">
        <f t="shared" si="51"/>
        <v>41513.688530092593</v>
      </c>
    </row>
    <row r="1626" spans="1:20" ht="43.5" x14ac:dyDescent="0.35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>
        <f>ROUND((E1626/D1626)*100,0)</f>
        <v>118</v>
      </c>
      <c r="P1626" s="5">
        <f>E1626/L1626</f>
        <v>47.2</v>
      </c>
      <c r="Q1626" t="str">
        <f>LEFT(N1626,FIND("/",N1626)-1)</f>
        <v>music</v>
      </c>
      <c r="R1626" t="str">
        <f>RIGHT(N1626,LEN(N1626)-FIND("/",N1626))</f>
        <v>rock</v>
      </c>
      <c r="S1626" s="9">
        <f t="shared" si="50"/>
        <v>41243.367303240739</v>
      </c>
      <c r="T1626" s="9">
        <f t="shared" si="51"/>
        <v>41283.367303240739</v>
      </c>
    </row>
    <row r="1627" spans="1:20" ht="58" x14ac:dyDescent="0.35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>
        <f>ROUND((E1627/D1627)*100,0)</f>
        <v>155</v>
      </c>
      <c r="P1627" s="5">
        <f>E1627/L1627</f>
        <v>112.01923076923077</v>
      </c>
      <c r="Q1627" t="str">
        <f>LEFT(N1627,FIND("/",N1627)-1)</f>
        <v>music</v>
      </c>
      <c r="R1627" t="str">
        <f>RIGHT(N1627,LEN(N1627)-FIND("/",N1627))</f>
        <v>rock</v>
      </c>
      <c r="S1627" s="9">
        <f t="shared" si="50"/>
        <v>41135.699687500004</v>
      </c>
      <c r="T1627" s="9">
        <f t="shared" si="51"/>
        <v>41163.699687500004</v>
      </c>
    </row>
    <row r="1628" spans="1:20" ht="43.5" x14ac:dyDescent="0.35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>
        <f>ROUND((E1628/D1628)*100,0)</f>
        <v>101</v>
      </c>
      <c r="P1628" s="5">
        <f>E1628/L1628</f>
        <v>74.953703703703709</v>
      </c>
      <c r="Q1628" t="str">
        <f>LEFT(N1628,FIND("/",N1628)-1)</f>
        <v>music</v>
      </c>
      <c r="R1628" t="str">
        <f>RIGHT(N1628,LEN(N1628)-FIND("/",N1628))</f>
        <v>rock</v>
      </c>
      <c r="S1628" s="9">
        <f t="shared" si="50"/>
        <v>41579.847997685189</v>
      </c>
      <c r="T1628" s="9">
        <f t="shared" si="51"/>
        <v>41609.889664351853</v>
      </c>
    </row>
    <row r="1629" spans="1:20" ht="43.5" x14ac:dyDescent="0.35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>
        <f>ROUND((E1629/D1629)*100,0)</f>
        <v>117</v>
      </c>
      <c r="P1629" s="5">
        <f>E1629/L1629</f>
        <v>61.578947368421055</v>
      </c>
      <c r="Q1629" t="str">
        <f>LEFT(N1629,FIND("/",N1629)-1)</f>
        <v>music</v>
      </c>
      <c r="R1629" t="str">
        <f>RIGHT(N1629,LEN(N1629)-FIND("/",N1629))</f>
        <v>rock</v>
      </c>
      <c r="S1629" s="9">
        <f t="shared" si="50"/>
        <v>41205.707048611112</v>
      </c>
      <c r="T1629" s="9">
        <f t="shared" si="51"/>
        <v>41239.207638888889</v>
      </c>
    </row>
    <row r="1630" spans="1:20" ht="29" x14ac:dyDescent="0.35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>
        <f>ROUND((E1630/D1630)*100,0)</f>
        <v>101</v>
      </c>
      <c r="P1630" s="5">
        <f>E1630/L1630</f>
        <v>45.875</v>
      </c>
      <c r="Q1630" t="str">
        <f>LEFT(N1630,FIND("/",N1630)-1)</f>
        <v>music</v>
      </c>
      <c r="R1630" t="str">
        <f>RIGHT(N1630,LEN(N1630)-FIND("/",N1630))</f>
        <v>rock</v>
      </c>
      <c r="S1630" s="9">
        <f t="shared" si="50"/>
        <v>41774.737060185187</v>
      </c>
      <c r="T1630" s="9">
        <f t="shared" si="51"/>
        <v>41807.737060185187</v>
      </c>
    </row>
    <row r="1631" spans="1:20" ht="29" x14ac:dyDescent="0.35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>
        <f>ROUND((E1631/D1631)*100,0)</f>
        <v>104</v>
      </c>
      <c r="P1631" s="5">
        <f>E1631/L1631</f>
        <v>75.853658536585371</v>
      </c>
      <c r="Q1631" t="str">
        <f>LEFT(N1631,FIND("/",N1631)-1)</f>
        <v>music</v>
      </c>
      <c r="R1631" t="str">
        <f>RIGHT(N1631,LEN(N1631)-FIND("/",N1631))</f>
        <v>rock</v>
      </c>
      <c r="S1631" s="9">
        <f t="shared" si="50"/>
        <v>41645.867280092592</v>
      </c>
      <c r="T1631" s="9">
        <f t="shared" si="51"/>
        <v>41690.867280092592</v>
      </c>
    </row>
    <row r="1632" spans="1:20" ht="43.5" x14ac:dyDescent="0.35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>
        <f>ROUND((E1632/D1632)*100,0)</f>
        <v>265</v>
      </c>
      <c r="P1632" s="5">
        <f>E1632/L1632</f>
        <v>84.206349206349202</v>
      </c>
      <c r="Q1632" t="str">
        <f>LEFT(N1632,FIND("/",N1632)-1)</f>
        <v>music</v>
      </c>
      <c r="R1632" t="str">
        <f>RIGHT(N1632,LEN(N1632)-FIND("/",N1632))</f>
        <v>rock</v>
      </c>
      <c r="S1632" s="9">
        <f t="shared" si="50"/>
        <v>40939.837673611109</v>
      </c>
      <c r="T1632" s="9">
        <f t="shared" si="51"/>
        <v>40970.290972222225</v>
      </c>
    </row>
    <row r="1633" spans="1:20" ht="43.5" x14ac:dyDescent="0.35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>
        <f>ROUND((E1633/D1633)*100,0)</f>
        <v>156</v>
      </c>
      <c r="P1633" s="5">
        <f>E1633/L1633</f>
        <v>117.22556390977444</v>
      </c>
      <c r="Q1633" t="str">
        <f>LEFT(N1633,FIND("/",N1633)-1)</f>
        <v>music</v>
      </c>
      <c r="R1633" t="str">
        <f>RIGHT(N1633,LEN(N1633)-FIND("/",N1633))</f>
        <v>rock</v>
      </c>
      <c r="S1633" s="9">
        <f t="shared" si="50"/>
        <v>41164.859502314815</v>
      </c>
      <c r="T1633" s="9">
        <f t="shared" si="51"/>
        <v>41194.859502314815</v>
      </c>
    </row>
    <row r="1634" spans="1:20" ht="58" x14ac:dyDescent="0.35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>
        <f>ROUND((E1634/D1634)*100,0)</f>
        <v>102</v>
      </c>
      <c r="P1634" s="5">
        <f>E1634/L1634</f>
        <v>86.489361702127653</v>
      </c>
      <c r="Q1634" t="str">
        <f>LEFT(N1634,FIND("/",N1634)-1)</f>
        <v>music</v>
      </c>
      <c r="R1634" t="str">
        <f>RIGHT(N1634,LEN(N1634)-FIND("/",N1634))</f>
        <v>rock</v>
      </c>
      <c r="S1634" s="9">
        <f t="shared" si="50"/>
        <v>40750.340902777774</v>
      </c>
      <c r="T1634" s="9">
        <f t="shared" si="51"/>
        <v>40810.340902777774</v>
      </c>
    </row>
    <row r="1635" spans="1:20" ht="43.5" x14ac:dyDescent="0.35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>
        <f>ROUND((E1635/D1635)*100,0)</f>
        <v>100</v>
      </c>
      <c r="P1635" s="5">
        <f>E1635/L1635</f>
        <v>172.41379310344828</v>
      </c>
      <c r="Q1635" t="str">
        <f>LEFT(N1635,FIND("/",N1635)-1)</f>
        <v>music</v>
      </c>
      <c r="R1635" t="str">
        <f>RIGHT(N1635,LEN(N1635)-FIND("/",N1635))</f>
        <v>rock</v>
      </c>
      <c r="S1635" s="9">
        <f t="shared" si="50"/>
        <v>40896.883750000001</v>
      </c>
      <c r="T1635" s="9">
        <f t="shared" si="51"/>
        <v>40924.208333333336</v>
      </c>
    </row>
    <row r="1636" spans="1:20" ht="43.5" x14ac:dyDescent="0.35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>
        <f>ROUND((E1636/D1636)*100,0)</f>
        <v>101</v>
      </c>
      <c r="P1636" s="5">
        <f>E1636/L1636</f>
        <v>62.8125</v>
      </c>
      <c r="Q1636" t="str">
        <f>LEFT(N1636,FIND("/",N1636)-1)</f>
        <v>music</v>
      </c>
      <c r="R1636" t="str">
        <f>RIGHT(N1636,LEN(N1636)-FIND("/",N1636))</f>
        <v>rock</v>
      </c>
      <c r="S1636" s="9">
        <f t="shared" si="50"/>
        <v>40658.189826388887</v>
      </c>
      <c r="T1636" s="9">
        <f t="shared" si="51"/>
        <v>40696.249305555553</v>
      </c>
    </row>
    <row r="1637" spans="1:20" ht="58" x14ac:dyDescent="0.35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>
        <f>ROUND((E1637/D1637)*100,0)</f>
        <v>125</v>
      </c>
      <c r="P1637" s="5">
        <f>E1637/L1637</f>
        <v>67.729729729729726</v>
      </c>
      <c r="Q1637" t="str">
        <f>LEFT(N1637,FIND("/",N1637)-1)</f>
        <v>music</v>
      </c>
      <c r="R1637" t="str">
        <f>RIGHT(N1637,LEN(N1637)-FIND("/",N1637))</f>
        <v>rock</v>
      </c>
      <c r="S1637" s="9">
        <f t="shared" si="50"/>
        <v>42502.868761574078</v>
      </c>
      <c r="T1637" s="9">
        <f t="shared" si="51"/>
        <v>42562.868761574078</v>
      </c>
    </row>
    <row r="1638" spans="1:20" ht="43.5" x14ac:dyDescent="0.35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>
        <f>ROUND((E1638/D1638)*100,0)</f>
        <v>104</v>
      </c>
      <c r="P1638" s="5">
        <f>E1638/L1638</f>
        <v>53.5632183908046</v>
      </c>
      <c r="Q1638" t="str">
        <f>LEFT(N1638,FIND("/",N1638)-1)</f>
        <v>music</v>
      </c>
      <c r="R1638" t="str">
        <f>RIGHT(N1638,LEN(N1638)-FIND("/",N1638))</f>
        <v>rock</v>
      </c>
      <c r="S1638" s="9">
        <f t="shared" si="50"/>
        <v>40663.08666666667</v>
      </c>
      <c r="T1638" s="9">
        <f t="shared" si="51"/>
        <v>40706.166666666664</v>
      </c>
    </row>
    <row r="1639" spans="1:20" ht="43.5" x14ac:dyDescent="0.35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>
        <f>ROUND((E1639/D1639)*100,0)</f>
        <v>104</v>
      </c>
      <c r="P1639" s="5">
        <f>E1639/L1639</f>
        <v>34.6</v>
      </c>
      <c r="Q1639" t="str">
        <f>LEFT(N1639,FIND("/",N1639)-1)</f>
        <v>music</v>
      </c>
      <c r="R1639" t="str">
        <f>RIGHT(N1639,LEN(N1639)-FIND("/",N1639))</f>
        <v>rock</v>
      </c>
      <c r="S1639" s="9">
        <f t="shared" si="50"/>
        <v>40122.751620370371</v>
      </c>
      <c r="T1639" s="9">
        <f t="shared" si="51"/>
        <v>40178.98541666667</v>
      </c>
    </row>
    <row r="1640" spans="1:20" ht="29" x14ac:dyDescent="0.35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>
        <f>ROUND((E1640/D1640)*100,0)</f>
        <v>105</v>
      </c>
      <c r="P1640" s="5">
        <f>E1640/L1640</f>
        <v>38.888888888888886</v>
      </c>
      <c r="Q1640" t="str">
        <f>LEFT(N1640,FIND("/",N1640)-1)</f>
        <v>music</v>
      </c>
      <c r="R1640" t="str">
        <f>RIGHT(N1640,LEN(N1640)-FIND("/",N1640))</f>
        <v>rock</v>
      </c>
      <c r="S1640" s="9">
        <f t="shared" si="50"/>
        <v>41288.68712962963</v>
      </c>
      <c r="T1640" s="9">
        <f t="shared" si="51"/>
        <v>41333.892361111109</v>
      </c>
    </row>
    <row r="1641" spans="1:20" ht="43.5" x14ac:dyDescent="0.35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>
        <f>ROUND((E1641/D1641)*100,0)</f>
        <v>100</v>
      </c>
      <c r="P1641" s="5">
        <f>E1641/L1641</f>
        <v>94.736842105263165</v>
      </c>
      <c r="Q1641" t="str">
        <f>LEFT(N1641,FIND("/",N1641)-1)</f>
        <v>music</v>
      </c>
      <c r="R1641" t="str">
        <f>RIGHT(N1641,LEN(N1641)-FIND("/",N1641))</f>
        <v>rock</v>
      </c>
      <c r="S1641" s="9">
        <f t="shared" si="50"/>
        <v>40941.652372685188</v>
      </c>
      <c r="T1641" s="9">
        <f t="shared" si="51"/>
        <v>40971.652372685188</v>
      </c>
    </row>
    <row r="1642" spans="1:20" ht="43.5" x14ac:dyDescent="0.35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>
        <f>ROUND((E1642/D1642)*100,0)</f>
        <v>170</v>
      </c>
      <c r="P1642" s="5">
        <f>E1642/L1642</f>
        <v>39.967058823529413</v>
      </c>
      <c r="Q1642" t="str">
        <f>LEFT(N1642,FIND("/",N1642)-1)</f>
        <v>music</v>
      </c>
      <c r="R1642" t="str">
        <f>RIGHT(N1642,LEN(N1642)-FIND("/",N1642))</f>
        <v>rock</v>
      </c>
      <c r="S1642" s="9">
        <f t="shared" si="50"/>
        <v>40379.23096064815</v>
      </c>
      <c r="T1642" s="9">
        <f t="shared" si="51"/>
        <v>40393.082638888889</v>
      </c>
    </row>
    <row r="1643" spans="1:20" ht="29" x14ac:dyDescent="0.35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>
        <f>ROUND((E1643/D1643)*100,0)</f>
        <v>101</v>
      </c>
      <c r="P1643" s="5">
        <f>E1643/L1643</f>
        <v>97.5</v>
      </c>
      <c r="Q1643" t="str">
        <f>LEFT(N1643,FIND("/",N1643)-1)</f>
        <v>music</v>
      </c>
      <c r="R1643" t="str">
        <f>RIGHT(N1643,LEN(N1643)-FIND("/",N1643))</f>
        <v>pop</v>
      </c>
      <c r="S1643" s="9">
        <f t="shared" si="50"/>
        <v>41962.596574074079</v>
      </c>
      <c r="T1643" s="9">
        <f t="shared" si="51"/>
        <v>41992.596574074079</v>
      </c>
    </row>
    <row r="1644" spans="1:20" ht="43.5" x14ac:dyDescent="0.35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>
        <f>ROUND((E1644/D1644)*100,0)</f>
        <v>100</v>
      </c>
      <c r="P1644" s="5">
        <f>E1644/L1644</f>
        <v>42.857142857142854</v>
      </c>
      <c r="Q1644" t="str">
        <f>LEFT(N1644,FIND("/",N1644)-1)</f>
        <v>music</v>
      </c>
      <c r="R1644" t="str">
        <f>RIGHT(N1644,LEN(N1644)-FIND("/",N1644))</f>
        <v>pop</v>
      </c>
      <c r="S1644" s="9">
        <f t="shared" si="50"/>
        <v>40688.024618055555</v>
      </c>
      <c r="T1644" s="9">
        <f t="shared" si="51"/>
        <v>40708.024618055555</v>
      </c>
    </row>
    <row r="1645" spans="1:20" ht="29" x14ac:dyDescent="0.35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>
        <f>ROUND((E1645/D1645)*100,0)</f>
        <v>125</v>
      </c>
      <c r="P1645" s="5">
        <f>E1645/L1645</f>
        <v>168.51351351351352</v>
      </c>
      <c r="Q1645" t="str">
        <f>LEFT(N1645,FIND("/",N1645)-1)</f>
        <v>music</v>
      </c>
      <c r="R1645" t="str">
        <f>RIGHT(N1645,LEN(N1645)-FIND("/",N1645))</f>
        <v>pop</v>
      </c>
      <c r="S1645" s="9">
        <f t="shared" si="50"/>
        <v>41146.824212962965</v>
      </c>
      <c r="T1645" s="9">
        <f t="shared" si="51"/>
        <v>41176.824212962965</v>
      </c>
    </row>
    <row r="1646" spans="1:20" ht="43.5" x14ac:dyDescent="0.35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>
        <f>ROUND((E1646/D1646)*100,0)</f>
        <v>110</v>
      </c>
      <c r="P1646" s="5">
        <f>E1646/L1646</f>
        <v>85.546875</v>
      </c>
      <c r="Q1646" t="str">
        <f>LEFT(N1646,FIND("/",N1646)-1)</f>
        <v>music</v>
      </c>
      <c r="R1646" t="str">
        <f>RIGHT(N1646,LEN(N1646)-FIND("/",N1646))</f>
        <v>pop</v>
      </c>
      <c r="S1646" s="9">
        <f t="shared" si="50"/>
        <v>41175.05972222222</v>
      </c>
      <c r="T1646" s="9">
        <f t="shared" si="51"/>
        <v>41235.101388888892</v>
      </c>
    </row>
    <row r="1647" spans="1:20" ht="43.5" x14ac:dyDescent="0.35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>
        <f>ROUND((E1647/D1647)*100,0)</f>
        <v>111</v>
      </c>
      <c r="P1647" s="5">
        <f>E1647/L1647</f>
        <v>554</v>
      </c>
      <c r="Q1647" t="str">
        <f>LEFT(N1647,FIND("/",N1647)-1)</f>
        <v>music</v>
      </c>
      <c r="R1647" t="str">
        <f>RIGHT(N1647,LEN(N1647)-FIND("/",N1647))</f>
        <v>pop</v>
      </c>
      <c r="S1647" s="9">
        <f t="shared" si="50"/>
        <v>41521.617361111108</v>
      </c>
      <c r="T1647" s="9">
        <f t="shared" si="51"/>
        <v>41535.617361111108</v>
      </c>
    </row>
    <row r="1648" spans="1:20" ht="58" x14ac:dyDescent="0.35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>
        <f>ROUND((E1648/D1648)*100,0)</f>
        <v>110</v>
      </c>
      <c r="P1648" s="5">
        <f>E1648/L1648</f>
        <v>26.554216867469879</v>
      </c>
      <c r="Q1648" t="str">
        <f>LEFT(N1648,FIND("/",N1648)-1)</f>
        <v>music</v>
      </c>
      <c r="R1648" t="str">
        <f>RIGHT(N1648,LEN(N1648)-FIND("/",N1648))</f>
        <v>pop</v>
      </c>
      <c r="S1648" s="9">
        <f t="shared" si="50"/>
        <v>41833.450266203705</v>
      </c>
      <c r="T1648" s="9">
        <f t="shared" si="51"/>
        <v>41865.757638888892</v>
      </c>
    </row>
    <row r="1649" spans="1:20" ht="43.5" x14ac:dyDescent="0.35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>
        <f>ROUND((E1649/D1649)*100,0)</f>
        <v>105</v>
      </c>
      <c r="P1649" s="5">
        <f>E1649/L1649</f>
        <v>113.82608695652173</v>
      </c>
      <c r="Q1649" t="str">
        <f>LEFT(N1649,FIND("/",N1649)-1)</f>
        <v>music</v>
      </c>
      <c r="R1649" t="str">
        <f>RIGHT(N1649,LEN(N1649)-FIND("/",N1649))</f>
        <v>pop</v>
      </c>
      <c r="S1649" s="9">
        <f t="shared" si="50"/>
        <v>41039.409456018519</v>
      </c>
      <c r="T1649" s="9">
        <f t="shared" si="51"/>
        <v>41069.409456018519</v>
      </c>
    </row>
    <row r="1650" spans="1:20" ht="43.5" x14ac:dyDescent="0.35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>
        <f>ROUND((E1650/D1650)*100,0)</f>
        <v>125</v>
      </c>
      <c r="P1650" s="5">
        <f>E1650/L1650</f>
        <v>32.011111111111113</v>
      </c>
      <c r="Q1650" t="str">
        <f>LEFT(N1650,FIND("/",N1650)-1)</f>
        <v>music</v>
      </c>
      <c r="R1650" t="str">
        <f>RIGHT(N1650,LEN(N1650)-FIND("/",N1650))</f>
        <v>pop</v>
      </c>
      <c r="S1650" s="9">
        <f t="shared" si="50"/>
        <v>40592.704652777778</v>
      </c>
      <c r="T1650" s="9">
        <f t="shared" si="51"/>
        <v>40622.662986111114</v>
      </c>
    </row>
    <row r="1651" spans="1:20" ht="43.5" x14ac:dyDescent="0.35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>
        <f>ROUND((E1651/D1651)*100,0)</f>
        <v>101</v>
      </c>
      <c r="P1651" s="5">
        <f>E1651/L1651</f>
        <v>47.189259259259259</v>
      </c>
      <c r="Q1651" t="str">
        <f>LEFT(N1651,FIND("/",N1651)-1)</f>
        <v>music</v>
      </c>
      <c r="R1651" t="str">
        <f>RIGHT(N1651,LEN(N1651)-FIND("/",N1651))</f>
        <v>pop</v>
      </c>
      <c r="S1651" s="9">
        <f t="shared" si="50"/>
        <v>41737.684664351851</v>
      </c>
      <c r="T1651" s="9">
        <f t="shared" si="51"/>
        <v>41782.684664351851</v>
      </c>
    </row>
    <row r="1652" spans="1:20" ht="43.5" x14ac:dyDescent="0.35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>
        <f>ROUND((E1652/D1652)*100,0)</f>
        <v>142</v>
      </c>
      <c r="P1652" s="5">
        <f>E1652/L1652</f>
        <v>88.46875</v>
      </c>
      <c r="Q1652" t="str">
        <f>LEFT(N1652,FIND("/",N1652)-1)</f>
        <v>music</v>
      </c>
      <c r="R1652" t="str">
        <f>RIGHT(N1652,LEN(N1652)-FIND("/",N1652))</f>
        <v>pop</v>
      </c>
      <c r="S1652" s="9">
        <f t="shared" si="50"/>
        <v>41526.435613425929</v>
      </c>
      <c r="T1652" s="9">
        <f t="shared" si="51"/>
        <v>41556.435613425929</v>
      </c>
    </row>
    <row r="1653" spans="1:20" ht="43.5" x14ac:dyDescent="0.35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>
        <f>ROUND((E1653/D1653)*100,0)</f>
        <v>101</v>
      </c>
      <c r="P1653" s="5">
        <f>E1653/L1653</f>
        <v>100.75</v>
      </c>
      <c r="Q1653" t="str">
        <f>LEFT(N1653,FIND("/",N1653)-1)</f>
        <v>music</v>
      </c>
      <c r="R1653" t="str">
        <f>RIGHT(N1653,LEN(N1653)-FIND("/",N1653))</f>
        <v>pop</v>
      </c>
      <c r="S1653" s="9">
        <f t="shared" si="50"/>
        <v>40625.900694444441</v>
      </c>
      <c r="T1653" s="9">
        <f t="shared" si="51"/>
        <v>40659.290972222225</v>
      </c>
    </row>
    <row r="1654" spans="1:20" ht="43.5" x14ac:dyDescent="0.35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>
        <f>ROUND((E1654/D1654)*100,0)</f>
        <v>101</v>
      </c>
      <c r="P1654" s="5">
        <f>E1654/L1654</f>
        <v>64.714285714285708</v>
      </c>
      <c r="Q1654" t="str">
        <f>LEFT(N1654,FIND("/",N1654)-1)</f>
        <v>music</v>
      </c>
      <c r="R1654" t="str">
        <f>RIGHT(N1654,LEN(N1654)-FIND("/",N1654))</f>
        <v>pop</v>
      </c>
      <c r="S1654" s="9">
        <f t="shared" si="50"/>
        <v>41572.492974537039</v>
      </c>
      <c r="T1654" s="9">
        <f t="shared" si="51"/>
        <v>41602.534641203703</v>
      </c>
    </row>
    <row r="1655" spans="1:20" ht="43.5" x14ac:dyDescent="0.35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>
        <f>ROUND((E1655/D1655)*100,0)</f>
        <v>174</v>
      </c>
      <c r="P1655" s="5">
        <f>E1655/L1655</f>
        <v>51.854285714285716</v>
      </c>
      <c r="Q1655" t="str">
        <f>LEFT(N1655,FIND("/",N1655)-1)</f>
        <v>music</v>
      </c>
      <c r="R1655" t="str">
        <f>RIGHT(N1655,LEN(N1655)-FIND("/",N1655))</f>
        <v>pop</v>
      </c>
      <c r="S1655" s="9">
        <f t="shared" si="50"/>
        <v>40626.834444444445</v>
      </c>
      <c r="T1655" s="9">
        <f t="shared" si="51"/>
        <v>40657.834444444445</v>
      </c>
    </row>
    <row r="1656" spans="1:20" ht="43.5" x14ac:dyDescent="0.35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>
        <f>ROUND((E1656/D1656)*100,0)</f>
        <v>120</v>
      </c>
      <c r="P1656" s="5">
        <f>E1656/L1656</f>
        <v>38.794117647058826</v>
      </c>
      <c r="Q1656" t="str">
        <f>LEFT(N1656,FIND("/",N1656)-1)</f>
        <v>music</v>
      </c>
      <c r="R1656" t="str">
        <f>RIGHT(N1656,LEN(N1656)-FIND("/",N1656))</f>
        <v>pop</v>
      </c>
      <c r="S1656" s="9">
        <f t="shared" si="50"/>
        <v>40987.890740740739</v>
      </c>
      <c r="T1656" s="9">
        <f t="shared" si="51"/>
        <v>41017.890740740739</v>
      </c>
    </row>
    <row r="1657" spans="1:20" ht="29" x14ac:dyDescent="0.35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>
        <f>ROUND((E1657/D1657)*100,0)</f>
        <v>143</v>
      </c>
      <c r="P1657" s="5">
        <f>E1657/L1657</f>
        <v>44.645833333333336</v>
      </c>
      <c r="Q1657" t="str">
        <f>LEFT(N1657,FIND("/",N1657)-1)</f>
        <v>music</v>
      </c>
      <c r="R1657" t="str">
        <f>RIGHT(N1657,LEN(N1657)-FIND("/",N1657))</f>
        <v>pop</v>
      </c>
      <c r="S1657" s="9">
        <f t="shared" si="50"/>
        <v>40974.791898148149</v>
      </c>
      <c r="T1657" s="9">
        <f t="shared" si="51"/>
        <v>41004.750231481477</v>
      </c>
    </row>
    <row r="1658" spans="1:20" ht="58" x14ac:dyDescent="0.35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>
        <f>ROUND((E1658/D1658)*100,0)</f>
        <v>100</v>
      </c>
      <c r="P1658" s="5">
        <f>E1658/L1658</f>
        <v>156.77333333333334</v>
      </c>
      <c r="Q1658" t="str">
        <f>LEFT(N1658,FIND("/",N1658)-1)</f>
        <v>music</v>
      </c>
      <c r="R1658" t="str">
        <f>RIGHT(N1658,LEN(N1658)-FIND("/",N1658))</f>
        <v>pop</v>
      </c>
      <c r="S1658" s="9">
        <f t="shared" si="50"/>
        <v>41226.928842592592</v>
      </c>
      <c r="T1658" s="9">
        <f t="shared" si="51"/>
        <v>41256.928842592592</v>
      </c>
    </row>
    <row r="1659" spans="1:20" ht="58" x14ac:dyDescent="0.35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>
        <f>ROUND((E1659/D1659)*100,0)</f>
        <v>105</v>
      </c>
      <c r="P1659" s="5">
        <f>E1659/L1659</f>
        <v>118.70339366515837</v>
      </c>
      <c r="Q1659" t="str">
        <f>LEFT(N1659,FIND("/",N1659)-1)</f>
        <v>music</v>
      </c>
      <c r="R1659" t="str">
        <f>RIGHT(N1659,LEN(N1659)-FIND("/",N1659))</f>
        <v>pop</v>
      </c>
      <c r="S1659" s="9">
        <f t="shared" si="50"/>
        <v>41023.782037037039</v>
      </c>
      <c r="T1659" s="9">
        <f t="shared" si="51"/>
        <v>41053.782037037039</v>
      </c>
    </row>
    <row r="1660" spans="1:20" ht="43.5" x14ac:dyDescent="0.35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>
        <f>ROUND((E1660/D1660)*100,0)</f>
        <v>132</v>
      </c>
      <c r="P1660" s="5">
        <f>E1660/L1660</f>
        <v>74.149532710280369</v>
      </c>
      <c r="Q1660" t="str">
        <f>LEFT(N1660,FIND("/",N1660)-1)</f>
        <v>music</v>
      </c>
      <c r="R1660" t="str">
        <f>RIGHT(N1660,LEN(N1660)-FIND("/",N1660))</f>
        <v>pop</v>
      </c>
      <c r="S1660" s="9">
        <f t="shared" si="50"/>
        <v>41223.22184027778</v>
      </c>
      <c r="T1660" s="9">
        <f t="shared" si="51"/>
        <v>41261.597222222219</v>
      </c>
    </row>
    <row r="1661" spans="1:20" ht="43.5" x14ac:dyDescent="0.35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>
        <f>ROUND((E1661/D1661)*100,0)</f>
        <v>113</v>
      </c>
      <c r="P1661" s="5">
        <f>E1661/L1661</f>
        <v>12.533333333333333</v>
      </c>
      <c r="Q1661" t="str">
        <f>LEFT(N1661,FIND("/",N1661)-1)</f>
        <v>music</v>
      </c>
      <c r="R1661" t="str">
        <f>RIGHT(N1661,LEN(N1661)-FIND("/",N1661))</f>
        <v>pop</v>
      </c>
      <c r="S1661" s="9">
        <f t="shared" si="50"/>
        <v>41596.913437499999</v>
      </c>
      <c r="T1661" s="9">
        <f t="shared" si="51"/>
        <v>41625.5</v>
      </c>
    </row>
    <row r="1662" spans="1:20" ht="58" x14ac:dyDescent="0.35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>
        <f>ROUND((E1662/D1662)*100,0)</f>
        <v>1254</v>
      </c>
      <c r="P1662" s="5">
        <f>E1662/L1662</f>
        <v>27.861111111111111</v>
      </c>
      <c r="Q1662" t="str">
        <f>LEFT(N1662,FIND("/",N1662)-1)</f>
        <v>music</v>
      </c>
      <c r="R1662" t="str">
        <f>RIGHT(N1662,LEN(N1662)-FIND("/",N1662))</f>
        <v>pop</v>
      </c>
      <c r="S1662" s="9">
        <f t="shared" si="50"/>
        <v>42459.693865740745</v>
      </c>
      <c r="T1662" s="9">
        <f t="shared" si="51"/>
        <v>42490.915972222225</v>
      </c>
    </row>
    <row r="1663" spans="1:20" ht="72.5" x14ac:dyDescent="0.35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>
        <f>ROUND((E1663/D1663)*100,0)</f>
        <v>103</v>
      </c>
      <c r="P1663" s="5">
        <f>E1663/L1663</f>
        <v>80.178217821782184</v>
      </c>
      <c r="Q1663" t="str">
        <f>LEFT(N1663,FIND("/",N1663)-1)</f>
        <v>music</v>
      </c>
      <c r="R1663" t="str">
        <f>RIGHT(N1663,LEN(N1663)-FIND("/",N1663))</f>
        <v>pop</v>
      </c>
      <c r="S1663" s="9">
        <f t="shared" si="50"/>
        <v>42343.998043981483</v>
      </c>
      <c r="T1663" s="9">
        <f t="shared" si="51"/>
        <v>42386.875</v>
      </c>
    </row>
    <row r="1664" spans="1:20" ht="58" x14ac:dyDescent="0.35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>
        <f>ROUND((E1664/D1664)*100,0)</f>
        <v>103</v>
      </c>
      <c r="P1664" s="5">
        <f>E1664/L1664</f>
        <v>132.43548387096774</v>
      </c>
      <c r="Q1664" t="str">
        <f>LEFT(N1664,FIND("/",N1664)-1)</f>
        <v>music</v>
      </c>
      <c r="R1664" t="str">
        <f>RIGHT(N1664,LEN(N1664)-FIND("/",N1664))</f>
        <v>pop</v>
      </c>
      <c r="S1664" s="9">
        <f t="shared" si="50"/>
        <v>40848.198333333334</v>
      </c>
      <c r="T1664" s="9">
        <f t="shared" si="51"/>
        <v>40908.239999999998</v>
      </c>
    </row>
    <row r="1665" spans="1:20" ht="43.5" x14ac:dyDescent="0.35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>
        <f>ROUND((E1665/D1665)*100,0)</f>
        <v>108</v>
      </c>
      <c r="P1665" s="5">
        <f>E1665/L1665</f>
        <v>33.75</v>
      </c>
      <c r="Q1665" t="str">
        <f>LEFT(N1665,FIND("/",N1665)-1)</f>
        <v>music</v>
      </c>
      <c r="R1665" t="str">
        <f>RIGHT(N1665,LEN(N1665)-FIND("/",N1665))</f>
        <v>pop</v>
      </c>
      <c r="S1665" s="9">
        <f t="shared" si="50"/>
        <v>42006.02207175926</v>
      </c>
      <c r="T1665" s="9">
        <f t="shared" si="51"/>
        <v>42036.02207175926</v>
      </c>
    </row>
    <row r="1666" spans="1:20" ht="43.5" x14ac:dyDescent="0.35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>
        <f>ROUND((E1666/D1666)*100,0)</f>
        <v>122</v>
      </c>
      <c r="P1666" s="5">
        <f>E1666/L1666</f>
        <v>34.384494382022467</v>
      </c>
      <c r="Q1666" t="str">
        <f>LEFT(N1666,FIND("/",N1666)-1)</f>
        <v>music</v>
      </c>
      <c r="R1666" t="str">
        <f>RIGHT(N1666,LEN(N1666)-FIND("/",N1666))</f>
        <v>pop</v>
      </c>
      <c r="S1666" s="9">
        <f t="shared" si="50"/>
        <v>40939.761782407404</v>
      </c>
      <c r="T1666" s="9">
        <f t="shared" si="51"/>
        <v>40984.165972222225</v>
      </c>
    </row>
    <row r="1667" spans="1:20" ht="43.5" x14ac:dyDescent="0.35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>
        <f>ROUND((E1667/D1667)*100,0)</f>
        <v>119</v>
      </c>
      <c r="P1667" s="5">
        <f>E1667/L1667</f>
        <v>44.956989247311824</v>
      </c>
      <c r="Q1667" t="str">
        <f>LEFT(N1667,FIND("/",N1667)-1)</f>
        <v>music</v>
      </c>
      <c r="R1667" t="str">
        <f>RIGHT(N1667,LEN(N1667)-FIND("/",N1667))</f>
        <v>pop</v>
      </c>
      <c r="S1667" s="9">
        <f t="shared" ref="S1667:S1730" si="52">(((J1667/60)/60)/24)+DATE(1970,1,1)</f>
        <v>40564.649456018517</v>
      </c>
      <c r="T1667" s="9">
        <f t="shared" ref="T1667:T1730" si="53">(((I1667/60)/60)/24)+DATE(1970,1,1)</f>
        <v>40596.125</v>
      </c>
    </row>
    <row r="1668" spans="1:20" ht="43.5" x14ac:dyDescent="0.35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>
        <f>ROUND((E1668/D1668)*100,0)</f>
        <v>161</v>
      </c>
      <c r="P1668" s="5">
        <f>E1668/L1668</f>
        <v>41.04081632653061</v>
      </c>
      <c r="Q1668" t="str">
        <f>LEFT(N1668,FIND("/",N1668)-1)</f>
        <v>music</v>
      </c>
      <c r="R1668" t="str">
        <f>RIGHT(N1668,LEN(N1668)-FIND("/",N1668))</f>
        <v>pop</v>
      </c>
      <c r="S1668" s="9">
        <f t="shared" si="52"/>
        <v>41331.253159722226</v>
      </c>
      <c r="T1668" s="9">
        <f t="shared" si="53"/>
        <v>41361.211493055554</v>
      </c>
    </row>
    <row r="1669" spans="1:20" ht="43.5" x14ac:dyDescent="0.35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>
        <f>ROUND((E1669/D1669)*100,0)</f>
        <v>127</v>
      </c>
      <c r="P1669" s="5">
        <f>E1669/L1669</f>
        <v>52.597560975609753</v>
      </c>
      <c r="Q1669" t="str">
        <f>LEFT(N1669,FIND("/",N1669)-1)</f>
        <v>music</v>
      </c>
      <c r="R1669" t="str">
        <f>RIGHT(N1669,LEN(N1669)-FIND("/",N1669))</f>
        <v>pop</v>
      </c>
      <c r="S1669" s="9">
        <f t="shared" si="52"/>
        <v>41682.0705787037</v>
      </c>
      <c r="T1669" s="9">
        <f t="shared" si="53"/>
        <v>41709.290972222225</v>
      </c>
    </row>
    <row r="1670" spans="1:20" ht="43.5" x14ac:dyDescent="0.35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>
        <f>ROUND((E1670/D1670)*100,0)</f>
        <v>103</v>
      </c>
      <c r="P1670" s="5">
        <f>E1670/L1670</f>
        <v>70.784482758620683</v>
      </c>
      <c r="Q1670" t="str">
        <f>LEFT(N1670,FIND("/",N1670)-1)</f>
        <v>music</v>
      </c>
      <c r="R1670" t="str">
        <f>RIGHT(N1670,LEN(N1670)-FIND("/",N1670))</f>
        <v>pop</v>
      </c>
      <c r="S1670" s="9">
        <f t="shared" si="52"/>
        <v>40845.14975694444</v>
      </c>
      <c r="T1670" s="9">
        <f t="shared" si="53"/>
        <v>40875.191423611112</v>
      </c>
    </row>
    <row r="1671" spans="1:20" ht="58" x14ac:dyDescent="0.35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>
        <f>ROUND((E1671/D1671)*100,0)</f>
        <v>140</v>
      </c>
      <c r="P1671" s="5">
        <f>E1671/L1671</f>
        <v>53.75</v>
      </c>
      <c r="Q1671" t="str">
        <f>LEFT(N1671,FIND("/",N1671)-1)</f>
        <v>music</v>
      </c>
      <c r="R1671" t="str">
        <f>RIGHT(N1671,LEN(N1671)-FIND("/",N1671))</f>
        <v>pop</v>
      </c>
      <c r="S1671" s="9">
        <f t="shared" si="52"/>
        <v>42461.885138888887</v>
      </c>
      <c r="T1671" s="9">
        <f t="shared" si="53"/>
        <v>42521.885138888887</v>
      </c>
    </row>
    <row r="1672" spans="1:20" ht="58" x14ac:dyDescent="0.35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>
        <f>ROUND((E1672/D1672)*100,0)</f>
        <v>103</v>
      </c>
      <c r="P1672" s="5">
        <f>E1672/L1672</f>
        <v>44.608695652173914</v>
      </c>
      <c r="Q1672" t="str">
        <f>LEFT(N1672,FIND("/",N1672)-1)</f>
        <v>music</v>
      </c>
      <c r="R1672" t="str">
        <f>RIGHT(N1672,LEN(N1672)-FIND("/",N1672))</f>
        <v>pop</v>
      </c>
      <c r="S1672" s="9">
        <f t="shared" si="52"/>
        <v>40313.930543981485</v>
      </c>
      <c r="T1672" s="9">
        <f t="shared" si="53"/>
        <v>40364.166666666664</v>
      </c>
    </row>
    <row r="1673" spans="1:20" ht="29" x14ac:dyDescent="0.35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>
        <f>ROUND((E1673/D1673)*100,0)</f>
        <v>101</v>
      </c>
      <c r="P1673" s="5">
        <f>E1673/L1673</f>
        <v>26.148961038961041</v>
      </c>
      <c r="Q1673" t="str">
        <f>LEFT(N1673,FIND("/",N1673)-1)</f>
        <v>music</v>
      </c>
      <c r="R1673" t="str">
        <f>RIGHT(N1673,LEN(N1673)-FIND("/",N1673))</f>
        <v>pop</v>
      </c>
      <c r="S1673" s="9">
        <f t="shared" si="52"/>
        <v>42553.54414351852</v>
      </c>
      <c r="T1673" s="9">
        <f t="shared" si="53"/>
        <v>42583.54414351852</v>
      </c>
    </row>
    <row r="1674" spans="1:20" ht="43.5" x14ac:dyDescent="0.35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>
        <f>ROUND((E1674/D1674)*100,0)</f>
        <v>113</v>
      </c>
      <c r="P1674" s="5">
        <f>E1674/L1674</f>
        <v>39.183673469387756</v>
      </c>
      <c r="Q1674" t="str">
        <f>LEFT(N1674,FIND("/",N1674)-1)</f>
        <v>music</v>
      </c>
      <c r="R1674" t="str">
        <f>RIGHT(N1674,LEN(N1674)-FIND("/",N1674))</f>
        <v>pop</v>
      </c>
      <c r="S1674" s="9">
        <f t="shared" si="52"/>
        <v>41034.656597222223</v>
      </c>
      <c r="T1674" s="9">
        <f t="shared" si="53"/>
        <v>41064.656597222223</v>
      </c>
    </row>
    <row r="1675" spans="1:20" ht="43.5" x14ac:dyDescent="0.35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>
        <f>ROUND((E1675/D1675)*100,0)</f>
        <v>128</v>
      </c>
      <c r="P1675" s="5">
        <f>E1675/L1675</f>
        <v>45.593220338983052</v>
      </c>
      <c r="Q1675" t="str">
        <f>LEFT(N1675,FIND("/",N1675)-1)</f>
        <v>music</v>
      </c>
      <c r="R1675" t="str">
        <f>RIGHT(N1675,LEN(N1675)-FIND("/",N1675))</f>
        <v>pop</v>
      </c>
      <c r="S1675" s="9">
        <f t="shared" si="52"/>
        <v>42039.878379629634</v>
      </c>
      <c r="T1675" s="9">
        <f t="shared" si="53"/>
        <v>42069.878379629634</v>
      </c>
    </row>
    <row r="1676" spans="1:20" ht="43.5" x14ac:dyDescent="0.35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>
        <f>ROUND((E1676/D1676)*100,0)</f>
        <v>202</v>
      </c>
      <c r="P1676" s="5">
        <f>E1676/L1676</f>
        <v>89.247787610619469</v>
      </c>
      <c r="Q1676" t="str">
        <f>LEFT(N1676,FIND("/",N1676)-1)</f>
        <v>music</v>
      </c>
      <c r="R1676" t="str">
        <f>RIGHT(N1676,LEN(N1676)-FIND("/",N1676))</f>
        <v>pop</v>
      </c>
      <c r="S1676" s="9">
        <f t="shared" si="52"/>
        <v>42569.605393518519</v>
      </c>
      <c r="T1676" s="9">
        <f t="shared" si="53"/>
        <v>42600.290972222225</v>
      </c>
    </row>
    <row r="1677" spans="1:20" ht="29" x14ac:dyDescent="0.35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>
        <f>ROUND((E1677/D1677)*100,0)</f>
        <v>137</v>
      </c>
      <c r="P1677" s="5">
        <f>E1677/L1677</f>
        <v>40.416470588235299</v>
      </c>
      <c r="Q1677" t="str">
        <f>LEFT(N1677,FIND("/",N1677)-1)</f>
        <v>music</v>
      </c>
      <c r="R1677" t="str">
        <f>RIGHT(N1677,LEN(N1677)-FIND("/",N1677))</f>
        <v>pop</v>
      </c>
      <c r="S1677" s="9">
        <f t="shared" si="52"/>
        <v>40802.733101851853</v>
      </c>
      <c r="T1677" s="9">
        <f t="shared" si="53"/>
        <v>40832.918749999997</v>
      </c>
    </row>
    <row r="1678" spans="1:20" ht="29" x14ac:dyDescent="0.35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>
        <f>ROUND((E1678/D1678)*100,0)</f>
        <v>115</v>
      </c>
      <c r="P1678" s="5">
        <f>E1678/L1678</f>
        <v>82.38095238095238</v>
      </c>
      <c r="Q1678" t="str">
        <f>LEFT(N1678,FIND("/",N1678)-1)</f>
        <v>music</v>
      </c>
      <c r="R1678" t="str">
        <f>RIGHT(N1678,LEN(N1678)-FIND("/",N1678))</f>
        <v>pop</v>
      </c>
      <c r="S1678" s="9">
        <f t="shared" si="52"/>
        <v>40973.72623842593</v>
      </c>
      <c r="T1678" s="9">
        <f t="shared" si="53"/>
        <v>41020.165972222225</v>
      </c>
    </row>
    <row r="1679" spans="1:20" ht="43.5" x14ac:dyDescent="0.35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>
        <f>ROUND((E1679/D1679)*100,0)</f>
        <v>112</v>
      </c>
      <c r="P1679" s="5">
        <f>E1679/L1679</f>
        <v>159.52380952380952</v>
      </c>
      <c r="Q1679" t="str">
        <f>LEFT(N1679,FIND("/",N1679)-1)</f>
        <v>music</v>
      </c>
      <c r="R1679" t="str">
        <f>RIGHT(N1679,LEN(N1679)-FIND("/",N1679))</f>
        <v>pop</v>
      </c>
      <c r="S1679" s="9">
        <f t="shared" si="52"/>
        <v>42416.407129629632</v>
      </c>
      <c r="T1679" s="9">
        <f t="shared" si="53"/>
        <v>42476.249305555553</v>
      </c>
    </row>
    <row r="1680" spans="1:20" ht="43.5" x14ac:dyDescent="0.35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>
        <f>ROUND((E1680/D1680)*100,0)</f>
        <v>118</v>
      </c>
      <c r="P1680" s="5">
        <f>E1680/L1680</f>
        <v>36.244897959183675</v>
      </c>
      <c r="Q1680" t="str">
        <f>LEFT(N1680,FIND("/",N1680)-1)</f>
        <v>music</v>
      </c>
      <c r="R1680" t="str">
        <f>RIGHT(N1680,LEN(N1680)-FIND("/",N1680))</f>
        <v>pop</v>
      </c>
      <c r="S1680" s="9">
        <f t="shared" si="52"/>
        <v>41662.854988425926</v>
      </c>
      <c r="T1680" s="9">
        <f t="shared" si="53"/>
        <v>41676.854988425926</v>
      </c>
    </row>
    <row r="1681" spans="1:20" ht="58" x14ac:dyDescent="0.35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>
        <f>ROUND((E1681/D1681)*100,0)</f>
        <v>175</v>
      </c>
      <c r="P1681" s="5">
        <f>E1681/L1681</f>
        <v>62.5</v>
      </c>
      <c r="Q1681" t="str">
        <f>LEFT(N1681,FIND("/",N1681)-1)</f>
        <v>music</v>
      </c>
      <c r="R1681" t="str">
        <f>RIGHT(N1681,LEN(N1681)-FIND("/",N1681))</f>
        <v>pop</v>
      </c>
      <c r="S1681" s="9">
        <f t="shared" si="52"/>
        <v>40723.068807870368</v>
      </c>
      <c r="T1681" s="9">
        <f t="shared" si="53"/>
        <v>40746.068807870368</v>
      </c>
    </row>
    <row r="1682" spans="1:20" ht="29" x14ac:dyDescent="0.35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>
        <f>ROUND((E1682/D1682)*100,0)</f>
        <v>118</v>
      </c>
      <c r="P1682" s="5">
        <f>E1682/L1682</f>
        <v>47</v>
      </c>
      <c r="Q1682" t="str">
        <f>LEFT(N1682,FIND("/",N1682)-1)</f>
        <v>music</v>
      </c>
      <c r="R1682" t="str">
        <f>RIGHT(N1682,LEN(N1682)-FIND("/",N1682))</f>
        <v>pop</v>
      </c>
      <c r="S1682" s="9">
        <f t="shared" si="52"/>
        <v>41802.757719907408</v>
      </c>
      <c r="T1682" s="9">
        <f t="shared" si="53"/>
        <v>41832.757719907408</v>
      </c>
    </row>
    <row r="1683" spans="1:20" ht="58" x14ac:dyDescent="0.35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>
        <f>ROUND((E1683/D1683)*100,0)</f>
        <v>101</v>
      </c>
      <c r="P1683" s="5">
        <f>E1683/L1683</f>
        <v>74.575090497737563</v>
      </c>
      <c r="Q1683" t="str">
        <f>LEFT(N1683,FIND("/",N1683)-1)</f>
        <v>music</v>
      </c>
      <c r="R1683" t="str">
        <f>RIGHT(N1683,LEN(N1683)-FIND("/",N1683))</f>
        <v>faith</v>
      </c>
      <c r="S1683" s="9">
        <f t="shared" si="52"/>
        <v>42774.121342592596</v>
      </c>
      <c r="T1683" s="9">
        <f t="shared" si="53"/>
        <v>42823.083333333328</v>
      </c>
    </row>
    <row r="1684" spans="1:20" ht="43.5" x14ac:dyDescent="0.35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>
        <f>ROUND((E1684/D1684)*100,0)</f>
        <v>0</v>
      </c>
      <c r="P1684" s="5" t="e">
        <f>E1684/L1684</f>
        <v>#DIV/0!</v>
      </c>
      <c r="Q1684" t="str">
        <f>LEFT(N1684,FIND("/",N1684)-1)</f>
        <v>music</v>
      </c>
      <c r="R1684" t="str">
        <f>RIGHT(N1684,LEN(N1684)-FIND("/",N1684))</f>
        <v>faith</v>
      </c>
      <c r="S1684" s="9">
        <f t="shared" si="52"/>
        <v>42779.21365740741</v>
      </c>
      <c r="T1684" s="9">
        <f t="shared" si="53"/>
        <v>42839.171990740739</v>
      </c>
    </row>
    <row r="1685" spans="1:20" ht="43.5" x14ac:dyDescent="0.35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>
        <f>ROUND((E1685/D1685)*100,0)</f>
        <v>22</v>
      </c>
      <c r="P1685" s="5">
        <f>E1685/L1685</f>
        <v>76</v>
      </c>
      <c r="Q1685" t="str">
        <f>LEFT(N1685,FIND("/",N1685)-1)</f>
        <v>music</v>
      </c>
      <c r="R1685" t="str">
        <f>RIGHT(N1685,LEN(N1685)-FIND("/",N1685))</f>
        <v>faith</v>
      </c>
      <c r="S1685" s="9">
        <f t="shared" si="52"/>
        <v>42808.781689814816</v>
      </c>
      <c r="T1685" s="9">
        <f t="shared" si="53"/>
        <v>42832.781689814816</v>
      </c>
    </row>
    <row r="1686" spans="1:20" ht="29" x14ac:dyDescent="0.35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>
        <f>ROUND((E1686/D1686)*100,0)</f>
        <v>109</v>
      </c>
      <c r="P1686" s="5">
        <f>E1686/L1686</f>
        <v>86.43564356435644</v>
      </c>
      <c r="Q1686" t="str">
        <f>LEFT(N1686,FIND("/",N1686)-1)</f>
        <v>music</v>
      </c>
      <c r="R1686" t="str">
        <f>RIGHT(N1686,LEN(N1686)-FIND("/",N1686))</f>
        <v>faith</v>
      </c>
      <c r="S1686" s="9">
        <f t="shared" si="52"/>
        <v>42783.815289351856</v>
      </c>
      <c r="T1686" s="9">
        <f t="shared" si="53"/>
        <v>42811.773622685185</v>
      </c>
    </row>
    <row r="1687" spans="1:20" ht="43.5" x14ac:dyDescent="0.35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>
        <f>ROUND((E1687/D1687)*100,0)</f>
        <v>103</v>
      </c>
      <c r="P1687" s="5">
        <f>E1687/L1687</f>
        <v>24</v>
      </c>
      <c r="Q1687" t="str">
        <f>LEFT(N1687,FIND("/",N1687)-1)</f>
        <v>music</v>
      </c>
      <c r="R1687" t="str">
        <f>RIGHT(N1687,LEN(N1687)-FIND("/",N1687))</f>
        <v>faith</v>
      </c>
      <c r="S1687" s="9">
        <f t="shared" si="52"/>
        <v>42788.2502662037</v>
      </c>
      <c r="T1687" s="9">
        <f t="shared" si="53"/>
        <v>42818.208599537036</v>
      </c>
    </row>
    <row r="1688" spans="1:20" ht="43.5" x14ac:dyDescent="0.35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>
        <f>ROUND((E1688/D1688)*100,0)</f>
        <v>0</v>
      </c>
      <c r="P1688" s="5">
        <f>E1688/L1688</f>
        <v>18</v>
      </c>
      <c r="Q1688" t="str">
        <f>LEFT(N1688,FIND("/",N1688)-1)</f>
        <v>music</v>
      </c>
      <c r="R1688" t="str">
        <f>RIGHT(N1688,LEN(N1688)-FIND("/",N1688))</f>
        <v>faith</v>
      </c>
      <c r="S1688" s="9">
        <f t="shared" si="52"/>
        <v>42792.843969907408</v>
      </c>
      <c r="T1688" s="9">
        <f t="shared" si="53"/>
        <v>42852.802303240736</v>
      </c>
    </row>
    <row r="1689" spans="1:20" ht="43.5" x14ac:dyDescent="0.35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>
        <f>ROUND((E1689/D1689)*100,0)</f>
        <v>31</v>
      </c>
      <c r="P1689" s="5">
        <f>E1689/L1689</f>
        <v>80.128205128205124</v>
      </c>
      <c r="Q1689" t="str">
        <f>LEFT(N1689,FIND("/",N1689)-1)</f>
        <v>music</v>
      </c>
      <c r="R1689" t="str">
        <f>RIGHT(N1689,LEN(N1689)-FIND("/",N1689))</f>
        <v>faith</v>
      </c>
      <c r="S1689" s="9">
        <f t="shared" si="52"/>
        <v>42802.046817129631</v>
      </c>
      <c r="T1689" s="9">
        <f t="shared" si="53"/>
        <v>42835.84375</v>
      </c>
    </row>
    <row r="1690" spans="1:20" ht="58" x14ac:dyDescent="0.35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>
        <f>ROUND((E1690/D1690)*100,0)</f>
        <v>44</v>
      </c>
      <c r="P1690" s="5">
        <f>E1690/L1690</f>
        <v>253.14285714285714</v>
      </c>
      <c r="Q1690" t="str">
        <f>LEFT(N1690,FIND("/",N1690)-1)</f>
        <v>music</v>
      </c>
      <c r="R1690" t="str">
        <f>RIGHT(N1690,LEN(N1690)-FIND("/",N1690))</f>
        <v>faith</v>
      </c>
      <c r="S1690" s="9">
        <f t="shared" si="52"/>
        <v>42804.534652777773</v>
      </c>
      <c r="T1690" s="9">
        <f t="shared" si="53"/>
        <v>42834.492986111116</v>
      </c>
    </row>
    <row r="1691" spans="1:20" ht="29" x14ac:dyDescent="0.35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>
        <f>ROUND((E1691/D1691)*100,0)</f>
        <v>100</v>
      </c>
      <c r="P1691" s="5">
        <f>E1691/L1691</f>
        <v>171.42857142857142</v>
      </c>
      <c r="Q1691" t="str">
        <f>LEFT(N1691,FIND("/",N1691)-1)</f>
        <v>music</v>
      </c>
      <c r="R1691" t="str">
        <f>RIGHT(N1691,LEN(N1691)-FIND("/",N1691))</f>
        <v>faith</v>
      </c>
      <c r="S1691" s="9">
        <f t="shared" si="52"/>
        <v>42780.942476851851</v>
      </c>
      <c r="T1691" s="9">
        <f t="shared" si="53"/>
        <v>42810.900810185187</v>
      </c>
    </row>
    <row r="1692" spans="1:20" ht="43.5" x14ac:dyDescent="0.35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>
        <f>ROUND((E1692/D1692)*100,0)</f>
        <v>25</v>
      </c>
      <c r="P1692" s="5">
        <f>E1692/L1692</f>
        <v>57.727272727272727</v>
      </c>
      <c r="Q1692" t="str">
        <f>LEFT(N1692,FIND("/",N1692)-1)</f>
        <v>music</v>
      </c>
      <c r="R1692" t="str">
        <f>RIGHT(N1692,LEN(N1692)-FIND("/",N1692))</f>
        <v>faith</v>
      </c>
      <c r="S1692" s="9">
        <f t="shared" si="52"/>
        <v>42801.43104166667</v>
      </c>
      <c r="T1692" s="9">
        <f t="shared" si="53"/>
        <v>42831.389374999999</v>
      </c>
    </row>
    <row r="1693" spans="1:20" ht="43.5" x14ac:dyDescent="0.35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>
        <f>ROUND((E1693/D1693)*100,0)</f>
        <v>33</v>
      </c>
      <c r="P1693" s="5">
        <f>E1693/L1693</f>
        <v>264.26315789473682</v>
      </c>
      <c r="Q1693" t="str">
        <f>LEFT(N1693,FIND("/",N1693)-1)</f>
        <v>music</v>
      </c>
      <c r="R1693" t="str">
        <f>RIGHT(N1693,LEN(N1693)-FIND("/",N1693))</f>
        <v>faith</v>
      </c>
      <c r="S1693" s="9">
        <f t="shared" si="52"/>
        <v>42795.701481481476</v>
      </c>
      <c r="T1693" s="9">
        <f t="shared" si="53"/>
        <v>42828.041666666672</v>
      </c>
    </row>
    <row r="1694" spans="1:20" ht="43.5" x14ac:dyDescent="0.35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>
        <f>ROUND((E1694/D1694)*100,0)</f>
        <v>48</v>
      </c>
      <c r="P1694" s="5">
        <f>E1694/L1694</f>
        <v>159.33333333333334</v>
      </c>
      <c r="Q1694" t="str">
        <f>LEFT(N1694,FIND("/",N1694)-1)</f>
        <v>music</v>
      </c>
      <c r="R1694" t="str">
        <f>RIGHT(N1694,LEN(N1694)-FIND("/",N1694))</f>
        <v>faith</v>
      </c>
      <c r="S1694" s="9">
        <f t="shared" si="52"/>
        <v>42788.151238425926</v>
      </c>
      <c r="T1694" s="9">
        <f t="shared" si="53"/>
        <v>42820.999305555553</v>
      </c>
    </row>
    <row r="1695" spans="1:20" ht="58" x14ac:dyDescent="0.35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>
        <f>ROUND((E1695/D1695)*100,0)</f>
        <v>9</v>
      </c>
      <c r="P1695" s="5">
        <f>E1695/L1695</f>
        <v>35</v>
      </c>
      <c r="Q1695" t="str">
        <f>LEFT(N1695,FIND("/",N1695)-1)</f>
        <v>music</v>
      </c>
      <c r="R1695" t="str">
        <f>RIGHT(N1695,LEN(N1695)-FIND("/",N1695))</f>
        <v>faith</v>
      </c>
      <c r="S1695" s="9">
        <f t="shared" si="52"/>
        <v>42803.920277777783</v>
      </c>
      <c r="T1695" s="9">
        <f t="shared" si="53"/>
        <v>42834.833333333328</v>
      </c>
    </row>
    <row r="1696" spans="1:20" ht="43.5" x14ac:dyDescent="0.35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>
        <f>ROUND((E1696/D1696)*100,0)</f>
        <v>0</v>
      </c>
      <c r="P1696" s="5">
        <f>E1696/L1696</f>
        <v>5</v>
      </c>
      <c r="Q1696" t="str">
        <f>LEFT(N1696,FIND("/",N1696)-1)</f>
        <v>music</v>
      </c>
      <c r="R1696" t="str">
        <f>RIGHT(N1696,LEN(N1696)-FIND("/",N1696))</f>
        <v>faith</v>
      </c>
      <c r="S1696" s="9">
        <f t="shared" si="52"/>
        <v>42791.669837962967</v>
      </c>
      <c r="T1696" s="9">
        <f t="shared" si="53"/>
        <v>42821.191666666666</v>
      </c>
    </row>
    <row r="1697" spans="1:20" ht="58" x14ac:dyDescent="0.35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>
        <f>ROUND((E1697/D1697)*100,0)</f>
        <v>12</v>
      </c>
      <c r="P1697" s="5">
        <f>E1697/L1697</f>
        <v>61.086956521739133</v>
      </c>
      <c r="Q1697" t="str">
        <f>LEFT(N1697,FIND("/",N1697)-1)</f>
        <v>music</v>
      </c>
      <c r="R1697" t="str">
        <f>RIGHT(N1697,LEN(N1697)-FIND("/",N1697))</f>
        <v>faith</v>
      </c>
      <c r="S1697" s="9">
        <f t="shared" si="52"/>
        <v>42801.031412037039</v>
      </c>
      <c r="T1697" s="9">
        <f t="shared" si="53"/>
        <v>42835.041666666672</v>
      </c>
    </row>
    <row r="1698" spans="1:20" ht="58" x14ac:dyDescent="0.35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>
        <f>ROUND((E1698/D1698)*100,0)</f>
        <v>0</v>
      </c>
      <c r="P1698" s="5" t="e">
        <f>E1698/L1698</f>
        <v>#DIV/0!</v>
      </c>
      <c r="Q1698" t="str">
        <f>LEFT(N1698,FIND("/",N1698)-1)</f>
        <v>music</v>
      </c>
      <c r="R1698" t="str">
        <f>RIGHT(N1698,LEN(N1698)-FIND("/",N1698))</f>
        <v>faith</v>
      </c>
      <c r="S1698" s="9">
        <f t="shared" si="52"/>
        <v>42796.069571759261</v>
      </c>
      <c r="T1698" s="9">
        <f t="shared" si="53"/>
        <v>42826.027905092589</v>
      </c>
    </row>
    <row r="1699" spans="1:20" ht="43.5" x14ac:dyDescent="0.35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>
        <f>ROUND((E1699/D1699)*100,0)</f>
        <v>20</v>
      </c>
      <c r="P1699" s="5">
        <f>E1699/L1699</f>
        <v>114.81818181818181</v>
      </c>
      <c r="Q1699" t="str">
        <f>LEFT(N1699,FIND("/",N1699)-1)</f>
        <v>music</v>
      </c>
      <c r="R1699" t="str">
        <f>RIGHT(N1699,LEN(N1699)-FIND("/",N1699))</f>
        <v>faith</v>
      </c>
      <c r="S1699" s="9">
        <f t="shared" si="52"/>
        <v>42805.032962962956</v>
      </c>
      <c r="T1699" s="9">
        <f t="shared" si="53"/>
        <v>42834.991296296299</v>
      </c>
    </row>
    <row r="1700" spans="1:20" ht="72.5" x14ac:dyDescent="0.35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>
        <f>ROUND((E1700/D1700)*100,0)</f>
        <v>0</v>
      </c>
      <c r="P1700" s="5" t="e">
        <f>E1700/L1700</f>
        <v>#DIV/0!</v>
      </c>
      <c r="Q1700" t="str">
        <f>LEFT(N1700,FIND("/",N1700)-1)</f>
        <v>music</v>
      </c>
      <c r="R1700" t="str">
        <f>RIGHT(N1700,LEN(N1700)-FIND("/",N1700))</f>
        <v>faith</v>
      </c>
      <c r="S1700" s="9">
        <f t="shared" si="52"/>
        <v>42796.207870370374</v>
      </c>
      <c r="T1700" s="9">
        <f t="shared" si="53"/>
        <v>42820.147916666669</v>
      </c>
    </row>
    <row r="1701" spans="1:20" ht="58" x14ac:dyDescent="0.35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>
        <f>ROUND((E1701/D1701)*100,0)</f>
        <v>4</v>
      </c>
      <c r="P1701" s="5">
        <f>E1701/L1701</f>
        <v>54</v>
      </c>
      <c r="Q1701" t="str">
        <f>LEFT(N1701,FIND("/",N1701)-1)</f>
        <v>music</v>
      </c>
      <c r="R1701" t="str">
        <f>RIGHT(N1701,LEN(N1701)-FIND("/",N1701))</f>
        <v>faith</v>
      </c>
      <c r="S1701" s="9">
        <f t="shared" si="52"/>
        <v>42806.863946759258</v>
      </c>
      <c r="T1701" s="9">
        <f t="shared" si="53"/>
        <v>42836.863946759258</v>
      </c>
    </row>
    <row r="1702" spans="1:20" ht="43.5" x14ac:dyDescent="0.35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>
        <f>ROUND((E1702/D1702)*100,0)</f>
        <v>26</v>
      </c>
      <c r="P1702" s="5">
        <f>E1702/L1702</f>
        <v>65.974683544303801</v>
      </c>
      <c r="Q1702" t="str">
        <f>LEFT(N1702,FIND("/",N1702)-1)</f>
        <v>music</v>
      </c>
      <c r="R1702" t="str">
        <f>RIGHT(N1702,LEN(N1702)-FIND("/",N1702))</f>
        <v>faith</v>
      </c>
      <c r="S1702" s="9">
        <f t="shared" si="52"/>
        <v>42796.071643518517</v>
      </c>
      <c r="T1702" s="9">
        <f t="shared" si="53"/>
        <v>42826.166666666672</v>
      </c>
    </row>
    <row r="1703" spans="1:20" ht="43.5" x14ac:dyDescent="0.35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>
        <f>ROUND((E1703/D1703)*100,0)</f>
        <v>0</v>
      </c>
      <c r="P1703" s="5">
        <f>E1703/L1703</f>
        <v>5</v>
      </c>
      <c r="Q1703" t="str">
        <f>LEFT(N1703,FIND("/",N1703)-1)</f>
        <v>music</v>
      </c>
      <c r="R1703" t="str">
        <f>RIGHT(N1703,LEN(N1703)-FIND("/",N1703))</f>
        <v>faith</v>
      </c>
      <c r="S1703" s="9">
        <f t="shared" si="52"/>
        <v>41989.664409722223</v>
      </c>
      <c r="T1703" s="9">
        <f t="shared" si="53"/>
        <v>42019.664409722223</v>
      </c>
    </row>
    <row r="1704" spans="1:20" ht="29" x14ac:dyDescent="0.35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>
        <f>ROUND((E1704/D1704)*100,0)</f>
        <v>0</v>
      </c>
      <c r="P1704" s="5">
        <f>E1704/L1704</f>
        <v>1</v>
      </c>
      <c r="Q1704" t="str">
        <f>LEFT(N1704,FIND("/",N1704)-1)</f>
        <v>music</v>
      </c>
      <c r="R1704" t="str">
        <f>RIGHT(N1704,LEN(N1704)-FIND("/",N1704))</f>
        <v>faith</v>
      </c>
      <c r="S1704" s="9">
        <f t="shared" si="52"/>
        <v>42063.869791666672</v>
      </c>
      <c r="T1704" s="9">
        <f t="shared" si="53"/>
        <v>42093.828125</v>
      </c>
    </row>
    <row r="1705" spans="1:20" ht="43.5" x14ac:dyDescent="0.35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>
        <f>ROUND((E1705/D1705)*100,0)</f>
        <v>1</v>
      </c>
      <c r="P1705" s="5">
        <f>E1705/L1705</f>
        <v>25.5</v>
      </c>
      <c r="Q1705" t="str">
        <f>LEFT(N1705,FIND("/",N1705)-1)</f>
        <v>music</v>
      </c>
      <c r="R1705" t="str">
        <f>RIGHT(N1705,LEN(N1705)-FIND("/",N1705))</f>
        <v>faith</v>
      </c>
      <c r="S1705" s="9">
        <f t="shared" si="52"/>
        <v>42187.281678240746</v>
      </c>
      <c r="T1705" s="9">
        <f t="shared" si="53"/>
        <v>42247.281678240746</v>
      </c>
    </row>
    <row r="1706" spans="1:20" ht="43.5" x14ac:dyDescent="0.35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>
        <f>ROUND((E1706/D1706)*100,0)</f>
        <v>65</v>
      </c>
      <c r="P1706" s="5">
        <f>E1706/L1706</f>
        <v>118.36363636363636</v>
      </c>
      <c r="Q1706" t="str">
        <f>LEFT(N1706,FIND("/",N1706)-1)</f>
        <v>music</v>
      </c>
      <c r="R1706" t="str">
        <f>RIGHT(N1706,LEN(N1706)-FIND("/",N1706))</f>
        <v>faith</v>
      </c>
      <c r="S1706" s="9">
        <f t="shared" si="52"/>
        <v>42021.139733796299</v>
      </c>
      <c r="T1706" s="9">
        <f t="shared" si="53"/>
        <v>42051.139733796299</v>
      </c>
    </row>
    <row r="1707" spans="1:20" ht="43.5" x14ac:dyDescent="0.35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>
        <f>ROUND((E1707/D1707)*100,0)</f>
        <v>0</v>
      </c>
      <c r="P1707" s="5" t="e">
        <f>E1707/L1707</f>
        <v>#DIV/0!</v>
      </c>
      <c r="Q1707" t="str">
        <f>LEFT(N1707,FIND("/",N1707)-1)</f>
        <v>music</v>
      </c>
      <c r="R1707" t="str">
        <f>RIGHT(N1707,LEN(N1707)-FIND("/",N1707))</f>
        <v>faith</v>
      </c>
      <c r="S1707" s="9">
        <f t="shared" si="52"/>
        <v>42245.016736111109</v>
      </c>
      <c r="T1707" s="9">
        <f t="shared" si="53"/>
        <v>42256.666666666672</v>
      </c>
    </row>
    <row r="1708" spans="1:20" ht="43.5" x14ac:dyDescent="0.35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>
        <f>ROUND((E1708/D1708)*100,0)</f>
        <v>0</v>
      </c>
      <c r="P1708" s="5" t="e">
        <f>E1708/L1708</f>
        <v>#DIV/0!</v>
      </c>
      <c r="Q1708" t="str">
        <f>LEFT(N1708,FIND("/",N1708)-1)</f>
        <v>music</v>
      </c>
      <c r="R1708" t="str">
        <f>RIGHT(N1708,LEN(N1708)-FIND("/",N1708))</f>
        <v>faith</v>
      </c>
      <c r="S1708" s="9">
        <f t="shared" si="52"/>
        <v>42179.306388888886</v>
      </c>
      <c r="T1708" s="9">
        <f t="shared" si="53"/>
        <v>42239.306388888886</v>
      </c>
    </row>
    <row r="1709" spans="1:20" ht="43.5" x14ac:dyDescent="0.35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>
        <f>ROUND((E1709/D1709)*100,0)</f>
        <v>10</v>
      </c>
      <c r="P1709" s="5">
        <f>E1709/L1709</f>
        <v>54.111111111111114</v>
      </c>
      <c r="Q1709" t="str">
        <f>LEFT(N1709,FIND("/",N1709)-1)</f>
        <v>music</v>
      </c>
      <c r="R1709" t="str">
        <f>RIGHT(N1709,LEN(N1709)-FIND("/",N1709))</f>
        <v>faith</v>
      </c>
      <c r="S1709" s="9">
        <f t="shared" si="52"/>
        <v>42427.721006944441</v>
      </c>
      <c r="T1709" s="9">
        <f t="shared" si="53"/>
        <v>42457.679340277777</v>
      </c>
    </row>
    <row r="1710" spans="1:20" ht="58" x14ac:dyDescent="0.35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>
        <f>ROUND((E1710/D1710)*100,0)</f>
        <v>0</v>
      </c>
      <c r="P1710" s="5" t="e">
        <f>E1710/L1710</f>
        <v>#DIV/0!</v>
      </c>
      <c r="Q1710" t="str">
        <f>LEFT(N1710,FIND("/",N1710)-1)</f>
        <v>music</v>
      </c>
      <c r="R1710" t="str">
        <f>RIGHT(N1710,LEN(N1710)-FIND("/",N1710))</f>
        <v>faith</v>
      </c>
      <c r="S1710" s="9">
        <f t="shared" si="52"/>
        <v>42451.866967592592</v>
      </c>
      <c r="T1710" s="9">
        <f t="shared" si="53"/>
        <v>42491.866967592592</v>
      </c>
    </row>
    <row r="1711" spans="1:20" ht="43.5" x14ac:dyDescent="0.35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>
        <f>ROUND((E1711/D1711)*100,0)</f>
        <v>5</v>
      </c>
      <c r="P1711" s="5">
        <f>E1711/L1711</f>
        <v>21.25</v>
      </c>
      <c r="Q1711" t="str">
        <f>LEFT(N1711,FIND("/",N1711)-1)</f>
        <v>music</v>
      </c>
      <c r="R1711" t="str">
        <f>RIGHT(N1711,LEN(N1711)-FIND("/",N1711))</f>
        <v>faith</v>
      </c>
      <c r="S1711" s="9">
        <f t="shared" si="52"/>
        <v>41841.56381944444</v>
      </c>
      <c r="T1711" s="9">
        <f t="shared" si="53"/>
        <v>41882.818749999999</v>
      </c>
    </row>
    <row r="1712" spans="1:20" ht="29" x14ac:dyDescent="0.35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>
        <f>ROUND((E1712/D1712)*100,0)</f>
        <v>1</v>
      </c>
      <c r="P1712" s="5">
        <f>E1712/L1712</f>
        <v>34</v>
      </c>
      <c r="Q1712" t="str">
        <f>LEFT(N1712,FIND("/",N1712)-1)</f>
        <v>music</v>
      </c>
      <c r="R1712" t="str">
        <f>RIGHT(N1712,LEN(N1712)-FIND("/",N1712))</f>
        <v>faith</v>
      </c>
      <c r="S1712" s="9">
        <f t="shared" si="52"/>
        <v>42341.59129629629</v>
      </c>
      <c r="T1712" s="9">
        <f t="shared" si="53"/>
        <v>42387.541666666672</v>
      </c>
    </row>
    <row r="1713" spans="1:20" ht="43.5" x14ac:dyDescent="0.35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>
        <f>ROUND((E1713/D1713)*100,0)</f>
        <v>11</v>
      </c>
      <c r="P1713" s="5">
        <f>E1713/L1713</f>
        <v>525</v>
      </c>
      <c r="Q1713" t="str">
        <f>LEFT(N1713,FIND("/",N1713)-1)</f>
        <v>music</v>
      </c>
      <c r="R1713" t="str">
        <f>RIGHT(N1713,LEN(N1713)-FIND("/",N1713))</f>
        <v>faith</v>
      </c>
      <c r="S1713" s="9">
        <f t="shared" si="52"/>
        <v>41852.646226851852</v>
      </c>
      <c r="T1713" s="9">
        <f t="shared" si="53"/>
        <v>41883.646226851852</v>
      </c>
    </row>
    <row r="1714" spans="1:20" ht="58" x14ac:dyDescent="0.35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>
        <f>ROUND((E1714/D1714)*100,0)</f>
        <v>0</v>
      </c>
      <c r="P1714" s="5" t="e">
        <f>E1714/L1714</f>
        <v>#DIV/0!</v>
      </c>
      <c r="Q1714" t="str">
        <f>LEFT(N1714,FIND("/",N1714)-1)</f>
        <v>music</v>
      </c>
      <c r="R1714" t="str">
        <f>RIGHT(N1714,LEN(N1714)-FIND("/",N1714))</f>
        <v>faith</v>
      </c>
      <c r="S1714" s="9">
        <f t="shared" si="52"/>
        <v>42125.913807870369</v>
      </c>
      <c r="T1714" s="9">
        <f t="shared" si="53"/>
        <v>42185.913807870369</v>
      </c>
    </row>
    <row r="1715" spans="1:20" ht="58" x14ac:dyDescent="0.35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>
        <f>ROUND((E1715/D1715)*100,0)</f>
        <v>2</v>
      </c>
      <c r="P1715" s="5">
        <f>E1715/L1715</f>
        <v>50</v>
      </c>
      <c r="Q1715" t="str">
        <f>LEFT(N1715,FIND("/",N1715)-1)</f>
        <v>music</v>
      </c>
      <c r="R1715" t="str">
        <f>RIGHT(N1715,LEN(N1715)-FIND("/",N1715))</f>
        <v>faith</v>
      </c>
      <c r="S1715" s="9">
        <f t="shared" si="52"/>
        <v>41887.801064814819</v>
      </c>
      <c r="T1715" s="9">
        <f t="shared" si="53"/>
        <v>41917.801064814819</v>
      </c>
    </row>
    <row r="1716" spans="1:20" ht="43.5" x14ac:dyDescent="0.35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>
        <f>ROUND((E1716/D1716)*100,0)</f>
        <v>8</v>
      </c>
      <c r="P1716" s="5">
        <f>E1716/L1716</f>
        <v>115.70588235294117</v>
      </c>
      <c r="Q1716" t="str">
        <f>LEFT(N1716,FIND("/",N1716)-1)</f>
        <v>music</v>
      </c>
      <c r="R1716" t="str">
        <f>RIGHT(N1716,LEN(N1716)-FIND("/",N1716))</f>
        <v>faith</v>
      </c>
      <c r="S1716" s="9">
        <f t="shared" si="52"/>
        <v>42095.918530092589</v>
      </c>
      <c r="T1716" s="9">
        <f t="shared" si="53"/>
        <v>42125.918530092589</v>
      </c>
    </row>
    <row r="1717" spans="1:20" ht="43.5" x14ac:dyDescent="0.35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>
        <f>ROUND((E1717/D1717)*100,0)</f>
        <v>0</v>
      </c>
      <c r="P1717" s="5">
        <f>E1717/L1717</f>
        <v>5.5</v>
      </c>
      <c r="Q1717" t="str">
        <f>LEFT(N1717,FIND("/",N1717)-1)</f>
        <v>music</v>
      </c>
      <c r="R1717" t="str">
        <f>RIGHT(N1717,LEN(N1717)-FIND("/",N1717))</f>
        <v>faith</v>
      </c>
      <c r="S1717" s="9">
        <f t="shared" si="52"/>
        <v>42064.217418981483</v>
      </c>
      <c r="T1717" s="9">
        <f t="shared" si="53"/>
        <v>42094.140277777777</v>
      </c>
    </row>
    <row r="1718" spans="1:20" ht="58" x14ac:dyDescent="0.35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>
        <f>ROUND((E1718/D1718)*100,0)</f>
        <v>8</v>
      </c>
      <c r="P1718" s="5">
        <f>E1718/L1718</f>
        <v>50</v>
      </c>
      <c r="Q1718" t="str">
        <f>LEFT(N1718,FIND("/",N1718)-1)</f>
        <v>music</v>
      </c>
      <c r="R1718" t="str">
        <f>RIGHT(N1718,LEN(N1718)-FIND("/",N1718))</f>
        <v>faith</v>
      </c>
      <c r="S1718" s="9">
        <f t="shared" si="52"/>
        <v>42673.577534722222</v>
      </c>
      <c r="T1718" s="9">
        <f t="shared" si="53"/>
        <v>42713.619201388887</v>
      </c>
    </row>
    <row r="1719" spans="1:20" ht="43.5" x14ac:dyDescent="0.35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>
        <f>ROUND((E1719/D1719)*100,0)</f>
        <v>43</v>
      </c>
      <c r="P1719" s="5">
        <f>E1719/L1719</f>
        <v>34.024390243902438</v>
      </c>
      <c r="Q1719" t="str">
        <f>LEFT(N1719,FIND("/",N1719)-1)</f>
        <v>music</v>
      </c>
      <c r="R1719" t="str">
        <f>RIGHT(N1719,LEN(N1719)-FIND("/",N1719))</f>
        <v>faith</v>
      </c>
      <c r="S1719" s="9">
        <f t="shared" si="52"/>
        <v>42460.98192129629</v>
      </c>
      <c r="T1719" s="9">
        <f t="shared" si="53"/>
        <v>42481.166666666672</v>
      </c>
    </row>
    <row r="1720" spans="1:20" x14ac:dyDescent="0.35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>
        <f>ROUND((E1720/D1720)*100,0)</f>
        <v>0</v>
      </c>
      <c r="P1720" s="5">
        <f>E1720/L1720</f>
        <v>37.5</v>
      </c>
      <c r="Q1720" t="str">
        <f>LEFT(N1720,FIND("/",N1720)-1)</f>
        <v>music</v>
      </c>
      <c r="R1720" t="str">
        <f>RIGHT(N1720,LEN(N1720)-FIND("/",N1720))</f>
        <v>faith</v>
      </c>
      <c r="S1720" s="9">
        <f t="shared" si="52"/>
        <v>42460.610520833332</v>
      </c>
      <c r="T1720" s="9">
        <f t="shared" si="53"/>
        <v>42504.207638888889</v>
      </c>
    </row>
    <row r="1721" spans="1:20" ht="43.5" x14ac:dyDescent="0.35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>
        <f>ROUND((E1721/D1721)*100,0)</f>
        <v>1</v>
      </c>
      <c r="P1721" s="5">
        <f>E1721/L1721</f>
        <v>11.666666666666666</v>
      </c>
      <c r="Q1721" t="str">
        <f>LEFT(N1721,FIND("/",N1721)-1)</f>
        <v>music</v>
      </c>
      <c r="R1721" t="str">
        <f>RIGHT(N1721,LEN(N1721)-FIND("/",N1721))</f>
        <v>faith</v>
      </c>
      <c r="S1721" s="9">
        <f t="shared" si="52"/>
        <v>41869.534618055557</v>
      </c>
      <c r="T1721" s="9">
        <f t="shared" si="53"/>
        <v>41899.534618055557</v>
      </c>
    </row>
    <row r="1722" spans="1:20" ht="43.5" x14ac:dyDescent="0.35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>
        <f>ROUND((E1722/D1722)*100,0)</f>
        <v>6</v>
      </c>
      <c r="P1722" s="5">
        <f>E1722/L1722</f>
        <v>28.125</v>
      </c>
      <c r="Q1722" t="str">
        <f>LEFT(N1722,FIND("/",N1722)-1)</f>
        <v>music</v>
      </c>
      <c r="R1722" t="str">
        <f>RIGHT(N1722,LEN(N1722)-FIND("/",N1722))</f>
        <v>faith</v>
      </c>
      <c r="S1722" s="9">
        <f t="shared" si="52"/>
        <v>41922.783229166671</v>
      </c>
      <c r="T1722" s="9">
        <f t="shared" si="53"/>
        <v>41952.824895833335</v>
      </c>
    </row>
    <row r="1723" spans="1:20" ht="43.5" x14ac:dyDescent="0.35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>
        <f>ROUND((E1723/D1723)*100,0)</f>
        <v>0</v>
      </c>
      <c r="P1723" s="5" t="e">
        <f>E1723/L1723</f>
        <v>#DIV/0!</v>
      </c>
      <c r="Q1723" t="str">
        <f>LEFT(N1723,FIND("/",N1723)-1)</f>
        <v>music</v>
      </c>
      <c r="R1723" t="str">
        <f>RIGHT(N1723,LEN(N1723)-FIND("/",N1723))</f>
        <v>faith</v>
      </c>
      <c r="S1723" s="9">
        <f t="shared" si="52"/>
        <v>42319.461377314816</v>
      </c>
      <c r="T1723" s="9">
        <f t="shared" si="53"/>
        <v>42349.461377314816</v>
      </c>
    </row>
    <row r="1724" spans="1:20" ht="43.5" x14ac:dyDescent="0.35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>
        <f>ROUND((E1724/D1724)*100,0)</f>
        <v>0</v>
      </c>
      <c r="P1724" s="5">
        <f>E1724/L1724</f>
        <v>1</v>
      </c>
      <c r="Q1724" t="str">
        <f>LEFT(N1724,FIND("/",N1724)-1)</f>
        <v>music</v>
      </c>
      <c r="R1724" t="str">
        <f>RIGHT(N1724,LEN(N1724)-FIND("/",N1724))</f>
        <v>faith</v>
      </c>
      <c r="S1724" s="9">
        <f t="shared" si="52"/>
        <v>42425.960983796293</v>
      </c>
      <c r="T1724" s="9">
        <f t="shared" si="53"/>
        <v>42463.006944444445</v>
      </c>
    </row>
    <row r="1725" spans="1:20" ht="58" x14ac:dyDescent="0.35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>
        <f>ROUND((E1725/D1725)*100,0)</f>
        <v>7</v>
      </c>
      <c r="P1725" s="5">
        <f>E1725/L1725</f>
        <v>216.66666666666666</v>
      </c>
      <c r="Q1725" t="str">
        <f>LEFT(N1725,FIND("/",N1725)-1)</f>
        <v>music</v>
      </c>
      <c r="R1725" t="str">
        <f>RIGHT(N1725,LEN(N1725)-FIND("/",N1725))</f>
        <v>faith</v>
      </c>
      <c r="S1725" s="9">
        <f t="shared" si="52"/>
        <v>42129.82540509259</v>
      </c>
      <c r="T1725" s="9">
        <f t="shared" si="53"/>
        <v>42186.25</v>
      </c>
    </row>
    <row r="1726" spans="1:20" ht="43.5" x14ac:dyDescent="0.35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>
        <f>ROUND((E1726/D1726)*100,0)</f>
        <v>1</v>
      </c>
      <c r="P1726" s="5">
        <f>E1726/L1726</f>
        <v>8.75</v>
      </c>
      <c r="Q1726" t="str">
        <f>LEFT(N1726,FIND("/",N1726)-1)</f>
        <v>music</v>
      </c>
      <c r="R1726" t="str">
        <f>RIGHT(N1726,LEN(N1726)-FIND("/",N1726))</f>
        <v>faith</v>
      </c>
      <c r="S1726" s="9">
        <f t="shared" si="52"/>
        <v>41912.932430555556</v>
      </c>
      <c r="T1726" s="9">
        <f t="shared" si="53"/>
        <v>41942.932430555556</v>
      </c>
    </row>
    <row r="1727" spans="1:20" ht="43.5" x14ac:dyDescent="0.35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>
        <f>ROUND((E1727/D1727)*100,0)</f>
        <v>10</v>
      </c>
      <c r="P1727" s="5">
        <f>E1727/L1727</f>
        <v>62.222222222222221</v>
      </c>
      <c r="Q1727" t="str">
        <f>LEFT(N1727,FIND("/",N1727)-1)</f>
        <v>music</v>
      </c>
      <c r="R1727" t="str">
        <f>RIGHT(N1727,LEN(N1727)-FIND("/",N1727))</f>
        <v>faith</v>
      </c>
      <c r="S1727" s="9">
        <f t="shared" si="52"/>
        <v>41845.968159722222</v>
      </c>
      <c r="T1727" s="9">
        <f t="shared" si="53"/>
        <v>41875.968159722222</v>
      </c>
    </row>
    <row r="1728" spans="1:20" ht="29" x14ac:dyDescent="0.35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>
        <f>ROUND((E1728/D1728)*100,0)</f>
        <v>34</v>
      </c>
      <c r="P1728" s="5">
        <f>E1728/L1728</f>
        <v>137.25</v>
      </c>
      <c r="Q1728" t="str">
        <f>LEFT(N1728,FIND("/",N1728)-1)</f>
        <v>music</v>
      </c>
      <c r="R1728" t="str">
        <f>RIGHT(N1728,LEN(N1728)-FIND("/",N1728))</f>
        <v>faith</v>
      </c>
      <c r="S1728" s="9">
        <f t="shared" si="52"/>
        <v>41788.919722222221</v>
      </c>
      <c r="T1728" s="9">
        <f t="shared" si="53"/>
        <v>41817.919722222221</v>
      </c>
    </row>
    <row r="1729" spans="1:20" ht="43.5" x14ac:dyDescent="0.35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>
        <f>ROUND((E1729/D1729)*100,0)</f>
        <v>0</v>
      </c>
      <c r="P1729" s="5">
        <f>E1729/L1729</f>
        <v>1</v>
      </c>
      <c r="Q1729" t="str">
        <f>LEFT(N1729,FIND("/",N1729)-1)</f>
        <v>music</v>
      </c>
      <c r="R1729" t="str">
        <f>RIGHT(N1729,LEN(N1729)-FIND("/",N1729))</f>
        <v>faith</v>
      </c>
      <c r="S1729" s="9">
        <f t="shared" si="52"/>
        <v>42044.927974537044</v>
      </c>
      <c r="T1729" s="9">
        <f t="shared" si="53"/>
        <v>42099.458333333328</v>
      </c>
    </row>
    <row r="1730" spans="1:20" ht="43.5" x14ac:dyDescent="0.35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>
        <f>ROUND((E1730/D1730)*100,0)</f>
        <v>68</v>
      </c>
      <c r="P1730" s="5">
        <f>E1730/L1730</f>
        <v>122.14285714285714</v>
      </c>
      <c r="Q1730" t="str">
        <f>LEFT(N1730,FIND("/",N1730)-1)</f>
        <v>music</v>
      </c>
      <c r="R1730" t="str">
        <f>RIGHT(N1730,LEN(N1730)-FIND("/",N1730))</f>
        <v>faith</v>
      </c>
      <c r="S1730" s="9">
        <f t="shared" si="52"/>
        <v>42268.625856481478</v>
      </c>
      <c r="T1730" s="9">
        <f t="shared" si="53"/>
        <v>42298.625856481478</v>
      </c>
    </row>
    <row r="1731" spans="1:20" ht="43.5" x14ac:dyDescent="0.35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>
        <f>ROUND((E1731/D1731)*100,0)</f>
        <v>0</v>
      </c>
      <c r="P1731" s="5" t="e">
        <f>E1731/L1731</f>
        <v>#DIV/0!</v>
      </c>
      <c r="Q1731" t="str">
        <f>LEFT(N1731,FIND("/",N1731)-1)</f>
        <v>music</v>
      </c>
      <c r="R1731" t="str">
        <f>RIGHT(N1731,LEN(N1731)-FIND("/",N1731))</f>
        <v>faith</v>
      </c>
      <c r="S1731" s="9">
        <f t="shared" ref="S1731:S1794" si="54">(((J1731/60)/60)/24)+DATE(1970,1,1)</f>
        <v>42471.052152777775</v>
      </c>
      <c r="T1731" s="9">
        <f t="shared" ref="T1731:T1794" si="55">(((I1731/60)/60)/24)+DATE(1970,1,1)</f>
        <v>42531.052152777775</v>
      </c>
    </row>
    <row r="1732" spans="1:20" ht="43.5" x14ac:dyDescent="0.35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>
        <f>ROUND((E1732/D1732)*100,0)</f>
        <v>0</v>
      </c>
      <c r="P1732" s="5" t="e">
        <f>E1732/L1732</f>
        <v>#DIV/0!</v>
      </c>
      <c r="Q1732" t="str">
        <f>LEFT(N1732,FIND("/",N1732)-1)</f>
        <v>music</v>
      </c>
      <c r="R1732" t="str">
        <f>RIGHT(N1732,LEN(N1732)-FIND("/",N1732))</f>
        <v>faith</v>
      </c>
      <c r="S1732" s="9">
        <f t="shared" si="54"/>
        <v>42272.087766203709</v>
      </c>
      <c r="T1732" s="9">
        <f t="shared" si="55"/>
        <v>42302.087766203709</v>
      </c>
    </row>
    <row r="1733" spans="1:20" ht="29" x14ac:dyDescent="0.35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>
        <f>ROUND((E1733/D1733)*100,0)</f>
        <v>0</v>
      </c>
      <c r="P1733" s="5" t="e">
        <f>E1733/L1733</f>
        <v>#DIV/0!</v>
      </c>
      <c r="Q1733" t="str">
        <f>LEFT(N1733,FIND("/",N1733)-1)</f>
        <v>music</v>
      </c>
      <c r="R1733" t="str">
        <f>RIGHT(N1733,LEN(N1733)-FIND("/",N1733))</f>
        <v>faith</v>
      </c>
      <c r="S1733" s="9">
        <f t="shared" si="54"/>
        <v>42152.906851851847</v>
      </c>
      <c r="T1733" s="9">
        <f t="shared" si="55"/>
        <v>42166.625</v>
      </c>
    </row>
    <row r="1734" spans="1:20" ht="43.5" x14ac:dyDescent="0.35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>
        <f>ROUND((E1734/D1734)*100,0)</f>
        <v>0</v>
      </c>
      <c r="P1734" s="5" t="e">
        <f>E1734/L1734</f>
        <v>#DIV/0!</v>
      </c>
      <c r="Q1734" t="str">
        <f>LEFT(N1734,FIND("/",N1734)-1)</f>
        <v>music</v>
      </c>
      <c r="R1734" t="str">
        <f>RIGHT(N1734,LEN(N1734)-FIND("/",N1734))</f>
        <v>faith</v>
      </c>
      <c r="S1734" s="9">
        <f t="shared" si="54"/>
        <v>42325.683807870373</v>
      </c>
      <c r="T1734" s="9">
        <f t="shared" si="55"/>
        <v>42385.208333333328</v>
      </c>
    </row>
    <row r="1735" spans="1:20" ht="43.5" x14ac:dyDescent="0.35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>
        <f>ROUND((E1735/D1735)*100,0)</f>
        <v>0</v>
      </c>
      <c r="P1735" s="5" t="e">
        <f>E1735/L1735</f>
        <v>#DIV/0!</v>
      </c>
      <c r="Q1735" t="str">
        <f>LEFT(N1735,FIND("/",N1735)-1)</f>
        <v>music</v>
      </c>
      <c r="R1735" t="str">
        <f>RIGHT(N1735,LEN(N1735)-FIND("/",N1735))</f>
        <v>faith</v>
      </c>
      <c r="S1735" s="9">
        <f t="shared" si="54"/>
        <v>42614.675625000003</v>
      </c>
      <c r="T1735" s="9">
        <f t="shared" si="55"/>
        <v>42626.895833333328</v>
      </c>
    </row>
    <row r="1736" spans="1:20" ht="43.5" x14ac:dyDescent="0.35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>
        <f>ROUND((E1736/D1736)*100,0)</f>
        <v>0</v>
      </c>
      <c r="P1736" s="5">
        <f>E1736/L1736</f>
        <v>1</v>
      </c>
      <c r="Q1736" t="str">
        <f>LEFT(N1736,FIND("/",N1736)-1)</f>
        <v>music</v>
      </c>
      <c r="R1736" t="str">
        <f>RIGHT(N1736,LEN(N1736)-FIND("/",N1736))</f>
        <v>faith</v>
      </c>
      <c r="S1736" s="9">
        <f t="shared" si="54"/>
        <v>42102.036527777775</v>
      </c>
      <c r="T1736" s="9">
        <f t="shared" si="55"/>
        <v>42132.036527777775</v>
      </c>
    </row>
    <row r="1737" spans="1:20" ht="43.5" x14ac:dyDescent="0.35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>
        <f>ROUND((E1737/D1737)*100,0)</f>
        <v>11</v>
      </c>
      <c r="P1737" s="5">
        <f>E1737/L1737</f>
        <v>55</v>
      </c>
      <c r="Q1737" t="str">
        <f>LEFT(N1737,FIND("/",N1737)-1)</f>
        <v>music</v>
      </c>
      <c r="R1737" t="str">
        <f>RIGHT(N1737,LEN(N1737)-FIND("/",N1737))</f>
        <v>faith</v>
      </c>
      <c r="S1737" s="9">
        <f t="shared" si="54"/>
        <v>42559.814178240747</v>
      </c>
      <c r="T1737" s="9">
        <f t="shared" si="55"/>
        <v>42589.814178240747</v>
      </c>
    </row>
    <row r="1738" spans="1:20" ht="29" x14ac:dyDescent="0.35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>
        <f>ROUND((E1738/D1738)*100,0)</f>
        <v>1</v>
      </c>
      <c r="P1738" s="5">
        <f>E1738/L1738</f>
        <v>22</v>
      </c>
      <c r="Q1738" t="str">
        <f>LEFT(N1738,FIND("/",N1738)-1)</f>
        <v>music</v>
      </c>
      <c r="R1738" t="str">
        <f>RIGHT(N1738,LEN(N1738)-FIND("/",N1738))</f>
        <v>faith</v>
      </c>
      <c r="S1738" s="9">
        <f t="shared" si="54"/>
        <v>42286.861493055556</v>
      </c>
      <c r="T1738" s="9">
        <f t="shared" si="55"/>
        <v>42316.90315972222</v>
      </c>
    </row>
    <row r="1739" spans="1:20" ht="43.5" x14ac:dyDescent="0.35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>
        <f>ROUND((E1739/D1739)*100,0)</f>
        <v>21</v>
      </c>
      <c r="P1739" s="5">
        <f>E1739/L1739</f>
        <v>56.666666666666664</v>
      </c>
      <c r="Q1739" t="str">
        <f>LEFT(N1739,FIND("/",N1739)-1)</f>
        <v>music</v>
      </c>
      <c r="R1739" t="str">
        <f>RIGHT(N1739,LEN(N1739)-FIND("/",N1739))</f>
        <v>faith</v>
      </c>
      <c r="S1739" s="9">
        <f t="shared" si="54"/>
        <v>42175.948981481488</v>
      </c>
      <c r="T1739" s="9">
        <f t="shared" si="55"/>
        <v>42205.948981481488</v>
      </c>
    </row>
    <row r="1740" spans="1:20" ht="29" x14ac:dyDescent="0.35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>
        <f>ROUND((E1740/D1740)*100,0)</f>
        <v>0</v>
      </c>
      <c r="P1740" s="5">
        <f>E1740/L1740</f>
        <v>20</v>
      </c>
      <c r="Q1740" t="str">
        <f>LEFT(N1740,FIND("/",N1740)-1)</f>
        <v>music</v>
      </c>
      <c r="R1740" t="str">
        <f>RIGHT(N1740,LEN(N1740)-FIND("/",N1740))</f>
        <v>faith</v>
      </c>
      <c r="S1740" s="9">
        <f t="shared" si="54"/>
        <v>41884.874328703707</v>
      </c>
      <c r="T1740" s="9">
        <f t="shared" si="55"/>
        <v>41914.874328703707</v>
      </c>
    </row>
    <row r="1741" spans="1:20" ht="43.5" x14ac:dyDescent="0.35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>
        <f>ROUND((E1741/D1741)*100,0)</f>
        <v>0</v>
      </c>
      <c r="P1741" s="5">
        <f>E1741/L1741</f>
        <v>1</v>
      </c>
      <c r="Q1741" t="str">
        <f>LEFT(N1741,FIND("/",N1741)-1)</f>
        <v>music</v>
      </c>
      <c r="R1741" t="str">
        <f>RIGHT(N1741,LEN(N1741)-FIND("/",N1741))</f>
        <v>faith</v>
      </c>
      <c r="S1741" s="9">
        <f t="shared" si="54"/>
        <v>42435.874212962968</v>
      </c>
      <c r="T1741" s="9">
        <f t="shared" si="55"/>
        <v>42494.832546296297</v>
      </c>
    </row>
    <row r="1742" spans="1:20" ht="43.5" x14ac:dyDescent="0.35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>
        <f>ROUND((E1742/D1742)*100,0)</f>
        <v>0</v>
      </c>
      <c r="P1742" s="5" t="e">
        <f>E1742/L1742</f>
        <v>#DIV/0!</v>
      </c>
      <c r="Q1742" t="str">
        <f>LEFT(N1742,FIND("/",N1742)-1)</f>
        <v>music</v>
      </c>
      <c r="R1742" t="str">
        <f>RIGHT(N1742,LEN(N1742)-FIND("/",N1742))</f>
        <v>faith</v>
      </c>
      <c r="S1742" s="9">
        <f t="shared" si="54"/>
        <v>42171.817384259266</v>
      </c>
      <c r="T1742" s="9">
        <f t="shared" si="55"/>
        <v>42201.817384259266</v>
      </c>
    </row>
    <row r="1743" spans="1:20" ht="29" x14ac:dyDescent="0.35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>
        <f>ROUND((E1743/D1743)*100,0)</f>
        <v>111</v>
      </c>
      <c r="P1743" s="5">
        <f>E1743/L1743</f>
        <v>25.576923076923077</v>
      </c>
      <c r="Q1743" t="str">
        <f>LEFT(N1743,FIND("/",N1743)-1)</f>
        <v>photography</v>
      </c>
      <c r="R1743" t="str">
        <f>RIGHT(N1743,LEN(N1743)-FIND("/",N1743))</f>
        <v>photobooks</v>
      </c>
      <c r="S1743" s="9">
        <f t="shared" si="54"/>
        <v>42120.628136574072</v>
      </c>
      <c r="T1743" s="9">
        <f t="shared" si="55"/>
        <v>42165.628136574072</v>
      </c>
    </row>
    <row r="1744" spans="1:20" ht="43.5" x14ac:dyDescent="0.35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>
        <f>ROUND((E1744/D1744)*100,0)</f>
        <v>109</v>
      </c>
      <c r="P1744" s="5">
        <f>E1744/L1744</f>
        <v>63.970588235294116</v>
      </c>
      <c r="Q1744" t="str">
        <f>LEFT(N1744,FIND("/",N1744)-1)</f>
        <v>photography</v>
      </c>
      <c r="R1744" t="str">
        <f>RIGHT(N1744,LEN(N1744)-FIND("/",N1744))</f>
        <v>photobooks</v>
      </c>
      <c r="S1744" s="9">
        <f t="shared" si="54"/>
        <v>42710.876967592587</v>
      </c>
      <c r="T1744" s="9">
        <f t="shared" si="55"/>
        <v>42742.875</v>
      </c>
    </row>
    <row r="1745" spans="1:20" ht="43.5" x14ac:dyDescent="0.35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>
        <f>ROUND((E1745/D1745)*100,0)</f>
        <v>100</v>
      </c>
      <c r="P1745" s="5">
        <f>E1745/L1745</f>
        <v>89.925373134328353</v>
      </c>
      <c r="Q1745" t="str">
        <f>LEFT(N1745,FIND("/",N1745)-1)</f>
        <v>photography</v>
      </c>
      <c r="R1745" t="str">
        <f>RIGHT(N1745,LEN(N1745)-FIND("/",N1745))</f>
        <v>photobooks</v>
      </c>
      <c r="S1745" s="9">
        <f t="shared" si="54"/>
        <v>42586.925636574073</v>
      </c>
      <c r="T1745" s="9">
        <f t="shared" si="55"/>
        <v>42609.165972222225</v>
      </c>
    </row>
    <row r="1746" spans="1:20" ht="58" x14ac:dyDescent="0.35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>
        <f>ROUND((E1746/D1746)*100,0)</f>
        <v>118</v>
      </c>
      <c r="P1746" s="5">
        <f>E1746/L1746</f>
        <v>93.071428571428569</v>
      </c>
      <c r="Q1746" t="str">
        <f>LEFT(N1746,FIND("/",N1746)-1)</f>
        <v>photography</v>
      </c>
      <c r="R1746" t="str">
        <f>RIGHT(N1746,LEN(N1746)-FIND("/",N1746))</f>
        <v>photobooks</v>
      </c>
      <c r="S1746" s="9">
        <f t="shared" si="54"/>
        <v>42026.605057870373</v>
      </c>
      <c r="T1746" s="9">
        <f t="shared" si="55"/>
        <v>42071.563391203701</v>
      </c>
    </row>
    <row r="1747" spans="1:20" ht="43.5" x14ac:dyDescent="0.35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>
        <f>ROUND((E1747/D1747)*100,0)</f>
        <v>114</v>
      </c>
      <c r="P1747" s="5">
        <f>E1747/L1747</f>
        <v>89.674157303370791</v>
      </c>
      <c r="Q1747" t="str">
        <f>LEFT(N1747,FIND("/",N1747)-1)</f>
        <v>photography</v>
      </c>
      <c r="R1747" t="str">
        <f>RIGHT(N1747,LEN(N1747)-FIND("/",N1747))</f>
        <v>photobooks</v>
      </c>
      <c r="S1747" s="9">
        <f t="shared" si="54"/>
        <v>42690.259699074071</v>
      </c>
      <c r="T1747" s="9">
        <f t="shared" si="55"/>
        <v>42726.083333333328</v>
      </c>
    </row>
    <row r="1748" spans="1:20" ht="58" x14ac:dyDescent="0.35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>
        <f>ROUND((E1748/D1748)*100,0)</f>
        <v>148</v>
      </c>
      <c r="P1748" s="5">
        <f>E1748/L1748</f>
        <v>207.61682242990653</v>
      </c>
      <c r="Q1748" t="str">
        <f>LEFT(N1748,FIND("/",N1748)-1)</f>
        <v>photography</v>
      </c>
      <c r="R1748" t="str">
        <f>RIGHT(N1748,LEN(N1748)-FIND("/",N1748))</f>
        <v>photobooks</v>
      </c>
      <c r="S1748" s="9">
        <f t="shared" si="54"/>
        <v>42668.176701388889</v>
      </c>
      <c r="T1748" s="9">
        <f t="shared" si="55"/>
        <v>42698.083333333328</v>
      </c>
    </row>
    <row r="1749" spans="1:20" ht="43.5" x14ac:dyDescent="0.35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>
        <f>ROUND((E1749/D1749)*100,0)</f>
        <v>105</v>
      </c>
      <c r="P1749" s="5">
        <f>E1749/L1749</f>
        <v>59.408805031446541</v>
      </c>
      <c r="Q1749" t="str">
        <f>LEFT(N1749,FIND("/",N1749)-1)</f>
        <v>photography</v>
      </c>
      <c r="R1749" t="str">
        <f>RIGHT(N1749,LEN(N1749)-FIND("/",N1749))</f>
        <v>photobooks</v>
      </c>
      <c r="S1749" s="9">
        <f t="shared" si="54"/>
        <v>42292.435532407413</v>
      </c>
      <c r="T1749" s="9">
        <f t="shared" si="55"/>
        <v>42321.625</v>
      </c>
    </row>
    <row r="1750" spans="1:20" ht="43.5" x14ac:dyDescent="0.35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>
        <f>ROUND((E1750/D1750)*100,0)</f>
        <v>130</v>
      </c>
      <c r="P1750" s="5">
        <f>E1750/L1750</f>
        <v>358.97237569060775</v>
      </c>
      <c r="Q1750" t="str">
        <f>LEFT(N1750,FIND("/",N1750)-1)</f>
        <v>photography</v>
      </c>
      <c r="R1750" t="str">
        <f>RIGHT(N1750,LEN(N1750)-FIND("/",N1750))</f>
        <v>photobooks</v>
      </c>
      <c r="S1750" s="9">
        <f t="shared" si="54"/>
        <v>42219.950729166667</v>
      </c>
      <c r="T1750" s="9">
        <f t="shared" si="55"/>
        <v>42249.950729166667</v>
      </c>
    </row>
    <row r="1751" spans="1:20" ht="29" x14ac:dyDescent="0.35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>
        <f>ROUND((E1751/D1751)*100,0)</f>
        <v>123</v>
      </c>
      <c r="P1751" s="5">
        <f>E1751/L1751</f>
        <v>94.736641221374043</v>
      </c>
      <c r="Q1751" t="str">
        <f>LEFT(N1751,FIND("/",N1751)-1)</f>
        <v>photography</v>
      </c>
      <c r="R1751" t="str">
        <f>RIGHT(N1751,LEN(N1751)-FIND("/",N1751))</f>
        <v>photobooks</v>
      </c>
      <c r="S1751" s="9">
        <f t="shared" si="54"/>
        <v>42758.975937499999</v>
      </c>
      <c r="T1751" s="9">
        <f t="shared" si="55"/>
        <v>42795.791666666672</v>
      </c>
    </row>
    <row r="1752" spans="1:20" ht="43.5" x14ac:dyDescent="0.35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>
        <f>ROUND((E1752/D1752)*100,0)</f>
        <v>202</v>
      </c>
      <c r="P1752" s="5">
        <f>E1752/L1752</f>
        <v>80.647999999999996</v>
      </c>
      <c r="Q1752" t="str">
        <f>LEFT(N1752,FIND("/",N1752)-1)</f>
        <v>photography</v>
      </c>
      <c r="R1752" t="str">
        <f>RIGHT(N1752,LEN(N1752)-FIND("/",N1752))</f>
        <v>photobooks</v>
      </c>
      <c r="S1752" s="9">
        <f t="shared" si="54"/>
        <v>42454.836851851855</v>
      </c>
      <c r="T1752" s="9">
        <f t="shared" si="55"/>
        <v>42479.836851851855</v>
      </c>
    </row>
    <row r="1753" spans="1:20" ht="29" x14ac:dyDescent="0.35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>
        <f>ROUND((E1753/D1753)*100,0)</f>
        <v>103</v>
      </c>
      <c r="P1753" s="5">
        <f>E1753/L1753</f>
        <v>168.68852459016392</v>
      </c>
      <c r="Q1753" t="str">
        <f>LEFT(N1753,FIND("/",N1753)-1)</f>
        <v>photography</v>
      </c>
      <c r="R1753" t="str">
        <f>RIGHT(N1753,LEN(N1753)-FIND("/",N1753))</f>
        <v>photobooks</v>
      </c>
      <c r="S1753" s="9">
        <f t="shared" si="54"/>
        <v>42052.7815162037</v>
      </c>
      <c r="T1753" s="9">
        <f t="shared" si="55"/>
        <v>42082.739849537036</v>
      </c>
    </row>
    <row r="1754" spans="1:20" ht="29" x14ac:dyDescent="0.35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>
        <f>ROUND((E1754/D1754)*100,0)</f>
        <v>260</v>
      </c>
      <c r="P1754" s="5">
        <f>E1754/L1754</f>
        <v>34.68888888888889</v>
      </c>
      <c r="Q1754" t="str">
        <f>LEFT(N1754,FIND("/",N1754)-1)</f>
        <v>photography</v>
      </c>
      <c r="R1754" t="str">
        <f>RIGHT(N1754,LEN(N1754)-FIND("/",N1754))</f>
        <v>photobooks</v>
      </c>
      <c r="S1754" s="9">
        <f t="shared" si="54"/>
        <v>42627.253263888888</v>
      </c>
      <c r="T1754" s="9">
        <f t="shared" si="55"/>
        <v>42657.253263888888</v>
      </c>
    </row>
    <row r="1755" spans="1:20" ht="43.5" x14ac:dyDescent="0.35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>
        <f>ROUND((E1755/D1755)*100,0)</f>
        <v>108</v>
      </c>
      <c r="P1755" s="5">
        <f>E1755/L1755</f>
        <v>462.85714285714283</v>
      </c>
      <c r="Q1755" t="str">
        <f>LEFT(N1755,FIND("/",N1755)-1)</f>
        <v>photography</v>
      </c>
      <c r="R1755" t="str">
        <f>RIGHT(N1755,LEN(N1755)-FIND("/",N1755))</f>
        <v>photobooks</v>
      </c>
      <c r="S1755" s="9">
        <f t="shared" si="54"/>
        <v>42420.74962962963</v>
      </c>
      <c r="T1755" s="9">
        <f t="shared" si="55"/>
        <v>42450.707962962959</v>
      </c>
    </row>
    <row r="1756" spans="1:20" ht="43.5" x14ac:dyDescent="0.35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>
        <f>ROUND((E1756/D1756)*100,0)</f>
        <v>111</v>
      </c>
      <c r="P1756" s="5">
        <f>E1756/L1756</f>
        <v>104.38888888888889</v>
      </c>
      <c r="Q1756" t="str">
        <f>LEFT(N1756,FIND("/",N1756)-1)</f>
        <v>photography</v>
      </c>
      <c r="R1756" t="str">
        <f>RIGHT(N1756,LEN(N1756)-FIND("/",N1756))</f>
        <v>photobooks</v>
      </c>
      <c r="S1756" s="9">
        <f t="shared" si="54"/>
        <v>42067.876770833333</v>
      </c>
      <c r="T1756" s="9">
        <f t="shared" si="55"/>
        <v>42097.835104166668</v>
      </c>
    </row>
    <row r="1757" spans="1:20" ht="43.5" x14ac:dyDescent="0.35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>
        <f>ROUND((E1757/D1757)*100,0)</f>
        <v>120</v>
      </c>
      <c r="P1757" s="5">
        <f>E1757/L1757</f>
        <v>7.5</v>
      </c>
      <c r="Q1757" t="str">
        <f>LEFT(N1757,FIND("/",N1757)-1)</f>
        <v>photography</v>
      </c>
      <c r="R1757" t="str">
        <f>RIGHT(N1757,LEN(N1757)-FIND("/",N1757))</f>
        <v>photobooks</v>
      </c>
      <c r="S1757" s="9">
        <f t="shared" si="54"/>
        <v>42252.788900462961</v>
      </c>
      <c r="T1757" s="9">
        <f t="shared" si="55"/>
        <v>42282.788900462961</v>
      </c>
    </row>
    <row r="1758" spans="1:20" ht="43.5" x14ac:dyDescent="0.35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>
        <f>ROUND((E1758/D1758)*100,0)</f>
        <v>103</v>
      </c>
      <c r="P1758" s="5">
        <f>E1758/L1758</f>
        <v>47.13</v>
      </c>
      <c r="Q1758" t="str">
        <f>LEFT(N1758,FIND("/",N1758)-1)</f>
        <v>photography</v>
      </c>
      <c r="R1758" t="str">
        <f>RIGHT(N1758,LEN(N1758)-FIND("/",N1758))</f>
        <v>photobooks</v>
      </c>
      <c r="S1758" s="9">
        <f t="shared" si="54"/>
        <v>42571.167465277773</v>
      </c>
      <c r="T1758" s="9">
        <f t="shared" si="55"/>
        <v>42611.167465277773</v>
      </c>
    </row>
    <row r="1759" spans="1:20" ht="43.5" x14ac:dyDescent="0.35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>
        <f>ROUND((E1759/D1759)*100,0)</f>
        <v>116</v>
      </c>
      <c r="P1759" s="5">
        <f>E1759/L1759</f>
        <v>414.28571428571428</v>
      </c>
      <c r="Q1759" t="str">
        <f>LEFT(N1759,FIND("/",N1759)-1)</f>
        <v>photography</v>
      </c>
      <c r="R1759" t="str">
        <f>RIGHT(N1759,LEN(N1759)-FIND("/",N1759))</f>
        <v>photobooks</v>
      </c>
      <c r="S1759" s="9">
        <f t="shared" si="54"/>
        <v>42733.827349537038</v>
      </c>
      <c r="T1759" s="9">
        <f t="shared" si="55"/>
        <v>42763.811805555553</v>
      </c>
    </row>
    <row r="1760" spans="1:20" ht="58" x14ac:dyDescent="0.35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>
        <f>ROUND((E1760/D1760)*100,0)</f>
        <v>115</v>
      </c>
      <c r="P1760" s="5">
        <f>E1760/L1760</f>
        <v>42.481481481481481</v>
      </c>
      <c r="Q1760" t="str">
        <f>LEFT(N1760,FIND("/",N1760)-1)</f>
        <v>photography</v>
      </c>
      <c r="R1760" t="str">
        <f>RIGHT(N1760,LEN(N1760)-FIND("/",N1760))</f>
        <v>photobooks</v>
      </c>
      <c r="S1760" s="9">
        <f t="shared" si="54"/>
        <v>42505.955925925926</v>
      </c>
      <c r="T1760" s="9">
        <f t="shared" si="55"/>
        <v>42565.955925925926</v>
      </c>
    </row>
    <row r="1761" spans="1:20" ht="29" x14ac:dyDescent="0.35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>
        <f>ROUND((E1761/D1761)*100,0)</f>
        <v>107</v>
      </c>
      <c r="P1761" s="5">
        <f>E1761/L1761</f>
        <v>108.77551020408163</v>
      </c>
      <c r="Q1761" t="str">
        <f>LEFT(N1761,FIND("/",N1761)-1)</f>
        <v>photography</v>
      </c>
      <c r="R1761" t="str">
        <f>RIGHT(N1761,LEN(N1761)-FIND("/",N1761))</f>
        <v>photobooks</v>
      </c>
      <c r="S1761" s="9">
        <f t="shared" si="54"/>
        <v>42068.829039351855</v>
      </c>
      <c r="T1761" s="9">
        <f t="shared" si="55"/>
        <v>42088.787372685183</v>
      </c>
    </row>
    <row r="1762" spans="1:20" ht="58" x14ac:dyDescent="0.35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>
        <f>ROUND((E1762/D1762)*100,0)</f>
        <v>165</v>
      </c>
      <c r="P1762" s="5">
        <f>E1762/L1762</f>
        <v>81.098039215686271</v>
      </c>
      <c r="Q1762" t="str">
        <f>LEFT(N1762,FIND("/",N1762)-1)</f>
        <v>photography</v>
      </c>
      <c r="R1762" t="str">
        <f>RIGHT(N1762,LEN(N1762)-FIND("/",N1762))</f>
        <v>photobooks</v>
      </c>
      <c r="S1762" s="9">
        <f t="shared" si="54"/>
        <v>42405.67260416667</v>
      </c>
      <c r="T1762" s="9">
        <f t="shared" si="55"/>
        <v>42425.67260416667</v>
      </c>
    </row>
    <row r="1763" spans="1:20" ht="29" x14ac:dyDescent="0.35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>
        <f>ROUND((E1763/D1763)*100,0)</f>
        <v>155</v>
      </c>
      <c r="P1763" s="5">
        <f>E1763/L1763</f>
        <v>51.666666666666664</v>
      </c>
      <c r="Q1763" t="str">
        <f>LEFT(N1763,FIND("/",N1763)-1)</f>
        <v>photography</v>
      </c>
      <c r="R1763" t="str">
        <f>RIGHT(N1763,LEN(N1763)-FIND("/",N1763))</f>
        <v>photobooks</v>
      </c>
      <c r="S1763" s="9">
        <f t="shared" si="54"/>
        <v>42209.567824074074</v>
      </c>
      <c r="T1763" s="9">
        <f t="shared" si="55"/>
        <v>42259.567824074074</v>
      </c>
    </row>
    <row r="1764" spans="1:20" ht="29" x14ac:dyDescent="0.35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>
        <f>ROUND((E1764/D1764)*100,0)</f>
        <v>885</v>
      </c>
      <c r="P1764" s="5">
        <f>E1764/L1764</f>
        <v>35.4</v>
      </c>
      <c r="Q1764" t="str">
        <f>LEFT(N1764,FIND("/",N1764)-1)</f>
        <v>photography</v>
      </c>
      <c r="R1764" t="str">
        <f>RIGHT(N1764,LEN(N1764)-FIND("/",N1764))</f>
        <v>photobooks</v>
      </c>
      <c r="S1764" s="9">
        <f t="shared" si="54"/>
        <v>42410.982002314813</v>
      </c>
      <c r="T1764" s="9">
        <f t="shared" si="55"/>
        <v>42440.982002314813</v>
      </c>
    </row>
    <row r="1765" spans="1:20" ht="58" x14ac:dyDescent="0.35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>
        <f>ROUND((E1765/D1765)*100,0)</f>
        <v>102</v>
      </c>
      <c r="P1765" s="5">
        <f>E1765/L1765</f>
        <v>103.63559322033899</v>
      </c>
      <c r="Q1765" t="str">
        <f>LEFT(N1765,FIND("/",N1765)-1)</f>
        <v>photography</v>
      </c>
      <c r="R1765" t="str">
        <f>RIGHT(N1765,LEN(N1765)-FIND("/",N1765))</f>
        <v>photobooks</v>
      </c>
      <c r="S1765" s="9">
        <f t="shared" si="54"/>
        <v>42636.868518518517</v>
      </c>
      <c r="T1765" s="9">
        <f t="shared" si="55"/>
        <v>42666.868518518517</v>
      </c>
    </row>
    <row r="1766" spans="1:20" ht="43.5" x14ac:dyDescent="0.35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>
        <f>ROUND((E1766/D1766)*100,0)</f>
        <v>20</v>
      </c>
      <c r="P1766" s="5">
        <f>E1766/L1766</f>
        <v>55.282051282051285</v>
      </c>
      <c r="Q1766" t="str">
        <f>LEFT(N1766,FIND("/",N1766)-1)</f>
        <v>photography</v>
      </c>
      <c r="R1766" t="str">
        <f>RIGHT(N1766,LEN(N1766)-FIND("/",N1766))</f>
        <v>photobooks</v>
      </c>
      <c r="S1766" s="9">
        <f t="shared" si="54"/>
        <v>41825.485868055555</v>
      </c>
      <c r="T1766" s="9">
        <f t="shared" si="55"/>
        <v>41854.485868055555</v>
      </c>
    </row>
    <row r="1767" spans="1:20" ht="43.5" x14ac:dyDescent="0.35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>
        <f>ROUND((E1767/D1767)*100,0)</f>
        <v>59</v>
      </c>
      <c r="P1767" s="5">
        <f>E1767/L1767</f>
        <v>72.16970873786407</v>
      </c>
      <c r="Q1767" t="str">
        <f>LEFT(N1767,FIND("/",N1767)-1)</f>
        <v>photography</v>
      </c>
      <c r="R1767" t="str">
        <f>RIGHT(N1767,LEN(N1767)-FIND("/",N1767))</f>
        <v>photobooks</v>
      </c>
      <c r="S1767" s="9">
        <f t="shared" si="54"/>
        <v>41834.980462962965</v>
      </c>
      <c r="T1767" s="9">
        <f t="shared" si="55"/>
        <v>41864.980462962965</v>
      </c>
    </row>
    <row r="1768" spans="1:20" ht="29" x14ac:dyDescent="0.35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>
        <f>ROUND((E1768/D1768)*100,0)</f>
        <v>0</v>
      </c>
      <c r="P1768" s="5" t="e">
        <f>E1768/L1768</f>
        <v>#DIV/0!</v>
      </c>
      <c r="Q1768" t="str">
        <f>LEFT(N1768,FIND("/",N1768)-1)</f>
        <v>photography</v>
      </c>
      <c r="R1768" t="str">
        <f>RIGHT(N1768,LEN(N1768)-FIND("/",N1768))</f>
        <v>photobooks</v>
      </c>
      <c r="S1768" s="9">
        <f t="shared" si="54"/>
        <v>41855.859814814816</v>
      </c>
      <c r="T1768" s="9">
        <f t="shared" si="55"/>
        <v>41876.859814814816</v>
      </c>
    </row>
    <row r="1769" spans="1:20" ht="29" x14ac:dyDescent="0.35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>
        <f>ROUND((E1769/D1769)*100,0)</f>
        <v>46</v>
      </c>
      <c r="P1769" s="5">
        <f>E1769/L1769</f>
        <v>58.615384615384613</v>
      </c>
      <c r="Q1769" t="str">
        <f>LEFT(N1769,FIND("/",N1769)-1)</f>
        <v>photography</v>
      </c>
      <c r="R1769" t="str">
        <f>RIGHT(N1769,LEN(N1769)-FIND("/",N1769))</f>
        <v>photobooks</v>
      </c>
      <c r="S1769" s="9">
        <f t="shared" si="54"/>
        <v>41824.658379629633</v>
      </c>
      <c r="T1769" s="9">
        <f t="shared" si="55"/>
        <v>41854.658379629633</v>
      </c>
    </row>
    <row r="1770" spans="1:20" ht="43.5" x14ac:dyDescent="0.35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>
        <f>ROUND((E1770/D1770)*100,0)</f>
        <v>4</v>
      </c>
      <c r="P1770" s="5">
        <f>E1770/L1770</f>
        <v>12.466666666666667</v>
      </c>
      <c r="Q1770" t="str">
        <f>LEFT(N1770,FIND("/",N1770)-1)</f>
        <v>photography</v>
      </c>
      <c r="R1770" t="str">
        <f>RIGHT(N1770,LEN(N1770)-FIND("/",N1770))</f>
        <v>photobooks</v>
      </c>
      <c r="S1770" s="9">
        <f t="shared" si="54"/>
        <v>41849.560694444444</v>
      </c>
      <c r="T1770" s="9">
        <f t="shared" si="55"/>
        <v>41909.560694444444</v>
      </c>
    </row>
    <row r="1771" spans="1:20" ht="43.5" x14ac:dyDescent="0.35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>
        <f>ROUND((E1771/D1771)*100,0)</f>
        <v>3</v>
      </c>
      <c r="P1771" s="5">
        <f>E1771/L1771</f>
        <v>49.136363636363633</v>
      </c>
      <c r="Q1771" t="str">
        <f>LEFT(N1771,FIND("/",N1771)-1)</f>
        <v>photography</v>
      </c>
      <c r="R1771" t="str">
        <f>RIGHT(N1771,LEN(N1771)-FIND("/",N1771))</f>
        <v>photobooks</v>
      </c>
      <c r="S1771" s="9">
        <f t="shared" si="54"/>
        <v>41987.818969907406</v>
      </c>
      <c r="T1771" s="9">
        <f t="shared" si="55"/>
        <v>42017.818969907406</v>
      </c>
    </row>
    <row r="1772" spans="1:20" ht="43.5" x14ac:dyDescent="0.35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>
        <f>ROUND((E1772/D1772)*100,0)</f>
        <v>57</v>
      </c>
      <c r="P1772" s="5">
        <f>E1772/L1772</f>
        <v>150.5</v>
      </c>
      <c r="Q1772" t="str">
        <f>LEFT(N1772,FIND("/",N1772)-1)</f>
        <v>photography</v>
      </c>
      <c r="R1772" t="str">
        <f>RIGHT(N1772,LEN(N1772)-FIND("/",N1772))</f>
        <v>photobooks</v>
      </c>
      <c r="S1772" s="9">
        <f t="shared" si="54"/>
        <v>41891.780023148152</v>
      </c>
      <c r="T1772" s="9">
        <f t="shared" si="55"/>
        <v>41926.780023148152</v>
      </c>
    </row>
    <row r="1773" spans="1:20" ht="43.5" x14ac:dyDescent="0.35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>
        <f>ROUND((E1773/D1773)*100,0)</f>
        <v>21</v>
      </c>
      <c r="P1773" s="5">
        <f>E1773/L1773</f>
        <v>35.799999999999997</v>
      </c>
      <c r="Q1773" t="str">
        <f>LEFT(N1773,FIND("/",N1773)-1)</f>
        <v>photography</v>
      </c>
      <c r="R1773" t="str">
        <f>RIGHT(N1773,LEN(N1773)-FIND("/",N1773))</f>
        <v>photobooks</v>
      </c>
      <c r="S1773" s="9">
        <f t="shared" si="54"/>
        <v>41905.979629629634</v>
      </c>
      <c r="T1773" s="9">
        <f t="shared" si="55"/>
        <v>41935.979629629634</v>
      </c>
    </row>
    <row r="1774" spans="1:20" ht="43.5" x14ac:dyDescent="0.35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>
        <f>ROUND((E1774/D1774)*100,0)</f>
        <v>16</v>
      </c>
      <c r="P1774" s="5">
        <f>E1774/L1774</f>
        <v>45.157894736842103</v>
      </c>
      <c r="Q1774" t="str">
        <f>LEFT(N1774,FIND("/",N1774)-1)</f>
        <v>photography</v>
      </c>
      <c r="R1774" t="str">
        <f>RIGHT(N1774,LEN(N1774)-FIND("/",N1774))</f>
        <v>photobooks</v>
      </c>
      <c r="S1774" s="9">
        <f t="shared" si="54"/>
        <v>41766.718009259261</v>
      </c>
      <c r="T1774" s="9">
        <f t="shared" si="55"/>
        <v>41826.718009259261</v>
      </c>
    </row>
    <row r="1775" spans="1:20" ht="43.5" x14ac:dyDescent="0.35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>
        <f>ROUND((E1775/D1775)*100,0)</f>
        <v>6</v>
      </c>
      <c r="P1775" s="5">
        <f>E1775/L1775</f>
        <v>98.78947368421052</v>
      </c>
      <c r="Q1775" t="str">
        <f>LEFT(N1775,FIND("/",N1775)-1)</f>
        <v>photography</v>
      </c>
      <c r="R1775" t="str">
        <f>RIGHT(N1775,LEN(N1775)-FIND("/",N1775))</f>
        <v>photobooks</v>
      </c>
      <c r="S1775" s="9">
        <f t="shared" si="54"/>
        <v>41978.760393518518</v>
      </c>
      <c r="T1775" s="9">
        <f t="shared" si="55"/>
        <v>42023.760393518518</v>
      </c>
    </row>
    <row r="1776" spans="1:20" ht="43.5" x14ac:dyDescent="0.35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>
        <f>ROUND((E1776/D1776)*100,0)</f>
        <v>46</v>
      </c>
      <c r="P1776" s="5">
        <f>E1776/L1776</f>
        <v>88.307692307692307</v>
      </c>
      <c r="Q1776" t="str">
        <f>LEFT(N1776,FIND("/",N1776)-1)</f>
        <v>photography</v>
      </c>
      <c r="R1776" t="str">
        <f>RIGHT(N1776,LEN(N1776)-FIND("/",N1776))</f>
        <v>photobooks</v>
      </c>
      <c r="S1776" s="9">
        <f t="shared" si="54"/>
        <v>41930.218657407408</v>
      </c>
      <c r="T1776" s="9">
        <f t="shared" si="55"/>
        <v>41972.624305555553</v>
      </c>
    </row>
    <row r="1777" spans="1:20" ht="43.5" x14ac:dyDescent="0.35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>
        <f>ROUND((E1777/D1777)*100,0)</f>
        <v>65</v>
      </c>
      <c r="P1777" s="5">
        <f>E1777/L1777</f>
        <v>170.62903225806451</v>
      </c>
      <c r="Q1777" t="str">
        <f>LEFT(N1777,FIND("/",N1777)-1)</f>
        <v>photography</v>
      </c>
      <c r="R1777" t="str">
        <f>RIGHT(N1777,LEN(N1777)-FIND("/",N1777))</f>
        <v>photobooks</v>
      </c>
      <c r="S1777" s="9">
        <f t="shared" si="54"/>
        <v>41891.976388888892</v>
      </c>
      <c r="T1777" s="9">
        <f t="shared" si="55"/>
        <v>41936.976388888892</v>
      </c>
    </row>
    <row r="1778" spans="1:20" ht="43.5" x14ac:dyDescent="0.35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>
        <f>ROUND((E1778/D1778)*100,0)</f>
        <v>7</v>
      </c>
      <c r="P1778" s="5">
        <f>E1778/L1778</f>
        <v>83.75</v>
      </c>
      <c r="Q1778" t="str">
        <f>LEFT(N1778,FIND("/",N1778)-1)</f>
        <v>photography</v>
      </c>
      <c r="R1778" t="str">
        <f>RIGHT(N1778,LEN(N1778)-FIND("/",N1778))</f>
        <v>photobooks</v>
      </c>
      <c r="S1778" s="9">
        <f t="shared" si="54"/>
        <v>41905.95684027778</v>
      </c>
      <c r="T1778" s="9">
        <f t="shared" si="55"/>
        <v>41941.95684027778</v>
      </c>
    </row>
    <row r="1779" spans="1:20" ht="58" x14ac:dyDescent="0.35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>
        <f>ROUND((E1779/D1779)*100,0)</f>
        <v>14</v>
      </c>
      <c r="P1779" s="5">
        <f>E1779/L1779</f>
        <v>65.099999999999994</v>
      </c>
      <c r="Q1779" t="str">
        <f>LEFT(N1779,FIND("/",N1779)-1)</f>
        <v>photography</v>
      </c>
      <c r="R1779" t="str">
        <f>RIGHT(N1779,LEN(N1779)-FIND("/",N1779))</f>
        <v>photobooks</v>
      </c>
      <c r="S1779" s="9">
        <f t="shared" si="54"/>
        <v>42025.357094907406</v>
      </c>
      <c r="T1779" s="9">
        <f t="shared" si="55"/>
        <v>42055.357094907406</v>
      </c>
    </row>
    <row r="1780" spans="1:20" ht="43.5" x14ac:dyDescent="0.35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>
        <f>ROUND((E1780/D1780)*100,0)</f>
        <v>2</v>
      </c>
      <c r="P1780" s="5">
        <f>E1780/L1780</f>
        <v>66.333333333333329</v>
      </c>
      <c r="Q1780" t="str">
        <f>LEFT(N1780,FIND("/",N1780)-1)</f>
        <v>photography</v>
      </c>
      <c r="R1780" t="str">
        <f>RIGHT(N1780,LEN(N1780)-FIND("/",N1780))</f>
        <v>photobooks</v>
      </c>
      <c r="S1780" s="9">
        <f t="shared" si="54"/>
        <v>42045.86336805555</v>
      </c>
      <c r="T1780" s="9">
        <f t="shared" si="55"/>
        <v>42090.821701388893</v>
      </c>
    </row>
    <row r="1781" spans="1:20" ht="43.5" x14ac:dyDescent="0.35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>
        <f>ROUND((E1781/D1781)*100,0)</f>
        <v>36</v>
      </c>
      <c r="P1781" s="5">
        <f>E1781/L1781</f>
        <v>104.89473684210526</v>
      </c>
      <c r="Q1781" t="str">
        <f>LEFT(N1781,FIND("/",N1781)-1)</f>
        <v>photography</v>
      </c>
      <c r="R1781" t="str">
        <f>RIGHT(N1781,LEN(N1781)-FIND("/",N1781))</f>
        <v>photobooks</v>
      </c>
      <c r="S1781" s="9">
        <f t="shared" si="54"/>
        <v>42585.691898148143</v>
      </c>
      <c r="T1781" s="9">
        <f t="shared" si="55"/>
        <v>42615.691898148143</v>
      </c>
    </row>
    <row r="1782" spans="1:20" ht="43.5" x14ac:dyDescent="0.35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>
        <f>ROUND((E1782/D1782)*100,0)</f>
        <v>40</v>
      </c>
      <c r="P1782" s="5">
        <f>E1782/L1782</f>
        <v>78.440789473684205</v>
      </c>
      <c r="Q1782" t="str">
        <f>LEFT(N1782,FIND("/",N1782)-1)</f>
        <v>photography</v>
      </c>
      <c r="R1782" t="str">
        <f>RIGHT(N1782,LEN(N1782)-FIND("/",N1782))</f>
        <v>photobooks</v>
      </c>
      <c r="S1782" s="9">
        <f t="shared" si="54"/>
        <v>42493.600810185191</v>
      </c>
      <c r="T1782" s="9">
        <f t="shared" si="55"/>
        <v>42553.600810185191</v>
      </c>
    </row>
    <row r="1783" spans="1:20" ht="43.5" x14ac:dyDescent="0.35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>
        <f>ROUND((E1783/D1783)*100,0)</f>
        <v>26</v>
      </c>
      <c r="P1783" s="5">
        <f>E1783/L1783</f>
        <v>59.041666666666664</v>
      </c>
      <c r="Q1783" t="str">
        <f>LEFT(N1783,FIND("/",N1783)-1)</f>
        <v>photography</v>
      </c>
      <c r="R1783" t="str">
        <f>RIGHT(N1783,LEN(N1783)-FIND("/",N1783))</f>
        <v>photobooks</v>
      </c>
      <c r="S1783" s="9">
        <f t="shared" si="54"/>
        <v>42597.617418981477</v>
      </c>
      <c r="T1783" s="9">
        <f t="shared" si="55"/>
        <v>42628.617418981477</v>
      </c>
    </row>
    <row r="1784" spans="1:20" ht="58" x14ac:dyDescent="0.35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>
        <f>ROUND((E1784/D1784)*100,0)</f>
        <v>15</v>
      </c>
      <c r="P1784" s="5">
        <f>E1784/L1784</f>
        <v>71.34210526315789</v>
      </c>
      <c r="Q1784" t="str">
        <f>LEFT(N1784,FIND("/",N1784)-1)</f>
        <v>photography</v>
      </c>
      <c r="R1784" t="str">
        <f>RIGHT(N1784,LEN(N1784)-FIND("/",N1784))</f>
        <v>photobooks</v>
      </c>
      <c r="S1784" s="9">
        <f t="shared" si="54"/>
        <v>42388.575104166666</v>
      </c>
      <c r="T1784" s="9">
        <f t="shared" si="55"/>
        <v>42421.575104166666</v>
      </c>
    </row>
    <row r="1785" spans="1:20" ht="43.5" x14ac:dyDescent="0.35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>
        <f>ROUND((E1785/D1785)*100,0)</f>
        <v>24</v>
      </c>
      <c r="P1785" s="5">
        <f>E1785/L1785</f>
        <v>51.227027027027027</v>
      </c>
      <c r="Q1785" t="str">
        <f>LEFT(N1785,FIND("/",N1785)-1)</f>
        <v>photography</v>
      </c>
      <c r="R1785" t="str">
        <f>RIGHT(N1785,LEN(N1785)-FIND("/",N1785))</f>
        <v>photobooks</v>
      </c>
      <c r="S1785" s="9">
        <f t="shared" si="54"/>
        <v>42115.949976851851</v>
      </c>
      <c r="T1785" s="9">
        <f t="shared" si="55"/>
        <v>42145.949976851851</v>
      </c>
    </row>
    <row r="1786" spans="1:20" ht="43.5" x14ac:dyDescent="0.35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>
        <f>ROUND((E1786/D1786)*100,0)</f>
        <v>40</v>
      </c>
      <c r="P1786" s="5">
        <f>E1786/L1786</f>
        <v>60.242424242424242</v>
      </c>
      <c r="Q1786" t="str">
        <f>LEFT(N1786,FIND("/",N1786)-1)</f>
        <v>photography</v>
      </c>
      <c r="R1786" t="str">
        <f>RIGHT(N1786,LEN(N1786)-FIND("/",N1786))</f>
        <v>photobooks</v>
      </c>
      <c r="S1786" s="9">
        <f t="shared" si="54"/>
        <v>42003.655555555553</v>
      </c>
      <c r="T1786" s="9">
        <f t="shared" si="55"/>
        <v>42035.142361111109</v>
      </c>
    </row>
    <row r="1787" spans="1:20" ht="43.5" x14ac:dyDescent="0.35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>
        <f>ROUND((E1787/D1787)*100,0)</f>
        <v>20</v>
      </c>
      <c r="P1787" s="5">
        <f>E1787/L1787</f>
        <v>44.935185185185183</v>
      </c>
      <c r="Q1787" t="str">
        <f>LEFT(N1787,FIND("/",N1787)-1)</f>
        <v>photography</v>
      </c>
      <c r="R1787" t="str">
        <f>RIGHT(N1787,LEN(N1787)-FIND("/",N1787))</f>
        <v>photobooks</v>
      </c>
      <c r="S1787" s="9">
        <f t="shared" si="54"/>
        <v>41897.134895833333</v>
      </c>
      <c r="T1787" s="9">
        <f t="shared" si="55"/>
        <v>41928</v>
      </c>
    </row>
    <row r="1788" spans="1:20" ht="43.5" x14ac:dyDescent="0.35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>
        <f>ROUND((E1788/D1788)*100,0)</f>
        <v>48</v>
      </c>
      <c r="P1788" s="5">
        <f>E1788/L1788</f>
        <v>31.206896551724139</v>
      </c>
      <c r="Q1788" t="str">
        <f>LEFT(N1788,FIND("/",N1788)-1)</f>
        <v>photography</v>
      </c>
      <c r="R1788" t="str">
        <f>RIGHT(N1788,LEN(N1788)-FIND("/",N1788))</f>
        <v>photobooks</v>
      </c>
      <c r="S1788" s="9">
        <f t="shared" si="54"/>
        <v>41958.550659722227</v>
      </c>
      <c r="T1788" s="9">
        <f t="shared" si="55"/>
        <v>41988.550659722227</v>
      </c>
    </row>
    <row r="1789" spans="1:20" ht="43.5" x14ac:dyDescent="0.35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>
        <f>ROUND((E1789/D1789)*100,0)</f>
        <v>15</v>
      </c>
      <c r="P1789" s="5">
        <f>E1789/L1789</f>
        <v>63.875</v>
      </c>
      <c r="Q1789" t="str">
        <f>LEFT(N1789,FIND("/",N1789)-1)</f>
        <v>photography</v>
      </c>
      <c r="R1789" t="str">
        <f>RIGHT(N1789,LEN(N1789)-FIND("/",N1789))</f>
        <v>photobooks</v>
      </c>
      <c r="S1789" s="9">
        <f t="shared" si="54"/>
        <v>42068.65552083333</v>
      </c>
      <c r="T1789" s="9">
        <f t="shared" si="55"/>
        <v>42098.613854166666</v>
      </c>
    </row>
    <row r="1790" spans="1:20" ht="43.5" x14ac:dyDescent="0.35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>
        <f>ROUND((E1790/D1790)*100,0)</f>
        <v>1</v>
      </c>
      <c r="P1790" s="5">
        <f>E1790/L1790</f>
        <v>19</v>
      </c>
      <c r="Q1790" t="str">
        <f>LEFT(N1790,FIND("/",N1790)-1)</f>
        <v>photography</v>
      </c>
      <c r="R1790" t="str">
        <f>RIGHT(N1790,LEN(N1790)-FIND("/",N1790))</f>
        <v>photobooks</v>
      </c>
      <c r="S1790" s="9">
        <f t="shared" si="54"/>
        <v>41913.94840277778</v>
      </c>
      <c r="T1790" s="9">
        <f t="shared" si="55"/>
        <v>41943.94840277778</v>
      </c>
    </row>
    <row r="1791" spans="1:20" ht="43.5" x14ac:dyDescent="0.35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>
        <f>ROUND((E1791/D1791)*100,0)</f>
        <v>1</v>
      </c>
      <c r="P1791" s="5">
        <f>E1791/L1791</f>
        <v>10</v>
      </c>
      <c r="Q1791" t="str">
        <f>LEFT(N1791,FIND("/",N1791)-1)</f>
        <v>photography</v>
      </c>
      <c r="R1791" t="str">
        <f>RIGHT(N1791,LEN(N1791)-FIND("/",N1791))</f>
        <v>photobooks</v>
      </c>
      <c r="S1791" s="9">
        <f t="shared" si="54"/>
        <v>41956.250034722223</v>
      </c>
      <c r="T1791" s="9">
        <f t="shared" si="55"/>
        <v>42016.250034722223</v>
      </c>
    </row>
    <row r="1792" spans="1:20" ht="43.5" x14ac:dyDescent="0.35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>
        <f>ROUND((E1792/D1792)*100,0)</f>
        <v>5</v>
      </c>
      <c r="P1792" s="5">
        <f>E1792/L1792</f>
        <v>109.06666666666666</v>
      </c>
      <c r="Q1792" t="str">
        <f>LEFT(N1792,FIND("/",N1792)-1)</f>
        <v>photography</v>
      </c>
      <c r="R1792" t="str">
        <f>RIGHT(N1792,LEN(N1792)-FIND("/",N1792))</f>
        <v>photobooks</v>
      </c>
      <c r="S1792" s="9">
        <f t="shared" si="54"/>
        <v>42010.674513888895</v>
      </c>
      <c r="T1792" s="9">
        <f t="shared" si="55"/>
        <v>42040.674513888895</v>
      </c>
    </row>
    <row r="1793" spans="1:20" ht="29" x14ac:dyDescent="0.35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>
        <f>ROUND((E1793/D1793)*100,0)</f>
        <v>4</v>
      </c>
      <c r="P1793" s="5">
        <f>E1793/L1793</f>
        <v>26.75</v>
      </c>
      <c r="Q1793" t="str">
        <f>LEFT(N1793,FIND("/",N1793)-1)</f>
        <v>photography</v>
      </c>
      <c r="R1793" t="str">
        <f>RIGHT(N1793,LEN(N1793)-FIND("/",N1793))</f>
        <v>photobooks</v>
      </c>
      <c r="S1793" s="9">
        <f t="shared" si="54"/>
        <v>41973.740335648152</v>
      </c>
      <c r="T1793" s="9">
        <f t="shared" si="55"/>
        <v>42033.740335648152</v>
      </c>
    </row>
    <row r="1794" spans="1:20" ht="29" x14ac:dyDescent="0.35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>
        <f>ROUND((E1794/D1794)*100,0)</f>
        <v>61</v>
      </c>
      <c r="P1794" s="5">
        <f>E1794/L1794</f>
        <v>109.93525179856115</v>
      </c>
      <c r="Q1794" t="str">
        <f>LEFT(N1794,FIND("/",N1794)-1)</f>
        <v>photography</v>
      </c>
      <c r="R1794" t="str">
        <f>RIGHT(N1794,LEN(N1794)-FIND("/",N1794))</f>
        <v>photobooks</v>
      </c>
      <c r="S1794" s="9">
        <f t="shared" si="54"/>
        <v>42189.031041666662</v>
      </c>
      <c r="T1794" s="9">
        <f t="shared" si="55"/>
        <v>42226.290972222225</v>
      </c>
    </row>
    <row r="1795" spans="1:20" ht="43.5" x14ac:dyDescent="0.35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>
        <f>ROUND((E1795/D1795)*100,0)</f>
        <v>1</v>
      </c>
      <c r="P1795" s="5">
        <f>E1795/L1795</f>
        <v>20</v>
      </c>
      <c r="Q1795" t="str">
        <f>LEFT(N1795,FIND("/",N1795)-1)</f>
        <v>photography</v>
      </c>
      <c r="R1795" t="str">
        <f>RIGHT(N1795,LEN(N1795)-FIND("/",N1795))</f>
        <v>photobooks</v>
      </c>
      <c r="S1795" s="9">
        <f t="shared" ref="S1795:S1858" si="56">(((J1795/60)/60)/24)+DATE(1970,1,1)</f>
        <v>41940.89166666667</v>
      </c>
      <c r="T1795" s="9">
        <f t="shared" ref="T1795:T1858" si="57">(((I1795/60)/60)/24)+DATE(1970,1,1)</f>
        <v>41970.933333333334</v>
      </c>
    </row>
    <row r="1796" spans="1:20" ht="43.5" x14ac:dyDescent="0.35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>
        <f>ROUND((E1796/D1796)*100,0)</f>
        <v>11</v>
      </c>
      <c r="P1796" s="5">
        <f>E1796/L1796</f>
        <v>55.388888888888886</v>
      </c>
      <c r="Q1796" t="str">
        <f>LEFT(N1796,FIND("/",N1796)-1)</f>
        <v>photography</v>
      </c>
      <c r="R1796" t="str">
        <f>RIGHT(N1796,LEN(N1796)-FIND("/",N1796))</f>
        <v>photobooks</v>
      </c>
      <c r="S1796" s="9">
        <f t="shared" si="56"/>
        <v>42011.551180555558</v>
      </c>
      <c r="T1796" s="9">
        <f t="shared" si="57"/>
        <v>42046.551180555558</v>
      </c>
    </row>
    <row r="1797" spans="1:20" ht="43.5" x14ac:dyDescent="0.35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>
        <f>ROUND((E1797/D1797)*100,0)</f>
        <v>39</v>
      </c>
      <c r="P1797" s="5">
        <f>E1797/L1797</f>
        <v>133.90123456790124</v>
      </c>
      <c r="Q1797" t="str">
        <f>LEFT(N1797,FIND("/",N1797)-1)</f>
        <v>photography</v>
      </c>
      <c r="R1797" t="str">
        <f>RIGHT(N1797,LEN(N1797)-FIND("/",N1797))</f>
        <v>photobooks</v>
      </c>
      <c r="S1797" s="9">
        <f t="shared" si="56"/>
        <v>42628.288668981477</v>
      </c>
      <c r="T1797" s="9">
        <f t="shared" si="57"/>
        <v>42657.666666666672</v>
      </c>
    </row>
    <row r="1798" spans="1:20" ht="58" x14ac:dyDescent="0.35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>
        <f>ROUND((E1798/D1798)*100,0)</f>
        <v>22</v>
      </c>
      <c r="P1798" s="5">
        <f>E1798/L1798</f>
        <v>48.720930232558139</v>
      </c>
      <c r="Q1798" t="str">
        <f>LEFT(N1798,FIND("/",N1798)-1)</f>
        <v>photography</v>
      </c>
      <c r="R1798" t="str">
        <f>RIGHT(N1798,LEN(N1798)-FIND("/",N1798))</f>
        <v>photobooks</v>
      </c>
      <c r="S1798" s="9">
        <f t="shared" si="56"/>
        <v>42515.439421296294</v>
      </c>
      <c r="T1798" s="9">
        <f t="shared" si="57"/>
        <v>42575.439421296294</v>
      </c>
    </row>
    <row r="1799" spans="1:20" ht="43.5" x14ac:dyDescent="0.35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>
        <f>ROUND((E1799/D1799)*100,0)</f>
        <v>68</v>
      </c>
      <c r="P1799" s="5">
        <f>E1799/L1799</f>
        <v>48.25</v>
      </c>
      <c r="Q1799" t="str">
        <f>LEFT(N1799,FIND("/",N1799)-1)</f>
        <v>photography</v>
      </c>
      <c r="R1799" t="str">
        <f>RIGHT(N1799,LEN(N1799)-FIND("/",N1799))</f>
        <v>photobooks</v>
      </c>
      <c r="S1799" s="9">
        <f t="shared" si="56"/>
        <v>42689.56931712963</v>
      </c>
      <c r="T1799" s="9">
        <f t="shared" si="57"/>
        <v>42719.56931712963</v>
      </c>
    </row>
    <row r="1800" spans="1:20" ht="43.5" x14ac:dyDescent="0.35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>
        <f>ROUND((E1800/D1800)*100,0)</f>
        <v>14</v>
      </c>
      <c r="P1800" s="5">
        <f>E1800/L1800</f>
        <v>58.972972972972975</v>
      </c>
      <c r="Q1800" t="str">
        <f>LEFT(N1800,FIND("/",N1800)-1)</f>
        <v>photography</v>
      </c>
      <c r="R1800" t="str">
        <f>RIGHT(N1800,LEN(N1800)-FIND("/",N1800))</f>
        <v>photobooks</v>
      </c>
      <c r="S1800" s="9">
        <f t="shared" si="56"/>
        <v>42344.32677083333</v>
      </c>
      <c r="T1800" s="9">
        <f t="shared" si="57"/>
        <v>42404.32677083333</v>
      </c>
    </row>
    <row r="1801" spans="1:20" ht="29" x14ac:dyDescent="0.35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>
        <f>ROUND((E1801/D1801)*100,0)</f>
        <v>2</v>
      </c>
      <c r="P1801" s="5">
        <f>E1801/L1801</f>
        <v>11.638333333333334</v>
      </c>
      <c r="Q1801" t="str">
        <f>LEFT(N1801,FIND("/",N1801)-1)</f>
        <v>photography</v>
      </c>
      <c r="R1801" t="str">
        <f>RIGHT(N1801,LEN(N1801)-FIND("/",N1801))</f>
        <v>photobooks</v>
      </c>
      <c r="S1801" s="9">
        <f t="shared" si="56"/>
        <v>41934.842685185184</v>
      </c>
      <c r="T1801" s="9">
        <f t="shared" si="57"/>
        <v>41954.884351851855</v>
      </c>
    </row>
    <row r="1802" spans="1:20" ht="58" x14ac:dyDescent="0.35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>
        <f>ROUND((E1802/D1802)*100,0)</f>
        <v>20</v>
      </c>
      <c r="P1802" s="5">
        <f>E1802/L1802</f>
        <v>83.716814159292042</v>
      </c>
      <c r="Q1802" t="str">
        <f>LEFT(N1802,FIND("/",N1802)-1)</f>
        <v>photography</v>
      </c>
      <c r="R1802" t="str">
        <f>RIGHT(N1802,LEN(N1802)-FIND("/",N1802))</f>
        <v>photobooks</v>
      </c>
      <c r="S1802" s="9">
        <f t="shared" si="56"/>
        <v>42623.606134259258</v>
      </c>
      <c r="T1802" s="9">
        <f t="shared" si="57"/>
        <v>42653.606134259258</v>
      </c>
    </row>
    <row r="1803" spans="1:20" ht="58" x14ac:dyDescent="0.35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>
        <f>ROUND((E1803/D1803)*100,0)</f>
        <v>14</v>
      </c>
      <c r="P1803" s="5">
        <f>E1803/L1803</f>
        <v>63.648648648648646</v>
      </c>
      <c r="Q1803" t="str">
        <f>LEFT(N1803,FIND("/",N1803)-1)</f>
        <v>photography</v>
      </c>
      <c r="R1803" t="str">
        <f>RIGHT(N1803,LEN(N1803)-FIND("/",N1803))</f>
        <v>photobooks</v>
      </c>
      <c r="S1803" s="9">
        <f t="shared" si="56"/>
        <v>42321.660509259258</v>
      </c>
      <c r="T1803" s="9">
        <f t="shared" si="57"/>
        <v>42353.506944444445</v>
      </c>
    </row>
    <row r="1804" spans="1:20" ht="43.5" x14ac:dyDescent="0.35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>
        <f>ROUND((E1804/D1804)*100,0)</f>
        <v>48</v>
      </c>
      <c r="P1804" s="5">
        <f>E1804/L1804</f>
        <v>94.277777777777771</v>
      </c>
      <c r="Q1804" t="str">
        <f>LEFT(N1804,FIND("/",N1804)-1)</f>
        <v>photography</v>
      </c>
      <c r="R1804" t="str">
        <f>RIGHT(N1804,LEN(N1804)-FIND("/",N1804))</f>
        <v>photobooks</v>
      </c>
      <c r="S1804" s="9">
        <f t="shared" si="56"/>
        <v>42159.47256944445</v>
      </c>
      <c r="T1804" s="9">
        <f t="shared" si="57"/>
        <v>42182.915972222225</v>
      </c>
    </row>
    <row r="1805" spans="1:20" ht="43.5" x14ac:dyDescent="0.35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>
        <f>ROUND((E1805/D1805)*100,0)</f>
        <v>31</v>
      </c>
      <c r="P1805" s="5">
        <f>E1805/L1805</f>
        <v>71.86666666666666</v>
      </c>
      <c r="Q1805" t="str">
        <f>LEFT(N1805,FIND("/",N1805)-1)</f>
        <v>photography</v>
      </c>
      <c r="R1805" t="str">
        <f>RIGHT(N1805,LEN(N1805)-FIND("/",N1805))</f>
        <v>photobooks</v>
      </c>
      <c r="S1805" s="9">
        <f t="shared" si="56"/>
        <v>42018.071550925932</v>
      </c>
      <c r="T1805" s="9">
        <f t="shared" si="57"/>
        <v>42049.071550925932</v>
      </c>
    </row>
    <row r="1806" spans="1:20" ht="43.5" x14ac:dyDescent="0.35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>
        <f>ROUND((E1806/D1806)*100,0)</f>
        <v>35</v>
      </c>
      <c r="P1806" s="5">
        <f>E1806/L1806</f>
        <v>104.84615384615384</v>
      </c>
      <c r="Q1806" t="str">
        <f>LEFT(N1806,FIND("/",N1806)-1)</f>
        <v>photography</v>
      </c>
      <c r="R1806" t="str">
        <f>RIGHT(N1806,LEN(N1806)-FIND("/",N1806))</f>
        <v>photobooks</v>
      </c>
      <c r="S1806" s="9">
        <f t="shared" si="56"/>
        <v>42282.678287037037</v>
      </c>
      <c r="T1806" s="9">
        <f t="shared" si="57"/>
        <v>42322.719953703709</v>
      </c>
    </row>
    <row r="1807" spans="1:20" ht="43.5" x14ac:dyDescent="0.35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>
        <f>ROUND((E1807/D1807)*100,0)</f>
        <v>36</v>
      </c>
      <c r="P1807" s="5">
        <f>E1807/L1807</f>
        <v>67.139344262295083</v>
      </c>
      <c r="Q1807" t="str">
        <f>LEFT(N1807,FIND("/",N1807)-1)</f>
        <v>photography</v>
      </c>
      <c r="R1807" t="str">
        <f>RIGHT(N1807,LEN(N1807)-FIND("/",N1807))</f>
        <v>photobooks</v>
      </c>
      <c r="S1807" s="9">
        <f t="shared" si="56"/>
        <v>42247.803912037038</v>
      </c>
      <c r="T1807" s="9">
        <f t="shared" si="57"/>
        <v>42279.75</v>
      </c>
    </row>
    <row r="1808" spans="1:20" ht="43.5" x14ac:dyDescent="0.35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>
        <f>ROUND((E1808/D1808)*100,0)</f>
        <v>3</v>
      </c>
      <c r="P1808" s="5">
        <f>E1808/L1808</f>
        <v>73.875</v>
      </c>
      <c r="Q1808" t="str">
        <f>LEFT(N1808,FIND("/",N1808)-1)</f>
        <v>photography</v>
      </c>
      <c r="R1808" t="str">
        <f>RIGHT(N1808,LEN(N1808)-FIND("/",N1808))</f>
        <v>photobooks</v>
      </c>
      <c r="S1808" s="9">
        <f t="shared" si="56"/>
        <v>41877.638298611113</v>
      </c>
      <c r="T1808" s="9">
        <f t="shared" si="57"/>
        <v>41912.638298611113</v>
      </c>
    </row>
    <row r="1809" spans="1:20" ht="29" x14ac:dyDescent="0.35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>
        <f>ROUND((E1809/D1809)*100,0)</f>
        <v>11</v>
      </c>
      <c r="P1809" s="5">
        <f>E1809/L1809</f>
        <v>69.125</v>
      </c>
      <c r="Q1809" t="str">
        <f>LEFT(N1809,FIND("/",N1809)-1)</f>
        <v>photography</v>
      </c>
      <c r="R1809" t="str">
        <f>RIGHT(N1809,LEN(N1809)-FIND("/",N1809))</f>
        <v>photobooks</v>
      </c>
      <c r="S1809" s="9">
        <f t="shared" si="56"/>
        <v>41880.068437499998</v>
      </c>
      <c r="T1809" s="9">
        <f t="shared" si="57"/>
        <v>41910.068437499998</v>
      </c>
    </row>
    <row r="1810" spans="1:20" ht="43.5" x14ac:dyDescent="0.35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>
        <f>ROUND((E1810/D1810)*100,0)</f>
        <v>41</v>
      </c>
      <c r="P1810" s="5">
        <f>E1810/L1810</f>
        <v>120.77083333333333</v>
      </c>
      <c r="Q1810" t="str">
        <f>LEFT(N1810,FIND("/",N1810)-1)</f>
        <v>photography</v>
      </c>
      <c r="R1810" t="str">
        <f>RIGHT(N1810,LEN(N1810)-FIND("/",N1810))</f>
        <v>photobooks</v>
      </c>
      <c r="S1810" s="9">
        <f t="shared" si="56"/>
        <v>42742.680902777778</v>
      </c>
      <c r="T1810" s="9">
        <f t="shared" si="57"/>
        <v>42777.680902777778</v>
      </c>
    </row>
    <row r="1811" spans="1:20" ht="43.5" x14ac:dyDescent="0.35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>
        <f>ROUND((E1811/D1811)*100,0)</f>
        <v>11</v>
      </c>
      <c r="P1811" s="5">
        <f>E1811/L1811</f>
        <v>42.222222222222221</v>
      </c>
      <c r="Q1811" t="str">
        <f>LEFT(N1811,FIND("/",N1811)-1)</f>
        <v>photography</v>
      </c>
      <c r="R1811" t="str">
        <f>RIGHT(N1811,LEN(N1811)-FIND("/",N1811))</f>
        <v>photobooks</v>
      </c>
      <c r="S1811" s="9">
        <f t="shared" si="56"/>
        <v>42029.907858796301</v>
      </c>
      <c r="T1811" s="9">
        <f t="shared" si="57"/>
        <v>42064.907858796301</v>
      </c>
    </row>
    <row r="1812" spans="1:20" ht="43.5" x14ac:dyDescent="0.35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>
        <f>ROUND((E1812/D1812)*100,0)</f>
        <v>3</v>
      </c>
      <c r="P1812" s="5">
        <f>E1812/L1812</f>
        <v>7.5</v>
      </c>
      <c r="Q1812" t="str">
        <f>LEFT(N1812,FIND("/",N1812)-1)</f>
        <v>photography</v>
      </c>
      <c r="R1812" t="str">
        <f>RIGHT(N1812,LEN(N1812)-FIND("/",N1812))</f>
        <v>photobooks</v>
      </c>
      <c r="S1812" s="9">
        <f t="shared" si="56"/>
        <v>41860.91002314815</v>
      </c>
      <c r="T1812" s="9">
        <f t="shared" si="57"/>
        <v>41872.91002314815</v>
      </c>
    </row>
    <row r="1813" spans="1:20" ht="43.5" x14ac:dyDescent="0.35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>
        <f>ROUND((E1813/D1813)*100,0)</f>
        <v>0</v>
      </c>
      <c r="P1813" s="5">
        <f>E1813/L1813</f>
        <v>1.5384615384615385</v>
      </c>
      <c r="Q1813" t="str">
        <f>LEFT(N1813,FIND("/",N1813)-1)</f>
        <v>photography</v>
      </c>
      <c r="R1813" t="str">
        <f>RIGHT(N1813,LEN(N1813)-FIND("/",N1813))</f>
        <v>photobooks</v>
      </c>
      <c r="S1813" s="9">
        <f t="shared" si="56"/>
        <v>41876.433680555558</v>
      </c>
      <c r="T1813" s="9">
        <f t="shared" si="57"/>
        <v>41936.166666666664</v>
      </c>
    </row>
    <row r="1814" spans="1:20" ht="43.5" x14ac:dyDescent="0.35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>
        <f>ROUND((E1814/D1814)*100,0)</f>
        <v>13</v>
      </c>
      <c r="P1814" s="5">
        <f>E1814/L1814</f>
        <v>37.608695652173914</v>
      </c>
      <c r="Q1814" t="str">
        <f>LEFT(N1814,FIND("/",N1814)-1)</f>
        <v>photography</v>
      </c>
      <c r="R1814" t="str">
        <f>RIGHT(N1814,LEN(N1814)-FIND("/",N1814))</f>
        <v>photobooks</v>
      </c>
      <c r="S1814" s="9">
        <f t="shared" si="56"/>
        <v>42524.318703703699</v>
      </c>
      <c r="T1814" s="9">
        <f t="shared" si="57"/>
        <v>42554.318703703699</v>
      </c>
    </row>
    <row r="1815" spans="1:20" ht="43.5" x14ac:dyDescent="0.35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>
        <f>ROUND((E1815/D1815)*100,0)</f>
        <v>0</v>
      </c>
      <c r="P1815" s="5" t="e">
        <f>E1815/L1815</f>
        <v>#DIV/0!</v>
      </c>
      <c r="Q1815" t="str">
        <f>LEFT(N1815,FIND("/",N1815)-1)</f>
        <v>photography</v>
      </c>
      <c r="R1815" t="str">
        <f>RIGHT(N1815,LEN(N1815)-FIND("/",N1815))</f>
        <v>photobooks</v>
      </c>
      <c r="S1815" s="9">
        <f t="shared" si="56"/>
        <v>41829.889027777775</v>
      </c>
      <c r="T1815" s="9">
        <f t="shared" si="57"/>
        <v>41859.889027777775</v>
      </c>
    </row>
    <row r="1816" spans="1:20" ht="43.5" x14ac:dyDescent="0.35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>
        <f>ROUND((E1816/D1816)*100,0)</f>
        <v>49</v>
      </c>
      <c r="P1816" s="5">
        <f>E1816/L1816</f>
        <v>42.157142857142858</v>
      </c>
      <c r="Q1816" t="str">
        <f>LEFT(N1816,FIND("/",N1816)-1)</f>
        <v>photography</v>
      </c>
      <c r="R1816" t="str">
        <f>RIGHT(N1816,LEN(N1816)-FIND("/",N1816))</f>
        <v>photobooks</v>
      </c>
      <c r="S1816" s="9">
        <f t="shared" si="56"/>
        <v>42033.314074074078</v>
      </c>
      <c r="T1816" s="9">
        <f t="shared" si="57"/>
        <v>42063.314074074078</v>
      </c>
    </row>
    <row r="1817" spans="1:20" ht="58" x14ac:dyDescent="0.35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>
        <f>ROUND((E1817/D1817)*100,0)</f>
        <v>0</v>
      </c>
      <c r="P1817" s="5" t="e">
        <f>E1817/L1817</f>
        <v>#DIV/0!</v>
      </c>
      <c r="Q1817" t="str">
        <f>LEFT(N1817,FIND("/",N1817)-1)</f>
        <v>photography</v>
      </c>
      <c r="R1817" t="str">
        <f>RIGHT(N1817,LEN(N1817)-FIND("/",N1817))</f>
        <v>photobooks</v>
      </c>
      <c r="S1817" s="9">
        <f t="shared" si="56"/>
        <v>42172.906678240746</v>
      </c>
      <c r="T1817" s="9">
        <f t="shared" si="57"/>
        <v>42186.906678240746</v>
      </c>
    </row>
    <row r="1818" spans="1:20" ht="43.5" x14ac:dyDescent="0.35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>
        <f>ROUND((E1818/D1818)*100,0)</f>
        <v>2</v>
      </c>
      <c r="P1818" s="5">
        <f>E1818/L1818</f>
        <v>84.833333333333329</v>
      </c>
      <c r="Q1818" t="str">
        <f>LEFT(N1818,FIND("/",N1818)-1)</f>
        <v>photography</v>
      </c>
      <c r="R1818" t="str">
        <f>RIGHT(N1818,LEN(N1818)-FIND("/",N1818))</f>
        <v>photobooks</v>
      </c>
      <c r="S1818" s="9">
        <f t="shared" si="56"/>
        <v>42548.876192129625</v>
      </c>
      <c r="T1818" s="9">
        <f t="shared" si="57"/>
        <v>42576.791666666672</v>
      </c>
    </row>
    <row r="1819" spans="1:20" ht="29" x14ac:dyDescent="0.35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>
        <f>ROUND((E1819/D1819)*100,0)</f>
        <v>52</v>
      </c>
      <c r="P1819" s="5">
        <f>E1819/L1819</f>
        <v>94.19</v>
      </c>
      <c r="Q1819" t="str">
        <f>LEFT(N1819,FIND("/",N1819)-1)</f>
        <v>photography</v>
      </c>
      <c r="R1819" t="str">
        <f>RIGHT(N1819,LEN(N1819)-FIND("/",N1819))</f>
        <v>photobooks</v>
      </c>
      <c r="S1819" s="9">
        <f t="shared" si="56"/>
        <v>42705.662118055552</v>
      </c>
      <c r="T1819" s="9">
        <f t="shared" si="57"/>
        <v>42765.290972222225</v>
      </c>
    </row>
    <row r="1820" spans="1:20" ht="29" x14ac:dyDescent="0.35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>
        <f>ROUND((E1820/D1820)*100,0)</f>
        <v>0</v>
      </c>
      <c r="P1820" s="5" t="e">
        <f>E1820/L1820</f>
        <v>#DIV/0!</v>
      </c>
      <c r="Q1820" t="str">
        <f>LEFT(N1820,FIND("/",N1820)-1)</f>
        <v>photography</v>
      </c>
      <c r="R1820" t="str">
        <f>RIGHT(N1820,LEN(N1820)-FIND("/",N1820))</f>
        <v>photobooks</v>
      </c>
      <c r="S1820" s="9">
        <f t="shared" si="56"/>
        <v>42067.234375</v>
      </c>
      <c r="T1820" s="9">
        <f t="shared" si="57"/>
        <v>42097.192708333328</v>
      </c>
    </row>
    <row r="1821" spans="1:20" ht="43.5" x14ac:dyDescent="0.35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>
        <f>ROUND((E1821/D1821)*100,0)</f>
        <v>2</v>
      </c>
      <c r="P1821" s="5">
        <f>E1821/L1821</f>
        <v>6.25</v>
      </c>
      <c r="Q1821" t="str">
        <f>LEFT(N1821,FIND("/",N1821)-1)</f>
        <v>photography</v>
      </c>
      <c r="R1821" t="str">
        <f>RIGHT(N1821,LEN(N1821)-FIND("/",N1821))</f>
        <v>photobooks</v>
      </c>
      <c r="S1821" s="9">
        <f t="shared" si="56"/>
        <v>41820.752268518518</v>
      </c>
      <c r="T1821" s="9">
        <f t="shared" si="57"/>
        <v>41850.752268518518</v>
      </c>
    </row>
    <row r="1822" spans="1:20" ht="58" x14ac:dyDescent="0.35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>
        <f>ROUND((E1822/D1822)*100,0)</f>
        <v>7</v>
      </c>
      <c r="P1822" s="5">
        <f>E1822/L1822</f>
        <v>213.375</v>
      </c>
      <c r="Q1822" t="str">
        <f>LEFT(N1822,FIND("/",N1822)-1)</f>
        <v>photography</v>
      </c>
      <c r="R1822" t="str">
        <f>RIGHT(N1822,LEN(N1822)-FIND("/",N1822))</f>
        <v>photobooks</v>
      </c>
      <c r="S1822" s="9">
        <f t="shared" si="56"/>
        <v>42065.084375000006</v>
      </c>
      <c r="T1822" s="9">
        <f t="shared" si="57"/>
        <v>42095.042708333334</v>
      </c>
    </row>
    <row r="1823" spans="1:20" ht="43.5" x14ac:dyDescent="0.35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>
        <f>ROUND((E1823/D1823)*100,0)</f>
        <v>135</v>
      </c>
      <c r="P1823" s="5">
        <f>E1823/L1823</f>
        <v>59.162280701754383</v>
      </c>
      <c r="Q1823" t="str">
        <f>LEFT(N1823,FIND("/",N1823)-1)</f>
        <v>music</v>
      </c>
      <c r="R1823" t="str">
        <f>RIGHT(N1823,LEN(N1823)-FIND("/",N1823))</f>
        <v>rock</v>
      </c>
      <c r="S1823" s="9">
        <f t="shared" si="56"/>
        <v>40926.319062499999</v>
      </c>
      <c r="T1823" s="9">
        <f t="shared" si="57"/>
        <v>40971.319062499999</v>
      </c>
    </row>
    <row r="1824" spans="1:20" ht="29" x14ac:dyDescent="0.35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>
        <f>ROUND((E1824/D1824)*100,0)</f>
        <v>100</v>
      </c>
      <c r="P1824" s="5">
        <f>E1824/L1824</f>
        <v>27.272727272727273</v>
      </c>
      <c r="Q1824" t="str">
        <f>LEFT(N1824,FIND("/",N1824)-1)</f>
        <v>music</v>
      </c>
      <c r="R1824" t="str">
        <f>RIGHT(N1824,LEN(N1824)-FIND("/",N1824))</f>
        <v>rock</v>
      </c>
      <c r="S1824" s="9">
        <f t="shared" si="56"/>
        <v>41634.797013888885</v>
      </c>
      <c r="T1824" s="9">
        <f t="shared" si="57"/>
        <v>41670.792361111111</v>
      </c>
    </row>
    <row r="1825" spans="1:20" ht="43.5" x14ac:dyDescent="0.35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>
        <f>ROUND((E1825/D1825)*100,0)</f>
        <v>116</v>
      </c>
      <c r="P1825" s="5">
        <f>E1825/L1825</f>
        <v>24.575757575757574</v>
      </c>
      <c r="Q1825" t="str">
        <f>LEFT(N1825,FIND("/",N1825)-1)</f>
        <v>music</v>
      </c>
      <c r="R1825" t="str">
        <f>RIGHT(N1825,LEN(N1825)-FIND("/",N1825))</f>
        <v>rock</v>
      </c>
      <c r="S1825" s="9">
        <f t="shared" si="56"/>
        <v>41176.684907407405</v>
      </c>
      <c r="T1825" s="9">
        <f t="shared" si="57"/>
        <v>41206.684907407405</v>
      </c>
    </row>
    <row r="1826" spans="1:20" x14ac:dyDescent="0.35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>
        <f>ROUND((E1826/D1826)*100,0)</f>
        <v>100</v>
      </c>
      <c r="P1826" s="5">
        <f>E1826/L1826</f>
        <v>75.05</v>
      </c>
      <c r="Q1826" t="str">
        <f>LEFT(N1826,FIND("/",N1826)-1)</f>
        <v>music</v>
      </c>
      <c r="R1826" t="str">
        <f>RIGHT(N1826,LEN(N1826)-FIND("/",N1826))</f>
        <v>rock</v>
      </c>
      <c r="S1826" s="9">
        <f t="shared" si="56"/>
        <v>41626.916284722225</v>
      </c>
      <c r="T1826" s="9">
        <f t="shared" si="57"/>
        <v>41647.088888888888</v>
      </c>
    </row>
    <row r="1827" spans="1:20" ht="43.5" x14ac:dyDescent="0.35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>
        <f>ROUND((E1827/D1827)*100,0)</f>
        <v>105</v>
      </c>
      <c r="P1827" s="5">
        <f>E1827/L1827</f>
        <v>42.02</v>
      </c>
      <c r="Q1827" t="str">
        <f>LEFT(N1827,FIND("/",N1827)-1)</f>
        <v>music</v>
      </c>
      <c r="R1827" t="str">
        <f>RIGHT(N1827,LEN(N1827)-FIND("/",N1827))</f>
        <v>rock</v>
      </c>
      <c r="S1827" s="9">
        <f t="shared" si="56"/>
        <v>41443.83452546296</v>
      </c>
      <c r="T1827" s="9">
        <f t="shared" si="57"/>
        <v>41466.83452546296</v>
      </c>
    </row>
    <row r="1828" spans="1:20" ht="29" x14ac:dyDescent="0.35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>
        <f>ROUND((E1828/D1828)*100,0)</f>
        <v>101</v>
      </c>
      <c r="P1828" s="5">
        <f>E1828/L1828</f>
        <v>53.157894736842103</v>
      </c>
      <c r="Q1828" t="str">
        <f>LEFT(N1828,FIND("/",N1828)-1)</f>
        <v>music</v>
      </c>
      <c r="R1828" t="str">
        <f>RIGHT(N1828,LEN(N1828)-FIND("/",N1828))</f>
        <v>rock</v>
      </c>
      <c r="S1828" s="9">
        <f t="shared" si="56"/>
        <v>41657.923807870371</v>
      </c>
      <c r="T1828" s="9">
        <f t="shared" si="57"/>
        <v>41687.923807870371</v>
      </c>
    </row>
    <row r="1829" spans="1:20" ht="58" x14ac:dyDescent="0.35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>
        <f>ROUND((E1829/D1829)*100,0)</f>
        <v>101</v>
      </c>
      <c r="P1829" s="5">
        <f>E1829/L1829</f>
        <v>83.885416666666671</v>
      </c>
      <c r="Q1829" t="str">
        <f>LEFT(N1829,FIND("/",N1829)-1)</f>
        <v>music</v>
      </c>
      <c r="R1829" t="str">
        <f>RIGHT(N1829,LEN(N1829)-FIND("/",N1829))</f>
        <v>rock</v>
      </c>
      <c r="S1829" s="9">
        <f t="shared" si="56"/>
        <v>40555.325937499998</v>
      </c>
      <c r="T1829" s="9">
        <f t="shared" si="57"/>
        <v>40605.325937499998</v>
      </c>
    </row>
    <row r="1830" spans="1:20" ht="58" x14ac:dyDescent="0.35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>
        <f>ROUND((E1830/D1830)*100,0)</f>
        <v>100</v>
      </c>
      <c r="P1830" s="5">
        <f>E1830/L1830</f>
        <v>417.33333333333331</v>
      </c>
      <c r="Q1830" t="str">
        <f>LEFT(N1830,FIND("/",N1830)-1)</f>
        <v>music</v>
      </c>
      <c r="R1830" t="str">
        <f>RIGHT(N1830,LEN(N1830)-FIND("/",N1830))</f>
        <v>rock</v>
      </c>
      <c r="S1830" s="9">
        <f t="shared" si="56"/>
        <v>41736.899652777778</v>
      </c>
      <c r="T1830" s="9">
        <f t="shared" si="57"/>
        <v>41768.916666666664</v>
      </c>
    </row>
    <row r="1831" spans="1:20" ht="43.5" x14ac:dyDescent="0.35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>
        <f>ROUND((E1831/D1831)*100,0)</f>
        <v>167</v>
      </c>
      <c r="P1831" s="5">
        <f>E1831/L1831</f>
        <v>75.765151515151516</v>
      </c>
      <c r="Q1831" t="str">
        <f>LEFT(N1831,FIND("/",N1831)-1)</f>
        <v>music</v>
      </c>
      <c r="R1831" t="str">
        <f>RIGHT(N1831,LEN(N1831)-FIND("/",N1831))</f>
        <v>rock</v>
      </c>
      <c r="S1831" s="9">
        <f t="shared" si="56"/>
        <v>40516.087627314817</v>
      </c>
      <c r="T1831" s="9">
        <f t="shared" si="57"/>
        <v>40564.916666666664</v>
      </c>
    </row>
    <row r="1832" spans="1:20" ht="43.5" x14ac:dyDescent="0.35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>
        <f>ROUND((E1832/D1832)*100,0)</f>
        <v>102</v>
      </c>
      <c r="P1832" s="5">
        <f>E1832/L1832</f>
        <v>67.389380530973455</v>
      </c>
      <c r="Q1832" t="str">
        <f>LEFT(N1832,FIND("/",N1832)-1)</f>
        <v>music</v>
      </c>
      <c r="R1832" t="str">
        <f>RIGHT(N1832,LEN(N1832)-FIND("/",N1832))</f>
        <v>rock</v>
      </c>
      <c r="S1832" s="9">
        <f t="shared" si="56"/>
        <v>41664.684108796297</v>
      </c>
      <c r="T1832" s="9">
        <f t="shared" si="57"/>
        <v>41694.684108796297</v>
      </c>
    </row>
    <row r="1833" spans="1:20" ht="43.5" x14ac:dyDescent="0.35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>
        <f>ROUND((E1833/D1833)*100,0)</f>
        <v>103</v>
      </c>
      <c r="P1833" s="5">
        <f>E1833/L1833</f>
        <v>73.571428571428569</v>
      </c>
      <c r="Q1833" t="str">
        <f>LEFT(N1833,FIND("/",N1833)-1)</f>
        <v>music</v>
      </c>
      <c r="R1833" t="str">
        <f>RIGHT(N1833,LEN(N1833)-FIND("/",N1833))</f>
        <v>rock</v>
      </c>
      <c r="S1833" s="9">
        <f t="shared" si="56"/>
        <v>41026.996099537035</v>
      </c>
      <c r="T1833" s="9">
        <f t="shared" si="57"/>
        <v>41041.996099537035</v>
      </c>
    </row>
    <row r="1834" spans="1:20" ht="43.5" x14ac:dyDescent="0.35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>
        <f>ROUND((E1834/D1834)*100,0)</f>
        <v>143</v>
      </c>
      <c r="P1834" s="5">
        <f>E1834/L1834</f>
        <v>25</v>
      </c>
      <c r="Q1834" t="str">
        <f>LEFT(N1834,FIND("/",N1834)-1)</f>
        <v>music</v>
      </c>
      <c r="R1834" t="str">
        <f>RIGHT(N1834,LEN(N1834)-FIND("/",N1834))</f>
        <v>rock</v>
      </c>
      <c r="S1834" s="9">
        <f t="shared" si="56"/>
        <v>40576.539664351854</v>
      </c>
      <c r="T1834" s="9">
        <f t="shared" si="57"/>
        <v>40606.539664351854</v>
      </c>
    </row>
    <row r="1835" spans="1:20" ht="43.5" x14ac:dyDescent="0.35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>
        <f>ROUND((E1835/D1835)*100,0)</f>
        <v>263</v>
      </c>
      <c r="P1835" s="5">
        <f>E1835/L1835</f>
        <v>42</v>
      </c>
      <c r="Q1835" t="str">
        <f>LEFT(N1835,FIND("/",N1835)-1)</f>
        <v>music</v>
      </c>
      <c r="R1835" t="str">
        <f>RIGHT(N1835,LEN(N1835)-FIND("/",N1835))</f>
        <v>rock</v>
      </c>
      <c r="S1835" s="9">
        <f t="shared" si="56"/>
        <v>41303.044016203705</v>
      </c>
      <c r="T1835" s="9">
        <f t="shared" si="57"/>
        <v>41335.332638888889</v>
      </c>
    </row>
    <row r="1836" spans="1:20" ht="29" x14ac:dyDescent="0.35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>
        <f>ROUND((E1836/D1836)*100,0)</f>
        <v>118</v>
      </c>
      <c r="P1836" s="5">
        <f>E1836/L1836</f>
        <v>131.16666666666666</v>
      </c>
      <c r="Q1836" t="str">
        <f>LEFT(N1836,FIND("/",N1836)-1)</f>
        <v>music</v>
      </c>
      <c r="R1836" t="str">
        <f>RIGHT(N1836,LEN(N1836)-FIND("/",N1836))</f>
        <v>rock</v>
      </c>
      <c r="S1836" s="9">
        <f t="shared" si="56"/>
        <v>41988.964062500003</v>
      </c>
      <c r="T1836" s="9">
        <f t="shared" si="57"/>
        <v>42028.964062500003</v>
      </c>
    </row>
    <row r="1837" spans="1:20" ht="58" x14ac:dyDescent="0.35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>
        <f>ROUND((E1837/D1837)*100,0)</f>
        <v>104</v>
      </c>
      <c r="P1837" s="5">
        <f>E1837/L1837</f>
        <v>47.272727272727273</v>
      </c>
      <c r="Q1837" t="str">
        <f>LEFT(N1837,FIND("/",N1837)-1)</f>
        <v>music</v>
      </c>
      <c r="R1837" t="str">
        <f>RIGHT(N1837,LEN(N1837)-FIND("/",N1837))</f>
        <v>rock</v>
      </c>
      <c r="S1837" s="9">
        <f t="shared" si="56"/>
        <v>42430.702210648145</v>
      </c>
      <c r="T1837" s="9">
        <f t="shared" si="57"/>
        <v>42460.660543981481</v>
      </c>
    </row>
    <row r="1838" spans="1:20" ht="29" x14ac:dyDescent="0.35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>
        <f>ROUND((E1838/D1838)*100,0)</f>
        <v>200</v>
      </c>
      <c r="P1838" s="5">
        <f>E1838/L1838</f>
        <v>182.12727272727273</v>
      </c>
      <c r="Q1838" t="str">
        <f>LEFT(N1838,FIND("/",N1838)-1)</f>
        <v>music</v>
      </c>
      <c r="R1838" t="str">
        <f>RIGHT(N1838,LEN(N1838)-FIND("/",N1838))</f>
        <v>rock</v>
      </c>
      <c r="S1838" s="9">
        <f t="shared" si="56"/>
        <v>41305.809363425928</v>
      </c>
      <c r="T1838" s="9">
        <f t="shared" si="57"/>
        <v>41322.809363425928</v>
      </c>
    </row>
    <row r="1839" spans="1:20" ht="58" x14ac:dyDescent="0.35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>
        <f>ROUND((E1839/D1839)*100,0)</f>
        <v>307</v>
      </c>
      <c r="P1839" s="5">
        <f>E1839/L1839</f>
        <v>61.366666666666667</v>
      </c>
      <c r="Q1839" t="str">
        <f>LEFT(N1839,FIND("/",N1839)-1)</f>
        <v>music</v>
      </c>
      <c r="R1839" t="str">
        <f>RIGHT(N1839,LEN(N1839)-FIND("/",N1839))</f>
        <v>rock</v>
      </c>
      <c r="S1839" s="9">
        <f t="shared" si="56"/>
        <v>40926.047858796301</v>
      </c>
      <c r="T1839" s="9">
        <f t="shared" si="57"/>
        <v>40986.006192129629</v>
      </c>
    </row>
    <row r="1840" spans="1:20" ht="43.5" x14ac:dyDescent="0.35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>
        <f>ROUND((E1840/D1840)*100,0)</f>
        <v>100</v>
      </c>
      <c r="P1840" s="5">
        <f>E1840/L1840</f>
        <v>35.767499999999998</v>
      </c>
      <c r="Q1840" t="str">
        <f>LEFT(N1840,FIND("/",N1840)-1)</f>
        <v>music</v>
      </c>
      <c r="R1840" t="str">
        <f>RIGHT(N1840,LEN(N1840)-FIND("/",N1840))</f>
        <v>rock</v>
      </c>
      <c r="S1840" s="9">
        <f t="shared" si="56"/>
        <v>40788.786539351851</v>
      </c>
      <c r="T1840" s="9">
        <f t="shared" si="57"/>
        <v>40817.125</v>
      </c>
    </row>
    <row r="1841" spans="1:20" ht="43.5" x14ac:dyDescent="0.35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>
        <f>ROUND((E1841/D1841)*100,0)</f>
        <v>205</v>
      </c>
      <c r="P1841" s="5">
        <f>E1841/L1841</f>
        <v>45.62222222222222</v>
      </c>
      <c r="Q1841" t="str">
        <f>LEFT(N1841,FIND("/",N1841)-1)</f>
        <v>music</v>
      </c>
      <c r="R1841" t="str">
        <f>RIGHT(N1841,LEN(N1841)-FIND("/",N1841))</f>
        <v>rock</v>
      </c>
      <c r="S1841" s="9">
        <f t="shared" si="56"/>
        <v>42614.722013888888</v>
      </c>
      <c r="T1841" s="9">
        <f t="shared" si="57"/>
        <v>42644.722013888888</v>
      </c>
    </row>
    <row r="1842" spans="1:20" ht="43.5" x14ac:dyDescent="0.35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>
        <f>ROUND((E1842/D1842)*100,0)</f>
        <v>109</v>
      </c>
      <c r="P1842" s="5">
        <f>E1842/L1842</f>
        <v>75.384615384615387</v>
      </c>
      <c r="Q1842" t="str">
        <f>LEFT(N1842,FIND("/",N1842)-1)</f>
        <v>music</v>
      </c>
      <c r="R1842" t="str">
        <f>RIGHT(N1842,LEN(N1842)-FIND("/",N1842))</f>
        <v>rock</v>
      </c>
      <c r="S1842" s="9">
        <f t="shared" si="56"/>
        <v>41382.096180555556</v>
      </c>
      <c r="T1842" s="9">
        <f t="shared" si="57"/>
        <v>41401.207638888889</v>
      </c>
    </row>
    <row r="1843" spans="1:20" ht="29" x14ac:dyDescent="0.35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>
        <f>ROUND((E1843/D1843)*100,0)</f>
        <v>102</v>
      </c>
      <c r="P1843" s="5">
        <f>E1843/L1843</f>
        <v>50.875</v>
      </c>
      <c r="Q1843" t="str">
        <f>LEFT(N1843,FIND("/",N1843)-1)</f>
        <v>music</v>
      </c>
      <c r="R1843" t="str">
        <f>RIGHT(N1843,LEN(N1843)-FIND("/",N1843))</f>
        <v>rock</v>
      </c>
      <c r="S1843" s="9">
        <f t="shared" si="56"/>
        <v>41745.84542824074</v>
      </c>
      <c r="T1843" s="9">
        <f t="shared" si="57"/>
        <v>41779.207638888889</v>
      </c>
    </row>
    <row r="1844" spans="1:20" ht="43.5" x14ac:dyDescent="0.35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>
        <f>ROUND((E1844/D1844)*100,0)</f>
        <v>125</v>
      </c>
      <c r="P1844" s="5">
        <f>E1844/L1844</f>
        <v>119.28571428571429</v>
      </c>
      <c r="Q1844" t="str">
        <f>LEFT(N1844,FIND("/",N1844)-1)</f>
        <v>music</v>
      </c>
      <c r="R1844" t="str">
        <f>RIGHT(N1844,LEN(N1844)-FIND("/",N1844))</f>
        <v>rock</v>
      </c>
      <c r="S1844" s="9">
        <f t="shared" si="56"/>
        <v>42031.631724537037</v>
      </c>
      <c r="T1844" s="9">
        <f t="shared" si="57"/>
        <v>42065.249305555553</v>
      </c>
    </row>
    <row r="1845" spans="1:20" ht="58" x14ac:dyDescent="0.35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>
        <f>ROUND((E1845/D1845)*100,0)</f>
        <v>124</v>
      </c>
      <c r="P1845" s="5">
        <f>E1845/L1845</f>
        <v>92.541865671641801</v>
      </c>
      <c r="Q1845" t="str">
        <f>LEFT(N1845,FIND("/",N1845)-1)</f>
        <v>music</v>
      </c>
      <c r="R1845" t="str">
        <f>RIGHT(N1845,LEN(N1845)-FIND("/",N1845))</f>
        <v>rock</v>
      </c>
      <c r="S1845" s="9">
        <f t="shared" si="56"/>
        <v>40564.994837962964</v>
      </c>
      <c r="T1845" s="9">
        <f t="shared" si="57"/>
        <v>40594.994837962964</v>
      </c>
    </row>
    <row r="1846" spans="1:20" ht="43.5" x14ac:dyDescent="0.35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>
        <f>ROUND((E1846/D1846)*100,0)</f>
        <v>101</v>
      </c>
      <c r="P1846" s="5">
        <f>E1846/L1846</f>
        <v>76.05</v>
      </c>
      <c r="Q1846" t="str">
        <f>LEFT(N1846,FIND("/",N1846)-1)</f>
        <v>music</v>
      </c>
      <c r="R1846" t="str">
        <f>RIGHT(N1846,LEN(N1846)-FIND("/",N1846))</f>
        <v>rock</v>
      </c>
      <c r="S1846" s="9">
        <f t="shared" si="56"/>
        <v>40666.973541666666</v>
      </c>
      <c r="T1846" s="9">
        <f t="shared" si="57"/>
        <v>40705.125</v>
      </c>
    </row>
    <row r="1847" spans="1:20" ht="87" x14ac:dyDescent="0.35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>
        <f>ROUND((E1847/D1847)*100,0)</f>
        <v>100</v>
      </c>
      <c r="P1847" s="5">
        <f>E1847/L1847</f>
        <v>52.631578947368418</v>
      </c>
      <c r="Q1847" t="str">
        <f>LEFT(N1847,FIND("/",N1847)-1)</f>
        <v>music</v>
      </c>
      <c r="R1847" t="str">
        <f>RIGHT(N1847,LEN(N1847)-FIND("/",N1847))</f>
        <v>rock</v>
      </c>
      <c r="S1847" s="9">
        <f t="shared" si="56"/>
        <v>42523.333310185189</v>
      </c>
      <c r="T1847" s="9">
        <f t="shared" si="57"/>
        <v>42538.204861111109</v>
      </c>
    </row>
    <row r="1848" spans="1:20" ht="43.5" x14ac:dyDescent="0.35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>
        <f>ROUND((E1848/D1848)*100,0)</f>
        <v>138</v>
      </c>
      <c r="P1848" s="5">
        <f>E1848/L1848</f>
        <v>98.990430622009569</v>
      </c>
      <c r="Q1848" t="str">
        <f>LEFT(N1848,FIND("/",N1848)-1)</f>
        <v>music</v>
      </c>
      <c r="R1848" t="str">
        <f>RIGHT(N1848,LEN(N1848)-FIND("/",N1848))</f>
        <v>rock</v>
      </c>
      <c r="S1848" s="9">
        <f t="shared" si="56"/>
        <v>41228.650196759263</v>
      </c>
      <c r="T1848" s="9">
        <f t="shared" si="57"/>
        <v>41258.650196759263</v>
      </c>
    </row>
    <row r="1849" spans="1:20" ht="58" x14ac:dyDescent="0.35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>
        <f>ROUND((E1849/D1849)*100,0)</f>
        <v>121</v>
      </c>
      <c r="P1849" s="5">
        <f>E1849/L1849</f>
        <v>79.526315789473685</v>
      </c>
      <c r="Q1849" t="str">
        <f>LEFT(N1849,FIND("/",N1849)-1)</f>
        <v>music</v>
      </c>
      <c r="R1849" t="str">
        <f>RIGHT(N1849,LEN(N1849)-FIND("/",N1849))</f>
        <v>rock</v>
      </c>
      <c r="S1849" s="9">
        <f t="shared" si="56"/>
        <v>42094.236481481479</v>
      </c>
      <c r="T1849" s="9">
        <f t="shared" si="57"/>
        <v>42115.236481481479</v>
      </c>
    </row>
    <row r="1850" spans="1:20" ht="43.5" x14ac:dyDescent="0.35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>
        <f>ROUND((E1850/D1850)*100,0)</f>
        <v>107</v>
      </c>
      <c r="P1850" s="5">
        <f>E1850/L1850</f>
        <v>134.20833333333334</v>
      </c>
      <c r="Q1850" t="str">
        <f>LEFT(N1850,FIND("/",N1850)-1)</f>
        <v>music</v>
      </c>
      <c r="R1850" t="str">
        <f>RIGHT(N1850,LEN(N1850)-FIND("/",N1850))</f>
        <v>rock</v>
      </c>
      <c r="S1850" s="9">
        <f t="shared" si="56"/>
        <v>40691.788055555553</v>
      </c>
      <c r="T1850" s="9">
        <f t="shared" si="57"/>
        <v>40755.290972222225</v>
      </c>
    </row>
    <row r="1851" spans="1:20" ht="29" x14ac:dyDescent="0.35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>
        <f>ROUND((E1851/D1851)*100,0)</f>
        <v>100</v>
      </c>
      <c r="P1851" s="5">
        <f>E1851/L1851</f>
        <v>37.625</v>
      </c>
      <c r="Q1851" t="str">
        <f>LEFT(N1851,FIND("/",N1851)-1)</f>
        <v>music</v>
      </c>
      <c r="R1851" t="str">
        <f>RIGHT(N1851,LEN(N1851)-FIND("/",N1851))</f>
        <v>rock</v>
      </c>
      <c r="S1851" s="9">
        <f t="shared" si="56"/>
        <v>41169.845590277779</v>
      </c>
      <c r="T1851" s="9">
        <f t="shared" si="57"/>
        <v>41199.845590277779</v>
      </c>
    </row>
    <row r="1852" spans="1:20" ht="43.5" x14ac:dyDescent="0.35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>
        <f>ROUND((E1852/D1852)*100,0)</f>
        <v>102</v>
      </c>
      <c r="P1852" s="5">
        <f>E1852/L1852</f>
        <v>51.044692737430168</v>
      </c>
      <c r="Q1852" t="str">
        <f>LEFT(N1852,FIND("/",N1852)-1)</f>
        <v>music</v>
      </c>
      <c r="R1852" t="str">
        <f>RIGHT(N1852,LEN(N1852)-FIND("/",N1852))</f>
        <v>rock</v>
      </c>
      <c r="S1852" s="9">
        <f t="shared" si="56"/>
        <v>41800.959490740745</v>
      </c>
      <c r="T1852" s="9">
        <f t="shared" si="57"/>
        <v>41830.959490740745</v>
      </c>
    </row>
    <row r="1853" spans="1:20" ht="43.5" x14ac:dyDescent="0.35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>
        <f>ROUND((E1853/D1853)*100,0)</f>
        <v>100</v>
      </c>
      <c r="P1853" s="5">
        <f>E1853/L1853</f>
        <v>50.03846153846154</v>
      </c>
      <c r="Q1853" t="str">
        <f>LEFT(N1853,FIND("/",N1853)-1)</f>
        <v>music</v>
      </c>
      <c r="R1853" t="str">
        <f>RIGHT(N1853,LEN(N1853)-FIND("/",N1853))</f>
        <v>rock</v>
      </c>
      <c r="S1853" s="9">
        <f t="shared" si="56"/>
        <v>41827.906689814816</v>
      </c>
      <c r="T1853" s="9">
        <f t="shared" si="57"/>
        <v>41848.041666666664</v>
      </c>
    </row>
    <row r="1854" spans="1:20" ht="58" x14ac:dyDescent="0.35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>
        <f>ROUND((E1854/D1854)*100,0)</f>
        <v>117</v>
      </c>
      <c r="P1854" s="5">
        <f>E1854/L1854</f>
        <v>133.93129770992365</v>
      </c>
      <c r="Q1854" t="str">
        <f>LEFT(N1854,FIND("/",N1854)-1)</f>
        <v>music</v>
      </c>
      <c r="R1854" t="str">
        <f>RIGHT(N1854,LEN(N1854)-FIND("/",N1854))</f>
        <v>rock</v>
      </c>
      <c r="S1854" s="9">
        <f t="shared" si="56"/>
        <v>42081.77143518519</v>
      </c>
      <c r="T1854" s="9">
        <f t="shared" si="57"/>
        <v>42119</v>
      </c>
    </row>
    <row r="1855" spans="1:20" ht="58" x14ac:dyDescent="0.35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>
        <f>ROUND((E1855/D1855)*100,0)</f>
        <v>102</v>
      </c>
      <c r="P1855" s="5">
        <f>E1855/L1855</f>
        <v>58.214285714285715</v>
      </c>
      <c r="Q1855" t="str">
        <f>LEFT(N1855,FIND("/",N1855)-1)</f>
        <v>music</v>
      </c>
      <c r="R1855" t="str">
        <f>RIGHT(N1855,LEN(N1855)-FIND("/",N1855))</f>
        <v>rock</v>
      </c>
      <c r="S1855" s="9">
        <f t="shared" si="56"/>
        <v>41177.060381944444</v>
      </c>
      <c r="T1855" s="9">
        <f t="shared" si="57"/>
        <v>41227.102048611108</v>
      </c>
    </row>
    <row r="1856" spans="1:20" ht="43.5" x14ac:dyDescent="0.35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>
        <f>ROUND((E1856/D1856)*100,0)</f>
        <v>102</v>
      </c>
      <c r="P1856" s="5">
        <f>E1856/L1856</f>
        <v>88.037643678160919</v>
      </c>
      <c r="Q1856" t="str">
        <f>LEFT(N1856,FIND("/",N1856)-1)</f>
        <v>music</v>
      </c>
      <c r="R1856" t="str">
        <f>RIGHT(N1856,LEN(N1856)-FIND("/",N1856))</f>
        <v>rock</v>
      </c>
      <c r="S1856" s="9">
        <f t="shared" si="56"/>
        <v>41388.021261574075</v>
      </c>
      <c r="T1856" s="9">
        <f t="shared" si="57"/>
        <v>41418.021261574075</v>
      </c>
    </row>
    <row r="1857" spans="1:20" ht="43.5" x14ac:dyDescent="0.35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>
        <f>ROUND((E1857/D1857)*100,0)</f>
        <v>154</v>
      </c>
      <c r="P1857" s="5">
        <f>E1857/L1857</f>
        <v>70.576753926701571</v>
      </c>
      <c r="Q1857" t="str">
        <f>LEFT(N1857,FIND("/",N1857)-1)</f>
        <v>music</v>
      </c>
      <c r="R1857" t="str">
        <f>RIGHT(N1857,LEN(N1857)-FIND("/",N1857))</f>
        <v>rock</v>
      </c>
      <c r="S1857" s="9">
        <f t="shared" si="56"/>
        <v>41600.538657407407</v>
      </c>
      <c r="T1857" s="9">
        <f t="shared" si="57"/>
        <v>41645.538657407407</v>
      </c>
    </row>
    <row r="1858" spans="1:20" ht="58" x14ac:dyDescent="0.35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>
        <f>ROUND((E1858/D1858)*100,0)</f>
        <v>101</v>
      </c>
      <c r="P1858" s="5">
        <f>E1858/L1858</f>
        <v>53.289473684210527</v>
      </c>
      <c r="Q1858" t="str">
        <f>LEFT(N1858,FIND("/",N1858)-1)</f>
        <v>music</v>
      </c>
      <c r="R1858" t="str">
        <f>RIGHT(N1858,LEN(N1858)-FIND("/",N1858))</f>
        <v>rock</v>
      </c>
      <c r="S1858" s="9">
        <f t="shared" si="56"/>
        <v>41817.854999999996</v>
      </c>
      <c r="T1858" s="9">
        <f t="shared" si="57"/>
        <v>41838.854999999996</v>
      </c>
    </row>
    <row r="1859" spans="1:20" ht="43.5" x14ac:dyDescent="0.35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>
        <f>ROUND((E1859/D1859)*100,0)</f>
        <v>100</v>
      </c>
      <c r="P1859" s="5">
        <f>E1859/L1859</f>
        <v>136.36363636363637</v>
      </c>
      <c r="Q1859" t="str">
        <f>LEFT(N1859,FIND("/",N1859)-1)</f>
        <v>music</v>
      </c>
      <c r="R1859" t="str">
        <f>RIGHT(N1859,LEN(N1859)-FIND("/",N1859))</f>
        <v>rock</v>
      </c>
      <c r="S1859" s="9">
        <f t="shared" ref="S1859:S1922" si="58">(((J1859/60)/60)/24)+DATE(1970,1,1)</f>
        <v>41864.76866898148</v>
      </c>
      <c r="T1859" s="9">
        <f t="shared" ref="T1859:T1922" si="59">(((I1859/60)/60)/24)+DATE(1970,1,1)</f>
        <v>41894.76866898148</v>
      </c>
    </row>
    <row r="1860" spans="1:20" ht="58" x14ac:dyDescent="0.35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>
        <f>ROUND((E1860/D1860)*100,0)</f>
        <v>109</v>
      </c>
      <c r="P1860" s="5">
        <f>E1860/L1860</f>
        <v>40.547315436241611</v>
      </c>
      <c r="Q1860" t="str">
        <f>LEFT(N1860,FIND("/",N1860)-1)</f>
        <v>music</v>
      </c>
      <c r="R1860" t="str">
        <f>RIGHT(N1860,LEN(N1860)-FIND("/",N1860))</f>
        <v>rock</v>
      </c>
      <c r="S1860" s="9">
        <f t="shared" si="58"/>
        <v>40833.200474537036</v>
      </c>
      <c r="T1860" s="9">
        <f t="shared" si="59"/>
        <v>40893.242141203707</v>
      </c>
    </row>
    <row r="1861" spans="1:20" ht="29" x14ac:dyDescent="0.35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>
        <f>ROUND((E1861/D1861)*100,0)</f>
        <v>132</v>
      </c>
      <c r="P1861" s="5">
        <f>E1861/L1861</f>
        <v>70.625</v>
      </c>
      <c r="Q1861" t="str">
        <f>LEFT(N1861,FIND("/",N1861)-1)</f>
        <v>music</v>
      </c>
      <c r="R1861" t="str">
        <f>RIGHT(N1861,LEN(N1861)-FIND("/",N1861))</f>
        <v>rock</v>
      </c>
      <c r="S1861" s="9">
        <f t="shared" si="58"/>
        <v>40778.770011574074</v>
      </c>
      <c r="T1861" s="9">
        <f t="shared" si="59"/>
        <v>40808.770011574074</v>
      </c>
    </row>
    <row r="1862" spans="1:20" ht="43.5" x14ac:dyDescent="0.35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>
        <f>ROUND((E1862/D1862)*100,0)</f>
        <v>133</v>
      </c>
      <c r="P1862" s="5">
        <f>E1862/L1862</f>
        <v>52.684210526315788</v>
      </c>
      <c r="Q1862" t="str">
        <f>LEFT(N1862,FIND("/",N1862)-1)</f>
        <v>music</v>
      </c>
      <c r="R1862" t="str">
        <f>RIGHT(N1862,LEN(N1862)-FIND("/",N1862))</f>
        <v>rock</v>
      </c>
      <c r="S1862" s="9">
        <f t="shared" si="58"/>
        <v>41655.709305555552</v>
      </c>
      <c r="T1862" s="9">
        <f t="shared" si="59"/>
        <v>41676.709305555552</v>
      </c>
    </row>
    <row r="1863" spans="1:20" ht="43.5" x14ac:dyDescent="0.35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>
        <f>ROUND((E1863/D1863)*100,0)</f>
        <v>0</v>
      </c>
      <c r="P1863" s="5" t="e">
        <f>E1863/L1863</f>
        <v>#DIV/0!</v>
      </c>
      <c r="Q1863" t="str">
        <f>LEFT(N1863,FIND("/",N1863)-1)</f>
        <v>games</v>
      </c>
      <c r="R1863" t="str">
        <f>RIGHT(N1863,LEN(N1863)-FIND("/",N1863))</f>
        <v>mobile games</v>
      </c>
      <c r="S1863" s="9">
        <f t="shared" si="58"/>
        <v>42000.300243055557</v>
      </c>
      <c r="T1863" s="9">
        <f t="shared" si="59"/>
        <v>42030.300243055557</v>
      </c>
    </row>
    <row r="1864" spans="1:20" ht="43.5" x14ac:dyDescent="0.35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>
        <f>ROUND((E1864/D1864)*100,0)</f>
        <v>8</v>
      </c>
      <c r="P1864" s="5">
        <f>E1864/L1864</f>
        <v>90.9375</v>
      </c>
      <c r="Q1864" t="str">
        <f>LEFT(N1864,FIND("/",N1864)-1)</f>
        <v>games</v>
      </c>
      <c r="R1864" t="str">
        <f>RIGHT(N1864,LEN(N1864)-FIND("/",N1864))</f>
        <v>mobile games</v>
      </c>
      <c r="S1864" s="9">
        <f t="shared" si="58"/>
        <v>42755.492754629624</v>
      </c>
      <c r="T1864" s="9">
        <f t="shared" si="59"/>
        <v>42802.3125</v>
      </c>
    </row>
    <row r="1865" spans="1:20" ht="43.5" x14ac:dyDescent="0.35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>
        <f>ROUND((E1865/D1865)*100,0)</f>
        <v>0</v>
      </c>
      <c r="P1865" s="5">
        <f>E1865/L1865</f>
        <v>5</v>
      </c>
      <c r="Q1865" t="str">
        <f>LEFT(N1865,FIND("/",N1865)-1)</f>
        <v>games</v>
      </c>
      <c r="R1865" t="str">
        <f>RIGHT(N1865,LEN(N1865)-FIND("/",N1865))</f>
        <v>mobile games</v>
      </c>
      <c r="S1865" s="9">
        <f t="shared" si="58"/>
        <v>41772.797280092593</v>
      </c>
      <c r="T1865" s="9">
        <f t="shared" si="59"/>
        <v>41802.797280092593</v>
      </c>
    </row>
    <row r="1866" spans="1:20" ht="58" x14ac:dyDescent="0.35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>
        <f>ROUND((E1866/D1866)*100,0)</f>
        <v>43</v>
      </c>
      <c r="P1866" s="5">
        <f>E1866/L1866</f>
        <v>58.083333333333336</v>
      </c>
      <c r="Q1866" t="str">
        <f>LEFT(N1866,FIND("/",N1866)-1)</f>
        <v>games</v>
      </c>
      <c r="R1866" t="str">
        <f>RIGHT(N1866,LEN(N1866)-FIND("/",N1866))</f>
        <v>mobile games</v>
      </c>
      <c r="S1866" s="9">
        <f t="shared" si="58"/>
        <v>41733.716435185182</v>
      </c>
      <c r="T1866" s="9">
        <f t="shared" si="59"/>
        <v>41763.716435185182</v>
      </c>
    </row>
    <row r="1867" spans="1:20" ht="58" x14ac:dyDescent="0.35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>
        <f>ROUND((E1867/D1867)*100,0)</f>
        <v>0</v>
      </c>
      <c r="P1867" s="5">
        <f>E1867/L1867</f>
        <v>2</v>
      </c>
      <c r="Q1867" t="str">
        <f>LEFT(N1867,FIND("/",N1867)-1)</f>
        <v>games</v>
      </c>
      <c r="R1867" t="str">
        <f>RIGHT(N1867,LEN(N1867)-FIND("/",N1867))</f>
        <v>mobile games</v>
      </c>
      <c r="S1867" s="9">
        <f t="shared" si="58"/>
        <v>42645.367442129631</v>
      </c>
      <c r="T1867" s="9">
        <f t="shared" si="59"/>
        <v>42680.409108796302</v>
      </c>
    </row>
    <row r="1868" spans="1:20" ht="43.5" x14ac:dyDescent="0.35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>
        <f>ROUND((E1868/D1868)*100,0)</f>
        <v>1</v>
      </c>
      <c r="P1868" s="5">
        <f>E1868/L1868</f>
        <v>62.5</v>
      </c>
      <c r="Q1868" t="str">
        <f>LEFT(N1868,FIND("/",N1868)-1)</f>
        <v>games</v>
      </c>
      <c r="R1868" t="str">
        <f>RIGHT(N1868,LEN(N1868)-FIND("/",N1868))</f>
        <v>mobile games</v>
      </c>
      <c r="S1868" s="9">
        <f t="shared" si="58"/>
        <v>42742.246493055558</v>
      </c>
      <c r="T1868" s="9">
        <f t="shared" si="59"/>
        <v>42795.166666666672</v>
      </c>
    </row>
    <row r="1869" spans="1:20" ht="43.5" x14ac:dyDescent="0.35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>
        <f>ROUND((E1869/D1869)*100,0)</f>
        <v>0</v>
      </c>
      <c r="P1869" s="5">
        <f>E1869/L1869</f>
        <v>10</v>
      </c>
      <c r="Q1869" t="str">
        <f>LEFT(N1869,FIND("/",N1869)-1)</f>
        <v>games</v>
      </c>
      <c r="R1869" t="str">
        <f>RIGHT(N1869,LEN(N1869)-FIND("/",N1869))</f>
        <v>mobile games</v>
      </c>
      <c r="S1869" s="9">
        <f t="shared" si="58"/>
        <v>42649.924907407403</v>
      </c>
      <c r="T1869" s="9">
        <f t="shared" si="59"/>
        <v>42679.924907407403</v>
      </c>
    </row>
    <row r="1870" spans="1:20" ht="43.5" x14ac:dyDescent="0.35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>
        <f>ROUND((E1870/D1870)*100,0)</f>
        <v>5</v>
      </c>
      <c r="P1870" s="5">
        <f>E1870/L1870</f>
        <v>71.588235294117652</v>
      </c>
      <c r="Q1870" t="str">
        <f>LEFT(N1870,FIND("/",N1870)-1)</f>
        <v>games</v>
      </c>
      <c r="R1870" t="str">
        <f>RIGHT(N1870,LEN(N1870)-FIND("/",N1870))</f>
        <v>mobile games</v>
      </c>
      <c r="S1870" s="9">
        <f t="shared" si="58"/>
        <v>42328.779224537036</v>
      </c>
      <c r="T1870" s="9">
        <f t="shared" si="59"/>
        <v>42353.332638888889</v>
      </c>
    </row>
    <row r="1871" spans="1:20" ht="43.5" x14ac:dyDescent="0.35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>
        <f>ROUND((E1871/D1871)*100,0)</f>
        <v>0</v>
      </c>
      <c r="P1871" s="5" t="e">
        <f>E1871/L1871</f>
        <v>#DIV/0!</v>
      </c>
      <c r="Q1871" t="str">
        <f>LEFT(N1871,FIND("/",N1871)-1)</f>
        <v>games</v>
      </c>
      <c r="R1871" t="str">
        <f>RIGHT(N1871,LEN(N1871)-FIND("/",N1871))</f>
        <v>mobile games</v>
      </c>
      <c r="S1871" s="9">
        <f t="shared" si="58"/>
        <v>42709.002881944441</v>
      </c>
      <c r="T1871" s="9">
        <f t="shared" si="59"/>
        <v>42739.002881944441</v>
      </c>
    </row>
    <row r="1872" spans="1:20" ht="43.5" x14ac:dyDescent="0.35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>
        <f>ROUND((E1872/D1872)*100,0)</f>
        <v>10</v>
      </c>
      <c r="P1872" s="5">
        <f>E1872/L1872</f>
        <v>32.81818181818182</v>
      </c>
      <c r="Q1872" t="str">
        <f>LEFT(N1872,FIND("/",N1872)-1)</f>
        <v>games</v>
      </c>
      <c r="R1872" t="str">
        <f>RIGHT(N1872,LEN(N1872)-FIND("/",N1872))</f>
        <v>mobile games</v>
      </c>
      <c r="S1872" s="9">
        <f t="shared" si="58"/>
        <v>42371.355729166666</v>
      </c>
      <c r="T1872" s="9">
        <f t="shared" si="59"/>
        <v>42400.178472222222</v>
      </c>
    </row>
    <row r="1873" spans="1:20" ht="58" x14ac:dyDescent="0.35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>
        <f>ROUND((E1873/D1873)*100,0)</f>
        <v>72</v>
      </c>
      <c r="P1873" s="5">
        <f>E1873/L1873</f>
        <v>49.11578947368421</v>
      </c>
      <c r="Q1873" t="str">
        <f>LEFT(N1873,FIND("/",N1873)-1)</f>
        <v>games</v>
      </c>
      <c r="R1873" t="str">
        <f>RIGHT(N1873,LEN(N1873)-FIND("/",N1873))</f>
        <v>mobile games</v>
      </c>
      <c r="S1873" s="9">
        <f t="shared" si="58"/>
        <v>41923.783576388887</v>
      </c>
      <c r="T1873" s="9">
        <f t="shared" si="59"/>
        <v>41963.825243055559</v>
      </c>
    </row>
    <row r="1874" spans="1:20" ht="43.5" x14ac:dyDescent="0.35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>
        <f>ROUND((E1874/D1874)*100,0)</f>
        <v>1</v>
      </c>
      <c r="P1874" s="5">
        <f>E1874/L1874</f>
        <v>16.307692307692307</v>
      </c>
      <c r="Q1874" t="str">
        <f>LEFT(N1874,FIND("/",N1874)-1)</f>
        <v>games</v>
      </c>
      <c r="R1874" t="str">
        <f>RIGHT(N1874,LEN(N1874)-FIND("/",N1874))</f>
        <v>mobile games</v>
      </c>
      <c r="S1874" s="9">
        <f t="shared" si="58"/>
        <v>42155.129652777774</v>
      </c>
      <c r="T1874" s="9">
        <f t="shared" si="59"/>
        <v>42185.129652777774</v>
      </c>
    </row>
    <row r="1875" spans="1:20" ht="43.5" x14ac:dyDescent="0.35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>
        <f>ROUND((E1875/D1875)*100,0)</f>
        <v>0</v>
      </c>
      <c r="P1875" s="5">
        <f>E1875/L1875</f>
        <v>18</v>
      </c>
      <c r="Q1875" t="str">
        <f>LEFT(N1875,FIND("/",N1875)-1)</f>
        <v>games</v>
      </c>
      <c r="R1875" t="str">
        <f>RIGHT(N1875,LEN(N1875)-FIND("/",N1875))</f>
        <v>mobile games</v>
      </c>
      <c r="S1875" s="9">
        <f t="shared" si="58"/>
        <v>42164.615856481483</v>
      </c>
      <c r="T1875" s="9">
        <f t="shared" si="59"/>
        <v>42193.697916666672</v>
      </c>
    </row>
    <row r="1876" spans="1:20" ht="58" x14ac:dyDescent="0.35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>
        <f>ROUND((E1876/D1876)*100,0)</f>
        <v>0</v>
      </c>
      <c r="P1876" s="5">
        <f>E1876/L1876</f>
        <v>13</v>
      </c>
      <c r="Q1876" t="str">
        <f>LEFT(N1876,FIND("/",N1876)-1)</f>
        <v>games</v>
      </c>
      <c r="R1876" t="str">
        <f>RIGHT(N1876,LEN(N1876)-FIND("/",N1876))</f>
        <v>mobile games</v>
      </c>
      <c r="S1876" s="9">
        <f t="shared" si="58"/>
        <v>42529.969131944439</v>
      </c>
      <c r="T1876" s="9">
        <f t="shared" si="59"/>
        <v>42549.969131944439</v>
      </c>
    </row>
    <row r="1877" spans="1:20" ht="43.5" x14ac:dyDescent="0.35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>
        <f>ROUND((E1877/D1877)*100,0)</f>
        <v>1</v>
      </c>
      <c r="P1877" s="5">
        <f>E1877/L1877</f>
        <v>17</v>
      </c>
      <c r="Q1877" t="str">
        <f>LEFT(N1877,FIND("/",N1877)-1)</f>
        <v>games</v>
      </c>
      <c r="R1877" t="str">
        <f>RIGHT(N1877,LEN(N1877)-FIND("/",N1877))</f>
        <v>mobile games</v>
      </c>
      <c r="S1877" s="9">
        <f t="shared" si="58"/>
        <v>42528.899398148147</v>
      </c>
      <c r="T1877" s="9">
        <f t="shared" si="59"/>
        <v>42588.899398148147</v>
      </c>
    </row>
    <row r="1878" spans="1:20" ht="43.5" x14ac:dyDescent="0.35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>
        <f>ROUND((E1878/D1878)*100,0)</f>
        <v>0</v>
      </c>
      <c r="P1878" s="5" t="e">
        <f>E1878/L1878</f>
        <v>#DIV/0!</v>
      </c>
      <c r="Q1878" t="str">
        <f>LEFT(N1878,FIND("/",N1878)-1)</f>
        <v>games</v>
      </c>
      <c r="R1878" t="str">
        <f>RIGHT(N1878,LEN(N1878)-FIND("/",N1878))</f>
        <v>mobile games</v>
      </c>
      <c r="S1878" s="9">
        <f t="shared" si="58"/>
        <v>41776.284780092588</v>
      </c>
      <c r="T1878" s="9">
        <f t="shared" si="59"/>
        <v>41806.284780092588</v>
      </c>
    </row>
    <row r="1879" spans="1:20" ht="43.5" x14ac:dyDescent="0.35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>
        <f>ROUND((E1879/D1879)*100,0)</f>
        <v>0</v>
      </c>
      <c r="P1879" s="5" t="e">
        <f>E1879/L1879</f>
        <v>#DIV/0!</v>
      </c>
      <c r="Q1879" t="str">
        <f>LEFT(N1879,FIND("/",N1879)-1)</f>
        <v>games</v>
      </c>
      <c r="R1879" t="str">
        <f>RIGHT(N1879,LEN(N1879)-FIND("/",N1879))</f>
        <v>mobile games</v>
      </c>
      <c r="S1879" s="9">
        <f t="shared" si="58"/>
        <v>42035.029224537036</v>
      </c>
      <c r="T1879" s="9">
        <f t="shared" si="59"/>
        <v>42064.029224537036</v>
      </c>
    </row>
    <row r="1880" spans="1:20" ht="58" x14ac:dyDescent="0.35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>
        <f>ROUND((E1880/D1880)*100,0)</f>
        <v>0</v>
      </c>
      <c r="P1880" s="5" t="e">
        <f>E1880/L1880</f>
        <v>#DIV/0!</v>
      </c>
      <c r="Q1880" t="str">
        <f>LEFT(N1880,FIND("/",N1880)-1)</f>
        <v>games</v>
      </c>
      <c r="R1880" t="str">
        <f>RIGHT(N1880,LEN(N1880)-FIND("/",N1880))</f>
        <v>mobile games</v>
      </c>
      <c r="S1880" s="9">
        <f t="shared" si="58"/>
        <v>41773.008738425924</v>
      </c>
      <c r="T1880" s="9">
        <f t="shared" si="59"/>
        <v>41803.008738425924</v>
      </c>
    </row>
    <row r="1881" spans="1:20" ht="43.5" x14ac:dyDescent="0.35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>
        <f>ROUND((E1881/D1881)*100,0)</f>
        <v>0</v>
      </c>
      <c r="P1881" s="5">
        <f>E1881/L1881</f>
        <v>3</v>
      </c>
      <c r="Q1881" t="str">
        <f>LEFT(N1881,FIND("/",N1881)-1)</f>
        <v>games</v>
      </c>
      <c r="R1881" t="str">
        <f>RIGHT(N1881,LEN(N1881)-FIND("/",N1881))</f>
        <v>mobile games</v>
      </c>
      <c r="S1881" s="9">
        <f t="shared" si="58"/>
        <v>42413.649641203709</v>
      </c>
      <c r="T1881" s="9">
        <f t="shared" si="59"/>
        <v>42443.607974537037</v>
      </c>
    </row>
    <row r="1882" spans="1:20" ht="29" x14ac:dyDescent="0.35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>
        <f>ROUND((E1882/D1882)*100,0)</f>
        <v>20</v>
      </c>
      <c r="P1882" s="5">
        <f>E1882/L1882</f>
        <v>41.833333333333336</v>
      </c>
      <c r="Q1882" t="str">
        <f>LEFT(N1882,FIND("/",N1882)-1)</f>
        <v>games</v>
      </c>
      <c r="R1882" t="str">
        <f>RIGHT(N1882,LEN(N1882)-FIND("/",N1882))</f>
        <v>mobile games</v>
      </c>
      <c r="S1882" s="9">
        <f t="shared" si="58"/>
        <v>42430.566898148143</v>
      </c>
      <c r="T1882" s="9">
        <f t="shared" si="59"/>
        <v>42459.525231481486</v>
      </c>
    </row>
    <row r="1883" spans="1:20" ht="43.5" x14ac:dyDescent="0.35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>
        <f>ROUND((E1883/D1883)*100,0)</f>
        <v>173</v>
      </c>
      <c r="P1883" s="5">
        <f>E1883/L1883</f>
        <v>49.338428571428572</v>
      </c>
      <c r="Q1883" t="str">
        <f>LEFT(N1883,FIND("/",N1883)-1)</f>
        <v>music</v>
      </c>
      <c r="R1883" t="str">
        <f>RIGHT(N1883,LEN(N1883)-FIND("/",N1883))</f>
        <v>indie rock</v>
      </c>
      <c r="S1883" s="9">
        <f t="shared" si="58"/>
        <v>42043.152650462958</v>
      </c>
      <c r="T1883" s="9">
        <f t="shared" si="59"/>
        <v>42073.110983796301</v>
      </c>
    </row>
    <row r="1884" spans="1:20" ht="58" x14ac:dyDescent="0.35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>
        <f>ROUND((E1884/D1884)*100,0)</f>
        <v>101</v>
      </c>
      <c r="P1884" s="5">
        <f>E1884/L1884</f>
        <v>41.728395061728392</v>
      </c>
      <c r="Q1884" t="str">
        <f>LEFT(N1884,FIND("/",N1884)-1)</f>
        <v>music</v>
      </c>
      <c r="R1884" t="str">
        <f>RIGHT(N1884,LEN(N1884)-FIND("/",N1884))</f>
        <v>indie rock</v>
      </c>
      <c r="S1884" s="9">
        <f t="shared" si="58"/>
        <v>41067.949212962965</v>
      </c>
      <c r="T1884" s="9">
        <f t="shared" si="59"/>
        <v>41100.991666666669</v>
      </c>
    </row>
    <row r="1885" spans="1:20" ht="43.5" x14ac:dyDescent="0.35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>
        <f>ROUND((E1885/D1885)*100,0)</f>
        <v>105</v>
      </c>
      <c r="P1885" s="5">
        <f>E1885/L1885</f>
        <v>32.71875</v>
      </c>
      <c r="Q1885" t="str">
        <f>LEFT(N1885,FIND("/",N1885)-1)</f>
        <v>music</v>
      </c>
      <c r="R1885" t="str">
        <f>RIGHT(N1885,LEN(N1885)-FIND("/",N1885))</f>
        <v>indie rock</v>
      </c>
      <c r="S1885" s="9">
        <f t="shared" si="58"/>
        <v>40977.948009259257</v>
      </c>
      <c r="T1885" s="9">
        <f t="shared" si="59"/>
        <v>41007.906342592592</v>
      </c>
    </row>
    <row r="1886" spans="1:20" ht="43.5" x14ac:dyDescent="0.35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>
        <f>ROUND((E1886/D1886)*100,0)</f>
        <v>135</v>
      </c>
      <c r="P1886" s="5">
        <f>E1886/L1886</f>
        <v>51.96153846153846</v>
      </c>
      <c r="Q1886" t="str">
        <f>LEFT(N1886,FIND("/",N1886)-1)</f>
        <v>music</v>
      </c>
      <c r="R1886" t="str">
        <f>RIGHT(N1886,LEN(N1886)-FIND("/",N1886))</f>
        <v>indie rock</v>
      </c>
      <c r="S1886" s="9">
        <f t="shared" si="58"/>
        <v>41205.198321759257</v>
      </c>
      <c r="T1886" s="9">
        <f t="shared" si="59"/>
        <v>41240.5</v>
      </c>
    </row>
    <row r="1887" spans="1:20" ht="43.5" x14ac:dyDescent="0.35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>
        <f>ROUND((E1887/D1887)*100,0)</f>
        <v>116</v>
      </c>
      <c r="P1887" s="5">
        <f>E1887/L1887</f>
        <v>50.685714285714283</v>
      </c>
      <c r="Q1887" t="str">
        <f>LEFT(N1887,FIND("/",N1887)-1)</f>
        <v>music</v>
      </c>
      <c r="R1887" t="str">
        <f>RIGHT(N1887,LEN(N1887)-FIND("/",N1887))</f>
        <v>indie rock</v>
      </c>
      <c r="S1887" s="9">
        <f t="shared" si="58"/>
        <v>41099.093865740739</v>
      </c>
      <c r="T1887" s="9">
        <f t="shared" si="59"/>
        <v>41131.916666666664</v>
      </c>
    </row>
    <row r="1888" spans="1:20" ht="43.5" x14ac:dyDescent="0.35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>
        <f>ROUND((E1888/D1888)*100,0)</f>
        <v>102</v>
      </c>
      <c r="P1888" s="5">
        <f>E1888/L1888</f>
        <v>42.241379310344826</v>
      </c>
      <c r="Q1888" t="str">
        <f>LEFT(N1888,FIND("/",N1888)-1)</f>
        <v>music</v>
      </c>
      <c r="R1888" t="str">
        <f>RIGHT(N1888,LEN(N1888)-FIND("/",N1888))</f>
        <v>indie rock</v>
      </c>
      <c r="S1888" s="9">
        <f t="shared" si="58"/>
        <v>41925.906689814816</v>
      </c>
      <c r="T1888" s="9">
        <f t="shared" si="59"/>
        <v>41955.94835648148</v>
      </c>
    </row>
    <row r="1889" spans="1:20" ht="43.5" x14ac:dyDescent="0.35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>
        <f>ROUND((E1889/D1889)*100,0)</f>
        <v>111</v>
      </c>
      <c r="P1889" s="5">
        <f>E1889/L1889</f>
        <v>416.875</v>
      </c>
      <c r="Q1889" t="str">
        <f>LEFT(N1889,FIND("/",N1889)-1)</f>
        <v>music</v>
      </c>
      <c r="R1889" t="str">
        <f>RIGHT(N1889,LEN(N1889)-FIND("/",N1889))</f>
        <v>indie rock</v>
      </c>
      <c r="S1889" s="9">
        <f t="shared" si="58"/>
        <v>42323.800138888888</v>
      </c>
      <c r="T1889" s="9">
        <f t="shared" si="59"/>
        <v>42341.895833333328</v>
      </c>
    </row>
    <row r="1890" spans="1:20" ht="58" x14ac:dyDescent="0.35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>
        <f>ROUND((E1890/D1890)*100,0)</f>
        <v>166</v>
      </c>
      <c r="P1890" s="5">
        <f>E1890/L1890</f>
        <v>46.651685393258425</v>
      </c>
      <c r="Q1890" t="str">
        <f>LEFT(N1890,FIND("/",N1890)-1)</f>
        <v>music</v>
      </c>
      <c r="R1890" t="str">
        <f>RIGHT(N1890,LEN(N1890)-FIND("/",N1890))</f>
        <v>indie rock</v>
      </c>
      <c r="S1890" s="9">
        <f t="shared" si="58"/>
        <v>40299.239953703705</v>
      </c>
      <c r="T1890" s="9">
        <f t="shared" si="59"/>
        <v>40330.207638888889</v>
      </c>
    </row>
    <row r="1891" spans="1:20" ht="43.5" x14ac:dyDescent="0.35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>
        <f>ROUND((E1891/D1891)*100,0)</f>
        <v>107</v>
      </c>
      <c r="P1891" s="5">
        <f>E1891/L1891</f>
        <v>48.454545454545453</v>
      </c>
      <c r="Q1891" t="str">
        <f>LEFT(N1891,FIND("/",N1891)-1)</f>
        <v>music</v>
      </c>
      <c r="R1891" t="str">
        <f>RIGHT(N1891,LEN(N1891)-FIND("/",N1891))</f>
        <v>indie rock</v>
      </c>
      <c r="S1891" s="9">
        <f t="shared" si="58"/>
        <v>41299.793356481481</v>
      </c>
      <c r="T1891" s="9">
        <f t="shared" si="59"/>
        <v>41344.751689814817</v>
      </c>
    </row>
    <row r="1892" spans="1:20" ht="43.5" x14ac:dyDescent="0.35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>
        <f>ROUND((E1892/D1892)*100,0)</f>
        <v>145</v>
      </c>
      <c r="P1892" s="5">
        <f>E1892/L1892</f>
        <v>70.5289837398374</v>
      </c>
      <c r="Q1892" t="str">
        <f>LEFT(N1892,FIND("/",N1892)-1)</f>
        <v>music</v>
      </c>
      <c r="R1892" t="str">
        <f>RIGHT(N1892,LEN(N1892)-FIND("/",N1892))</f>
        <v>indie rock</v>
      </c>
      <c r="S1892" s="9">
        <f t="shared" si="58"/>
        <v>41228.786203703705</v>
      </c>
      <c r="T1892" s="9">
        <f t="shared" si="59"/>
        <v>41258.786203703705</v>
      </c>
    </row>
    <row r="1893" spans="1:20" ht="58" x14ac:dyDescent="0.35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>
        <f>ROUND((E1893/D1893)*100,0)</f>
        <v>106</v>
      </c>
      <c r="P1893" s="5">
        <f>E1893/L1893</f>
        <v>87.958333333333329</v>
      </c>
      <c r="Q1893" t="str">
        <f>LEFT(N1893,FIND("/",N1893)-1)</f>
        <v>music</v>
      </c>
      <c r="R1893" t="str">
        <f>RIGHT(N1893,LEN(N1893)-FIND("/",N1893))</f>
        <v>indie rock</v>
      </c>
      <c r="S1893" s="9">
        <f t="shared" si="58"/>
        <v>40335.798078703701</v>
      </c>
      <c r="T1893" s="9">
        <f t="shared" si="59"/>
        <v>40381.25</v>
      </c>
    </row>
    <row r="1894" spans="1:20" ht="43.5" x14ac:dyDescent="0.35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>
        <f>ROUND((E1894/D1894)*100,0)</f>
        <v>137</v>
      </c>
      <c r="P1894" s="5">
        <f>E1894/L1894</f>
        <v>26.26923076923077</v>
      </c>
      <c r="Q1894" t="str">
        <f>LEFT(N1894,FIND("/",N1894)-1)</f>
        <v>music</v>
      </c>
      <c r="R1894" t="str">
        <f>RIGHT(N1894,LEN(N1894)-FIND("/",N1894))</f>
        <v>indie rock</v>
      </c>
      <c r="S1894" s="9">
        <f t="shared" si="58"/>
        <v>40671.637511574074</v>
      </c>
      <c r="T1894" s="9">
        <f t="shared" si="59"/>
        <v>40701.637511574074</v>
      </c>
    </row>
    <row r="1895" spans="1:20" ht="43.5" x14ac:dyDescent="0.35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>
        <f>ROUND((E1895/D1895)*100,0)</f>
        <v>104</v>
      </c>
      <c r="P1895" s="5">
        <f>E1895/L1895</f>
        <v>57.777777777777779</v>
      </c>
      <c r="Q1895" t="str">
        <f>LEFT(N1895,FIND("/",N1895)-1)</f>
        <v>music</v>
      </c>
      <c r="R1895" t="str">
        <f>RIGHT(N1895,LEN(N1895)-FIND("/",N1895))</f>
        <v>indie rock</v>
      </c>
      <c r="S1895" s="9">
        <f t="shared" si="58"/>
        <v>40632.94195601852</v>
      </c>
      <c r="T1895" s="9">
        <f t="shared" si="59"/>
        <v>40649.165972222225</v>
      </c>
    </row>
    <row r="1896" spans="1:20" ht="29" x14ac:dyDescent="0.35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>
        <f>ROUND((E1896/D1896)*100,0)</f>
        <v>115</v>
      </c>
      <c r="P1896" s="5">
        <f>E1896/L1896</f>
        <v>57.25</v>
      </c>
      <c r="Q1896" t="str">
        <f>LEFT(N1896,FIND("/",N1896)-1)</f>
        <v>music</v>
      </c>
      <c r="R1896" t="str">
        <f>RIGHT(N1896,LEN(N1896)-FIND("/",N1896))</f>
        <v>indie rock</v>
      </c>
      <c r="S1896" s="9">
        <f t="shared" si="58"/>
        <v>40920.904895833337</v>
      </c>
      <c r="T1896" s="9">
        <f t="shared" si="59"/>
        <v>40951.904895833337</v>
      </c>
    </row>
    <row r="1897" spans="1:20" ht="58" x14ac:dyDescent="0.35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>
        <f>ROUND((E1897/D1897)*100,0)</f>
        <v>102</v>
      </c>
      <c r="P1897" s="5">
        <f>E1897/L1897</f>
        <v>196.34042553191489</v>
      </c>
      <c r="Q1897" t="str">
        <f>LEFT(N1897,FIND("/",N1897)-1)</f>
        <v>music</v>
      </c>
      <c r="R1897" t="str">
        <f>RIGHT(N1897,LEN(N1897)-FIND("/",N1897))</f>
        <v>indie rock</v>
      </c>
      <c r="S1897" s="9">
        <f t="shared" si="58"/>
        <v>42267.746782407412</v>
      </c>
      <c r="T1897" s="9">
        <f t="shared" si="59"/>
        <v>42297.746782407412</v>
      </c>
    </row>
    <row r="1898" spans="1:20" ht="43.5" x14ac:dyDescent="0.35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>
        <f>ROUND((E1898/D1898)*100,0)</f>
        <v>124</v>
      </c>
      <c r="P1898" s="5">
        <f>E1898/L1898</f>
        <v>43</v>
      </c>
      <c r="Q1898" t="str">
        <f>LEFT(N1898,FIND("/",N1898)-1)</f>
        <v>music</v>
      </c>
      <c r="R1898" t="str">
        <f>RIGHT(N1898,LEN(N1898)-FIND("/",N1898))</f>
        <v>indie rock</v>
      </c>
      <c r="S1898" s="9">
        <f t="shared" si="58"/>
        <v>40981.710243055553</v>
      </c>
      <c r="T1898" s="9">
        <f t="shared" si="59"/>
        <v>41011.710243055553</v>
      </c>
    </row>
    <row r="1899" spans="1:20" ht="43.5" x14ac:dyDescent="0.35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>
        <f>ROUND((E1899/D1899)*100,0)</f>
        <v>102</v>
      </c>
      <c r="P1899" s="5">
        <f>E1899/L1899</f>
        <v>35.551912568306008</v>
      </c>
      <c r="Q1899" t="str">
        <f>LEFT(N1899,FIND("/",N1899)-1)</f>
        <v>music</v>
      </c>
      <c r="R1899" t="str">
        <f>RIGHT(N1899,LEN(N1899)-FIND("/",N1899))</f>
        <v>indie rock</v>
      </c>
      <c r="S1899" s="9">
        <f t="shared" si="58"/>
        <v>41680.583402777782</v>
      </c>
      <c r="T1899" s="9">
        <f t="shared" si="59"/>
        <v>41702.875</v>
      </c>
    </row>
    <row r="1900" spans="1:20" ht="43.5" x14ac:dyDescent="0.35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>
        <f>ROUND((E1900/D1900)*100,0)</f>
        <v>145</v>
      </c>
      <c r="P1900" s="5">
        <f>E1900/L1900</f>
        <v>68.80952380952381</v>
      </c>
      <c r="Q1900" t="str">
        <f>LEFT(N1900,FIND("/",N1900)-1)</f>
        <v>music</v>
      </c>
      <c r="R1900" t="str">
        <f>RIGHT(N1900,LEN(N1900)-FIND("/",N1900))</f>
        <v>indie rock</v>
      </c>
      <c r="S1900" s="9">
        <f t="shared" si="58"/>
        <v>42366.192974537036</v>
      </c>
      <c r="T1900" s="9">
        <f t="shared" si="59"/>
        <v>42401.75</v>
      </c>
    </row>
    <row r="1901" spans="1:20" ht="43.5" x14ac:dyDescent="0.35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>
        <f>ROUND((E1901/D1901)*100,0)</f>
        <v>133</v>
      </c>
      <c r="P1901" s="5">
        <f>E1901/L1901</f>
        <v>28.571428571428573</v>
      </c>
      <c r="Q1901" t="str">
        <f>LEFT(N1901,FIND("/",N1901)-1)</f>
        <v>music</v>
      </c>
      <c r="R1901" t="str">
        <f>RIGHT(N1901,LEN(N1901)-FIND("/",N1901))</f>
        <v>indie rock</v>
      </c>
      <c r="S1901" s="9">
        <f t="shared" si="58"/>
        <v>42058.941736111112</v>
      </c>
      <c r="T1901" s="9">
        <f t="shared" si="59"/>
        <v>42088.90006944444</v>
      </c>
    </row>
    <row r="1902" spans="1:20" ht="58" x14ac:dyDescent="0.35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>
        <f>ROUND((E1902/D1902)*100,0)</f>
        <v>109</v>
      </c>
      <c r="P1902" s="5">
        <f>E1902/L1902</f>
        <v>50.631666666666668</v>
      </c>
      <c r="Q1902" t="str">
        <f>LEFT(N1902,FIND("/",N1902)-1)</f>
        <v>music</v>
      </c>
      <c r="R1902" t="str">
        <f>RIGHT(N1902,LEN(N1902)-FIND("/",N1902))</f>
        <v>indie rock</v>
      </c>
      <c r="S1902" s="9">
        <f t="shared" si="58"/>
        <v>41160.871886574074</v>
      </c>
      <c r="T1902" s="9">
        <f t="shared" si="59"/>
        <v>41188.415972222225</v>
      </c>
    </row>
    <row r="1903" spans="1:20" ht="43.5" x14ac:dyDescent="0.35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>
        <f>ROUND((E1903/D1903)*100,0)</f>
        <v>3</v>
      </c>
      <c r="P1903" s="5">
        <f>E1903/L1903</f>
        <v>106.8</v>
      </c>
      <c r="Q1903" t="str">
        <f>LEFT(N1903,FIND("/",N1903)-1)</f>
        <v>technology</v>
      </c>
      <c r="R1903" t="str">
        <f>RIGHT(N1903,LEN(N1903)-FIND("/",N1903))</f>
        <v>gadgets</v>
      </c>
      <c r="S1903" s="9">
        <f t="shared" si="58"/>
        <v>42116.54315972222</v>
      </c>
      <c r="T1903" s="9">
        <f t="shared" si="59"/>
        <v>42146.541666666672</v>
      </c>
    </row>
    <row r="1904" spans="1:20" ht="58" x14ac:dyDescent="0.35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>
        <f>ROUND((E1904/D1904)*100,0)</f>
        <v>1</v>
      </c>
      <c r="P1904" s="5">
        <f>E1904/L1904</f>
        <v>4</v>
      </c>
      <c r="Q1904" t="str">
        <f>LEFT(N1904,FIND("/",N1904)-1)</f>
        <v>technology</v>
      </c>
      <c r="R1904" t="str">
        <f>RIGHT(N1904,LEN(N1904)-FIND("/",N1904))</f>
        <v>gadgets</v>
      </c>
      <c r="S1904" s="9">
        <f t="shared" si="58"/>
        <v>42037.789895833332</v>
      </c>
      <c r="T1904" s="9">
        <f t="shared" si="59"/>
        <v>42067.789895833332</v>
      </c>
    </row>
    <row r="1905" spans="1:20" ht="43.5" x14ac:dyDescent="0.35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>
        <f>ROUND((E1905/D1905)*100,0)</f>
        <v>47</v>
      </c>
      <c r="P1905" s="5">
        <f>E1905/L1905</f>
        <v>34.097560975609753</v>
      </c>
      <c r="Q1905" t="str">
        <f>LEFT(N1905,FIND("/",N1905)-1)</f>
        <v>technology</v>
      </c>
      <c r="R1905" t="str">
        <f>RIGHT(N1905,LEN(N1905)-FIND("/",N1905))</f>
        <v>gadgets</v>
      </c>
      <c r="S1905" s="9">
        <f t="shared" si="58"/>
        <v>42702.770729166667</v>
      </c>
      <c r="T1905" s="9">
        <f t="shared" si="59"/>
        <v>42762.770729166667</v>
      </c>
    </row>
    <row r="1906" spans="1:20" ht="43.5" x14ac:dyDescent="0.35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>
        <f>ROUND((E1906/D1906)*100,0)</f>
        <v>0</v>
      </c>
      <c r="P1906" s="5">
        <f>E1906/L1906</f>
        <v>25</v>
      </c>
      <c r="Q1906" t="str">
        <f>LEFT(N1906,FIND("/",N1906)-1)</f>
        <v>technology</v>
      </c>
      <c r="R1906" t="str">
        <f>RIGHT(N1906,LEN(N1906)-FIND("/",N1906))</f>
        <v>gadgets</v>
      </c>
      <c r="S1906" s="9">
        <f t="shared" si="58"/>
        <v>42326.685428240744</v>
      </c>
      <c r="T1906" s="9">
        <f t="shared" si="59"/>
        <v>42371.685428240744</v>
      </c>
    </row>
    <row r="1907" spans="1:20" ht="58" x14ac:dyDescent="0.35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>
        <f>ROUND((E1907/D1907)*100,0)</f>
        <v>0</v>
      </c>
      <c r="P1907" s="5">
        <f>E1907/L1907</f>
        <v>10.5</v>
      </c>
      <c r="Q1907" t="str">
        <f>LEFT(N1907,FIND("/",N1907)-1)</f>
        <v>technology</v>
      </c>
      <c r="R1907" t="str">
        <f>RIGHT(N1907,LEN(N1907)-FIND("/",N1907))</f>
        <v>gadgets</v>
      </c>
      <c r="S1907" s="9">
        <f t="shared" si="58"/>
        <v>41859.925856481481</v>
      </c>
      <c r="T1907" s="9">
        <f t="shared" si="59"/>
        <v>41889.925856481481</v>
      </c>
    </row>
    <row r="1908" spans="1:20" ht="43.5" x14ac:dyDescent="0.35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>
        <f>ROUND((E1908/D1908)*100,0)</f>
        <v>43</v>
      </c>
      <c r="P1908" s="5">
        <f>E1908/L1908</f>
        <v>215.95959595959596</v>
      </c>
      <c r="Q1908" t="str">
        <f>LEFT(N1908,FIND("/",N1908)-1)</f>
        <v>technology</v>
      </c>
      <c r="R1908" t="str">
        <f>RIGHT(N1908,LEN(N1908)-FIND("/",N1908))</f>
        <v>gadgets</v>
      </c>
      <c r="S1908" s="9">
        <f t="shared" si="58"/>
        <v>42514.671099537038</v>
      </c>
      <c r="T1908" s="9">
        <f t="shared" si="59"/>
        <v>42544.671099537038</v>
      </c>
    </row>
    <row r="1909" spans="1:20" ht="43.5" x14ac:dyDescent="0.35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>
        <f>ROUND((E1909/D1909)*100,0)</f>
        <v>0</v>
      </c>
      <c r="P1909" s="5">
        <f>E1909/L1909</f>
        <v>21.25</v>
      </c>
      <c r="Q1909" t="str">
        <f>LEFT(N1909,FIND("/",N1909)-1)</f>
        <v>technology</v>
      </c>
      <c r="R1909" t="str">
        <f>RIGHT(N1909,LEN(N1909)-FIND("/",N1909))</f>
        <v>gadgets</v>
      </c>
      <c r="S1909" s="9">
        <f t="shared" si="58"/>
        <v>41767.587094907409</v>
      </c>
      <c r="T1909" s="9">
        <f t="shared" si="59"/>
        <v>41782.587094907409</v>
      </c>
    </row>
    <row r="1910" spans="1:20" ht="58" x14ac:dyDescent="0.35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>
        <f>ROUND((E1910/D1910)*100,0)</f>
        <v>2</v>
      </c>
      <c r="P1910" s="5">
        <f>E1910/L1910</f>
        <v>108.25</v>
      </c>
      <c r="Q1910" t="str">
        <f>LEFT(N1910,FIND("/",N1910)-1)</f>
        <v>technology</v>
      </c>
      <c r="R1910" t="str">
        <f>RIGHT(N1910,LEN(N1910)-FIND("/",N1910))</f>
        <v>gadgets</v>
      </c>
      <c r="S1910" s="9">
        <f t="shared" si="58"/>
        <v>42703.917824074073</v>
      </c>
      <c r="T1910" s="9">
        <f t="shared" si="59"/>
        <v>42733.917824074073</v>
      </c>
    </row>
    <row r="1911" spans="1:20" ht="43.5" x14ac:dyDescent="0.35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>
        <f>ROUND((E1911/D1911)*100,0)</f>
        <v>14</v>
      </c>
      <c r="P1911" s="5">
        <f>E1911/L1911</f>
        <v>129.97368421052633</v>
      </c>
      <c r="Q1911" t="str">
        <f>LEFT(N1911,FIND("/",N1911)-1)</f>
        <v>technology</v>
      </c>
      <c r="R1911" t="str">
        <f>RIGHT(N1911,LEN(N1911)-FIND("/",N1911))</f>
        <v>gadgets</v>
      </c>
      <c r="S1911" s="9">
        <f t="shared" si="58"/>
        <v>41905.429155092592</v>
      </c>
      <c r="T1911" s="9">
        <f t="shared" si="59"/>
        <v>41935.429155092592</v>
      </c>
    </row>
    <row r="1912" spans="1:20" ht="43.5" x14ac:dyDescent="0.35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>
        <f>ROUND((E1912/D1912)*100,0)</f>
        <v>39</v>
      </c>
      <c r="P1912" s="5">
        <f>E1912/L1912</f>
        <v>117.49473684210527</v>
      </c>
      <c r="Q1912" t="str">
        <f>LEFT(N1912,FIND("/",N1912)-1)</f>
        <v>technology</v>
      </c>
      <c r="R1912" t="str">
        <f>RIGHT(N1912,LEN(N1912)-FIND("/",N1912))</f>
        <v>gadgets</v>
      </c>
      <c r="S1912" s="9">
        <f t="shared" si="58"/>
        <v>42264.963159722218</v>
      </c>
      <c r="T1912" s="9">
        <f t="shared" si="59"/>
        <v>42308.947916666672</v>
      </c>
    </row>
    <row r="1913" spans="1:20" ht="58" x14ac:dyDescent="0.35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>
        <f>ROUND((E1913/D1913)*100,0)</f>
        <v>0</v>
      </c>
      <c r="P1913" s="5">
        <f>E1913/L1913</f>
        <v>10</v>
      </c>
      <c r="Q1913" t="str">
        <f>LEFT(N1913,FIND("/",N1913)-1)</f>
        <v>technology</v>
      </c>
      <c r="R1913" t="str">
        <f>RIGHT(N1913,LEN(N1913)-FIND("/",N1913))</f>
        <v>gadgets</v>
      </c>
      <c r="S1913" s="9">
        <f t="shared" si="58"/>
        <v>41830.033958333333</v>
      </c>
      <c r="T1913" s="9">
        <f t="shared" si="59"/>
        <v>41860.033958333333</v>
      </c>
    </row>
    <row r="1914" spans="1:20" ht="43.5" x14ac:dyDescent="0.35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>
        <f>ROUND((E1914/D1914)*100,0)</f>
        <v>59</v>
      </c>
      <c r="P1914" s="5">
        <f>E1914/L1914</f>
        <v>70.595238095238102</v>
      </c>
      <c r="Q1914" t="str">
        <f>LEFT(N1914,FIND("/",N1914)-1)</f>
        <v>technology</v>
      </c>
      <c r="R1914" t="str">
        <f>RIGHT(N1914,LEN(N1914)-FIND("/",N1914))</f>
        <v>gadgets</v>
      </c>
      <c r="S1914" s="9">
        <f t="shared" si="58"/>
        <v>42129.226388888885</v>
      </c>
      <c r="T1914" s="9">
        <f t="shared" si="59"/>
        <v>42159.226388888885</v>
      </c>
    </row>
    <row r="1915" spans="1:20" ht="29" x14ac:dyDescent="0.35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>
        <f>ROUND((E1915/D1915)*100,0)</f>
        <v>1</v>
      </c>
      <c r="P1915" s="5">
        <f>E1915/L1915</f>
        <v>24.5</v>
      </c>
      <c r="Q1915" t="str">
        <f>LEFT(N1915,FIND("/",N1915)-1)</f>
        <v>technology</v>
      </c>
      <c r="R1915" t="str">
        <f>RIGHT(N1915,LEN(N1915)-FIND("/",N1915))</f>
        <v>gadgets</v>
      </c>
      <c r="S1915" s="9">
        <f t="shared" si="58"/>
        <v>41890.511319444442</v>
      </c>
      <c r="T1915" s="9">
        <f t="shared" si="59"/>
        <v>41920.511319444442</v>
      </c>
    </row>
    <row r="1916" spans="1:20" ht="43.5" x14ac:dyDescent="0.35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>
        <f>ROUND((E1916/D1916)*100,0)</f>
        <v>9</v>
      </c>
      <c r="P1916" s="5">
        <f>E1916/L1916</f>
        <v>30</v>
      </c>
      <c r="Q1916" t="str">
        <f>LEFT(N1916,FIND("/",N1916)-1)</f>
        <v>technology</v>
      </c>
      <c r="R1916" t="str">
        <f>RIGHT(N1916,LEN(N1916)-FIND("/",N1916))</f>
        <v>gadgets</v>
      </c>
      <c r="S1916" s="9">
        <f t="shared" si="58"/>
        <v>41929.174456018518</v>
      </c>
      <c r="T1916" s="9">
        <f t="shared" si="59"/>
        <v>41944.165972222225</v>
      </c>
    </row>
    <row r="1917" spans="1:20" ht="43.5" x14ac:dyDescent="0.35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>
        <f>ROUND((E1917/D1917)*100,0)</f>
        <v>2</v>
      </c>
      <c r="P1917" s="5">
        <f>E1917/L1917</f>
        <v>2</v>
      </c>
      <c r="Q1917" t="str">
        <f>LEFT(N1917,FIND("/",N1917)-1)</f>
        <v>technology</v>
      </c>
      <c r="R1917" t="str">
        <f>RIGHT(N1917,LEN(N1917)-FIND("/",N1917))</f>
        <v>gadgets</v>
      </c>
      <c r="S1917" s="9">
        <f t="shared" si="58"/>
        <v>41864.04886574074</v>
      </c>
      <c r="T1917" s="9">
        <f t="shared" si="59"/>
        <v>41884.04886574074</v>
      </c>
    </row>
    <row r="1918" spans="1:20" ht="29" x14ac:dyDescent="0.35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>
        <f>ROUND((E1918/D1918)*100,0)</f>
        <v>1</v>
      </c>
      <c r="P1918" s="5">
        <f>E1918/L1918</f>
        <v>17</v>
      </c>
      <c r="Q1918" t="str">
        <f>LEFT(N1918,FIND("/",N1918)-1)</f>
        <v>technology</v>
      </c>
      <c r="R1918" t="str">
        <f>RIGHT(N1918,LEN(N1918)-FIND("/",N1918))</f>
        <v>gadgets</v>
      </c>
      <c r="S1918" s="9">
        <f t="shared" si="58"/>
        <v>42656.717303240745</v>
      </c>
      <c r="T1918" s="9">
        <f t="shared" si="59"/>
        <v>42681.758969907409</v>
      </c>
    </row>
    <row r="1919" spans="1:20" ht="29" x14ac:dyDescent="0.35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>
        <f>ROUND((E1919/D1919)*100,0)</f>
        <v>53</v>
      </c>
      <c r="P1919" s="5">
        <f>E1919/L1919</f>
        <v>2928.9285714285716</v>
      </c>
      <c r="Q1919" t="str">
        <f>LEFT(N1919,FIND("/",N1919)-1)</f>
        <v>technology</v>
      </c>
      <c r="R1919" t="str">
        <f>RIGHT(N1919,LEN(N1919)-FIND("/",N1919))</f>
        <v>gadgets</v>
      </c>
      <c r="S1919" s="9">
        <f t="shared" si="58"/>
        <v>42746.270057870366</v>
      </c>
      <c r="T1919" s="9">
        <f t="shared" si="59"/>
        <v>42776.270057870366</v>
      </c>
    </row>
    <row r="1920" spans="1:20" ht="43.5" x14ac:dyDescent="0.35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>
        <f>ROUND((E1920/D1920)*100,0)</f>
        <v>1</v>
      </c>
      <c r="P1920" s="5">
        <f>E1920/L1920</f>
        <v>28.888888888888889</v>
      </c>
      <c r="Q1920" t="str">
        <f>LEFT(N1920,FIND("/",N1920)-1)</f>
        <v>technology</v>
      </c>
      <c r="R1920" t="str">
        <f>RIGHT(N1920,LEN(N1920)-FIND("/",N1920))</f>
        <v>gadgets</v>
      </c>
      <c r="S1920" s="9">
        <f t="shared" si="58"/>
        <v>41828.789942129632</v>
      </c>
      <c r="T1920" s="9">
        <f t="shared" si="59"/>
        <v>41863.789942129632</v>
      </c>
    </row>
    <row r="1921" spans="1:20" ht="58" x14ac:dyDescent="0.35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>
        <f>ROUND((E1921/D1921)*100,0)</f>
        <v>47</v>
      </c>
      <c r="P1921" s="5">
        <f>E1921/L1921</f>
        <v>29.625</v>
      </c>
      <c r="Q1921" t="str">
        <f>LEFT(N1921,FIND("/",N1921)-1)</f>
        <v>technology</v>
      </c>
      <c r="R1921" t="str">
        <f>RIGHT(N1921,LEN(N1921)-FIND("/",N1921))</f>
        <v>gadgets</v>
      </c>
      <c r="S1921" s="9">
        <f t="shared" si="58"/>
        <v>42113.875567129624</v>
      </c>
      <c r="T1921" s="9">
        <f t="shared" si="59"/>
        <v>42143.875567129624</v>
      </c>
    </row>
    <row r="1922" spans="1:20" ht="43.5" x14ac:dyDescent="0.35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>
        <f>ROUND((E1922/D1922)*100,0)</f>
        <v>43</v>
      </c>
      <c r="P1922" s="5">
        <f>E1922/L1922</f>
        <v>40.980952380952381</v>
      </c>
      <c r="Q1922" t="str">
        <f>LEFT(N1922,FIND("/",N1922)-1)</f>
        <v>technology</v>
      </c>
      <c r="R1922" t="str">
        <f>RIGHT(N1922,LEN(N1922)-FIND("/",N1922))</f>
        <v>gadgets</v>
      </c>
      <c r="S1922" s="9">
        <f t="shared" si="58"/>
        <v>42270.875706018516</v>
      </c>
      <c r="T1922" s="9">
        <f t="shared" si="59"/>
        <v>42298.958333333328</v>
      </c>
    </row>
    <row r="1923" spans="1:20" ht="29" x14ac:dyDescent="0.35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>
        <f>ROUND((E1923/D1923)*100,0)</f>
        <v>137</v>
      </c>
      <c r="P1923" s="5">
        <f>E1923/L1923</f>
        <v>54</v>
      </c>
      <c r="Q1923" t="str">
        <f>LEFT(N1923,FIND("/",N1923)-1)</f>
        <v>music</v>
      </c>
      <c r="R1923" t="str">
        <f>RIGHT(N1923,LEN(N1923)-FIND("/",N1923))</f>
        <v>indie rock</v>
      </c>
      <c r="S1923" s="9">
        <f t="shared" ref="S1923:S1986" si="60">(((J1923/60)/60)/24)+DATE(1970,1,1)</f>
        <v>41074.221562500003</v>
      </c>
      <c r="T1923" s="9">
        <f t="shared" ref="T1923:T1986" si="61">(((I1923/60)/60)/24)+DATE(1970,1,1)</f>
        <v>41104.221562500003</v>
      </c>
    </row>
    <row r="1924" spans="1:20" ht="43.5" x14ac:dyDescent="0.35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>
        <f>ROUND((E1924/D1924)*100,0)</f>
        <v>116</v>
      </c>
      <c r="P1924" s="5">
        <f>E1924/L1924</f>
        <v>36.109375</v>
      </c>
      <c r="Q1924" t="str">
        <f>LEFT(N1924,FIND("/",N1924)-1)</f>
        <v>music</v>
      </c>
      <c r="R1924" t="str">
        <f>RIGHT(N1924,LEN(N1924)-FIND("/",N1924))</f>
        <v>indie rock</v>
      </c>
      <c r="S1924" s="9">
        <f t="shared" si="60"/>
        <v>41590.255868055552</v>
      </c>
      <c r="T1924" s="9">
        <f t="shared" si="61"/>
        <v>41620.255868055552</v>
      </c>
    </row>
    <row r="1925" spans="1:20" ht="43.5" x14ac:dyDescent="0.35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>
        <f>ROUND((E1925/D1925)*100,0)</f>
        <v>241</v>
      </c>
      <c r="P1925" s="5">
        <f>E1925/L1925</f>
        <v>23.153846153846153</v>
      </c>
      <c r="Q1925" t="str">
        <f>LEFT(N1925,FIND("/",N1925)-1)</f>
        <v>music</v>
      </c>
      <c r="R1925" t="str">
        <f>RIGHT(N1925,LEN(N1925)-FIND("/",N1925))</f>
        <v>indie rock</v>
      </c>
      <c r="S1925" s="9">
        <f t="shared" si="60"/>
        <v>40772.848749999997</v>
      </c>
      <c r="T1925" s="9">
        <f t="shared" si="61"/>
        <v>40813.207638888889</v>
      </c>
    </row>
    <row r="1926" spans="1:20" ht="58" x14ac:dyDescent="0.35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>
        <f>ROUND((E1926/D1926)*100,0)</f>
        <v>114</v>
      </c>
      <c r="P1926" s="5">
        <f>E1926/L1926</f>
        <v>104</v>
      </c>
      <c r="Q1926" t="str">
        <f>LEFT(N1926,FIND("/",N1926)-1)</f>
        <v>music</v>
      </c>
      <c r="R1926" t="str">
        <f>RIGHT(N1926,LEN(N1926)-FIND("/",N1926))</f>
        <v>indie rock</v>
      </c>
      <c r="S1926" s="9">
        <f t="shared" si="60"/>
        <v>41626.761053240742</v>
      </c>
      <c r="T1926" s="9">
        <f t="shared" si="61"/>
        <v>41654.814583333333</v>
      </c>
    </row>
    <row r="1927" spans="1:20" ht="43.5" x14ac:dyDescent="0.35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>
        <f>ROUND((E1927/D1927)*100,0)</f>
        <v>110</v>
      </c>
      <c r="P1927" s="5">
        <f>E1927/L1927</f>
        <v>31.826923076923077</v>
      </c>
      <c r="Q1927" t="str">
        <f>LEFT(N1927,FIND("/",N1927)-1)</f>
        <v>music</v>
      </c>
      <c r="R1927" t="str">
        <f>RIGHT(N1927,LEN(N1927)-FIND("/",N1927))</f>
        <v>indie rock</v>
      </c>
      <c r="S1927" s="9">
        <f t="shared" si="60"/>
        <v>41535.90148148148</v>
      </c>
      <c r="T1927" s="9">
        <f t="shared" si="61"/>
        <v>41558</v>
      </c>
    </row>
    <row r="1928" spans="1:20" ht="58" x14ac:dyDescent="0.35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>
        <f>ROUND((E1928/D1928)*100,0)</f>
        <v>195</v>
      </c>
      <c r="P1928" s="5">
        <f>E1928/L1928</f>
        <v>27.3896261682243</v>
      </c>
      <c r="Q1928" t="str">
        <f>LEFT(N1928,FIND("/",N1928)-1)</f>
        <v>music</v>
      </c>
      <c r="R1928" t="str">
        <f>RIGHT(N1928,LEN(N1928)-FIND("/",N1928))</f>
        <v>indie rock</v>
      </c>
      <c r="S1928" s="9">
        <f t="shared" si="60"/>
        <v>40456.954351851848</v>
      </c>
      <c r="T1928" s="9">
        <f t="shared" si="61"/>
        <v>40484.018055555556</v>
      </c>
    </row>
    <row r="1929" spans="1:20" x14ac:dyDescent="0.35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>
        <f>ROUND((E1929/D1929)*100,0)</f>
        <v>103</v>
      </c>
      <c r="P1929" s="5">
        <f>E1929/L1929</f>
        <v>56.363636363636367</v>
      </c>
      <c r="Q1929" t="str">
        <f>LEFT(N1929,FIND("/",N1929)-1)</f>
        <v>music</v>
      </c>
      <c r="R1929" t="str">
        <f>RIGHT(N1929,LEN(N1929)-FIND("/",N1929))</f>
        <v>indie rock</v>
      </c>
      <c r="S1929" s="9">
        <f t="shared" si="60"/>
        <v>40960.861562500002</v>
      </c>
      <c r="T1929" s="9">
        <f t="shared" si="61"/>
        <v>40976.207638888889</v>
      </c>
    </row>
    <row r="1930" spans="1:20" ht="29" x14ac:dyDescent="0.35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>
        <f>ROUND((E1930/D1930)*100,0)</f>
        <v>103</v>
      </c>
      <c r="P1930" s="5">
        <f>E1930/L1930</f>
        <v>77.352941176470594</v>
      </c>
      <c r="Q1930" t="str">
        <f>LEFT(N1930,FIND("/",N1930)-1)</f>
        <v>music</v>
      </c>
      <c r="R1930" t="str">
        <f>RIGHT(N1930,LEN(N1930)-FIND("/",N1930))</f>
        <v>indie rock</v>
      </c>
      <c r="S1930" s="9">
        <f t="shared" si="60"/>
        <v>41371.648078703707</v>
      </c>
      <c r="T1930" s="9">
        <f t="shared" si="61"/>
        <v>41401.648078703707</v>
      </c>
    </row>
    <row r="1931" spans="1:20" ht="43.5" x14ac:dyDescent="0.35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>
        <f>ROUND((E1931/D1931)*100,0)</f>
        <v>100</v>
      </c>
      <c r="P1931" s="5">
        <f>E1931/L1931</f>
        <v>42.8</v>
      </c>
      <c r="Q1931" t="str">
        <f>LEFT(N1931,FIND("/",N1931)-1)</f>
        <v>music</v>
      </c>
      <c r="R1931" t="str">
        <f>RIGHT(N1931,LEN(N1931)-FIND("/",N1931))</f>
        <v>indie rock</v>
      </c>
      <c r="S1931" s="9">
        <f t="shared" si="60"/>
        <v>40687.021597222221</v>
      </c>
      <c r="T1931" s="9">
        <f t="shared" si="61"/>
        <v>40729.021597222221</v>
      </c>
    </row>
    <row r="1932" spans="1:20" ht="29" x14ac:dyDescent="0.35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>
        <f>ROUND((E1932/D1932)*100,0)</f>
        <v>127</v>
      </c>
      <c r="P1932" s="5">
        <f>E1932/L1932</f>
        <v>48.846153846153847</v>
      </c>
      <c r="Q1932" t="str">
        <f>LEFT(N1932,FIND("/",N1932)-1)</f>
        <v>music</v>
      </c>
      <c r="R1932" t="str">
        <f>RIGHT(N1932,LEN(N1932)-FIND("/",N1932))</f>
        <v>indie rock</v>
      </c>
      <c r="S1932" s="9">
        <f t="shared" si="60"/>
        <v>41402.558819444443</v>
      </c>
      <c r="T1932" s="9">
        <f t="shared" si="61"/>
        <v>41462.558819444443</v>
      </c>
    </row>
    <row r="1933" spans="1:20" ht="43.5" x14ac:dyDescent="0.35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>
        <f>ROUND((E1933/D1933)*100,0)</f>
        <v>121</v>
      </c>
      <c r="P1933" s="5">
        <f>E1933/L1933</f>
        <v>48.240400000000001</v>
      </c>
      <c r="Q1933" t="str">
        <f>LEFT(N1933,FIND("/",N1933)-1)</f>
        <v>music</v>
      </c>
      <c r="R1933" t="str">
        <f>RIGHT(N1933,LEN(N1933)-FIND("/",N1933))</f>
        <v>indie rock</v>
      </c>
      <c r="S1933" s="9">
        <f t="shared" si="60"/>
        <v>41037.892465277779</v>
      </c>
      <c r="T1933" s="9">
        <f t="shared" si="61"/>
        <v>41051.145833333336</v>
      </c>
    </row>
    <row r="1934" spans="1:20" ht="58" x14ac:dyDescent="0.35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>
        <f>ROUND((E1934/D1934)*100,0)</f>
        <v>107</v>
      </c>
      <c r="P1934" s="5">
        <f>E1934/L1934</f>
        <v>70.212500000000006</v>
      </c>
      <c r="Q1934" t="str">
        <f>LEFT(N1934,FIND("/",N1934)-1)</f>
        <v>music</v>
      </c>
      <c r="R1934" t="str">
        <f>RIGHT(N1934,LEN(N1934)-FIND("/",N1934))</f>
        <v>indie rock</v>
      </c>
      <c r="S1934" s="9">
        <f t="shared" si="60"/>
        <v>40911.809872685182</v>
      </c>
      <c r="T1934" s="9">
        <f t="shared" si="61"/>
        <v>40932.809872685182</v>
      </c>
    </row>
    <row r="1935" spans="1:20" ht="43.5" x14ac:dyDescent="0.35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>
        <f>ROUND((E1935/D1935)*100,0)</f>
        <v>172</v>
      </c>
      <c r="P1935" s="5">
        <f>E1935/L1935</f>
        <v>94.054545454545448</v>
      </c>
      <c r="Q1935" t="str">
        <f>LEFT(N1935,FIND("/",N1935)-1)</f>
        <v>music</v>
      </c>
      <c r="R1935" t="str">
        <f>RIGHT(N1935,LEN(N1935)-FIND("/",N1935))</f>
        <v>indie rock</v>
      </c>
      <c r="S1935" s="9">
        <f t="shared" si="60"/>
        <v>41879.130868055552</v>
      </c>
      <c r="T1935" s="9">
        <f t="shared" si="61"/>
        <v>41909.130868055552</v>
      </c>
    </row>
    <row r="1936" spans="1:20" ht="43.5" x14ac:dyDescent="0.35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>
        <f>ROUND((E1936/D1936)*100,0)</f>
        <v>124</v>
      </c>
      <c r="P1936" s="5">
        <f>E1936/L1936</f>
        <v>80.272727272727266</v>
      </c>
      <c r="Q1936" t="str">
        <f>LEFT(N1936,FIND("/",N1936)-1)</f>
        <v>music</v>
      </c>
      <c r="R1936" t="str">
        <f>RIGHT(N1936,LEN(N1936)-FIND("/",N1936))</f>
        <v>indie rock</v>
      </c>
      <c r="S1936" s="9">
        <f t="shared" si="60"/>
        <v>40865.867141203707</v>
      </c>
      <c r="T1936" s="9">
        <f t="shared" si="61"/>
        <v>40902.208333333336</v>
      </c>
    </row>
    <row r="1937" spans="1:20" ht="58" x14ac:dyDescent="0.35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>
        <f>ROUND((E1937/D1937)*100,0)</f>
        <v>108</v>
      </c>
      <c r="P1937" s="5">
        <f>E1937/L1937</f>
        <v>54.2</v>
      </c>
      <c r="Q1937" t="str">
        <f>LEFT(N1937,FIND("/",N1937)-1)</f>
        <v>music</v>
      </c>
      <c r="R1937" t="str">
        <f>RIGHT(N1937,LEN(N1937)-FIND("/",N1937))</f>
        <v>indie rock</v>
      </c>
      <c r="S1937" s="9">
        <f t="shared" si="60"/>
        <v>41773.932534722226</v>
      </c>
      <c r="T1937" s="9">
        <f t="shared" si="61"/>
        <v>41811.207638888889</v>
      </c>
    </row>
    <row r="1938" spans="1:20" ht="43.5" x14ac:dyDescent="0.35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>
        <f>ROUND((E1938/D1938)*100,0)</f>
        <v>117</v>
      </c>
      <c r="P1938" s="5">
        <f>E1938/L1938</f>
        <v>60.26903448275862</v>
      </c>
      <c r="Q1938" t="str">
        <f>LEFT(N1938,FIND("/",N1938)-1)</f>
        <v>music</v>
      </c>
      <c r="R1938" t="str">
        <f>RIGHT(N1938,LEN(N1938)-FIND("/",N1938))</f>
        <v>indie rock</v>
      </c>
      <c r="S1938" s="9">
        <f t="shared" si="60"/>
        <v>40852.889699074076</v>
      </c>
      <c r="T1938" s="9">
        <f t="shared" si="61"/>
        <v>40883.249305555553</v>
      </c>
    </row>
    <row r="1939" spans="1:20" ht="43.5" x14ac:dyDescent="0.35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>
        <f>ROUND((E1939/D1939)*100,0)</f>
        <v>187</v>
      </c>
      <c r="P1939" s="5">
        <f>E1939/L1939</f>
        <v>38.740344827586206</v>
      </c>
      <c r="Q1939" t="str">
        <f>LEFT(N1939,FIND("/",N1939)-1)</f>
        <v>music</v>
      </c>
      <c r="R1939" t="str">
        <f>RIGHT(N1939,LEN(N1939)-FIND("/",N1939))</f>
        <v>indie rock</v>
      </c>
      <c r="S1939" s="9">
        <f t="shared" si="60"/>
        <v>41059.118993055556</v>
      </c>
      <c r="T1939" s="9">
        <f t="shared" si="61"/>
        <v>41075.165972222225</v>
      </c>
    </row>
    <row r="1940" spans="1:20" ht="43.5" x14ac:dyDescent="0.35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>
        <f>ROUND((E1940/D1940)*100,0)</f>
        <v>116</v>
      </c>
      <c r="P1940" s="5">
        <f>E1940/L1940</f>
        <v>152.54385964912279</v>
      </c>
      <c r="Q1940" t="str">
        <f>LEFT(N1940,FIND("/",N1940)-1)</f>
        <v>music</v>
      </c>
      <c r="R1940" t="str">
        <f>RIGHT(N1940,LEN(N1940)-FIND("/",N1940))</f>
        <v>indie rock</v>
      </c>
      <c r="S1940" s="9">
        <f t="shared" si="60"/>
        <v>41426.259618055556</v>
      </c>
      <c r="T1940" s="9">
        <f t="shared" si="61"/>
        <v>41457.208333333336</v>
      </c>
    </row>
    <row r="1941" spans="1:20" ht="58" x14ac:dyDescent="0.35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>
        <f>ROUND((E1941/D1941)*100,0)</f>
        <v>111</v>
      </c>
      <c r="P1941" s="5">
        <f>E1941/L1941</f>
        <v>115.3125</v>
      </c>
      <c r="Q1941" t="str">
        <f>LEFT(N1941,FIND("/",N1941)-1)</f>
        <v>music</v>
      </c>
      <c r="R1941" t="str">
        <f>RIGHT(N1941,LEN(N1941)-FIND("/",N1941))</f>
        <v>indie rock</v>
      </c>
      <c r="S1941" s="9">
        <f t="shared" si="60"/>
        <v>41313.985046296293</v>
      </c>
      <c r="T1941" s="9">
        <f t="shared" si="61"/>
        <v>41343.943379629629</v>
      </c>
    </row>
    <row r="1942" spans="1:20" ht="43.5" x14ac:dyDescent="0.35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>
        <f>ROUND((E1942/D1942)*100,0)</f>
        <v>171</v>
      </c>
      <c r="P1942" s="5">
        <f>E1942/L1942</f>
        <v>35.838709677419352</v>
      </c>
      <c r="Q1942" t="str">
        <f>LEFT(N1942,FIND("/",N1942)-1)</f>
        <v>music</v>
      </c>
      <c r="R1942" t="str">
        <f>RIGHT(N1942,LEN(N1942)-FIND("/",N1942))</f>
        <v>indie rock</v>
      </c>
      <c r="S1942" s="9">
        <f t="shared" si="60"/>
        <v>40670.507326388892</v>
      </c>
      <c r="T1942" s="9">
        <f t="shared" si="61"/>
        <v>40709.165972222225</v>
      </c>
    </row>
    <row r="1943" spans="1:20" ht="43.5" x14ac:dyDescent="0.35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>
        <f>ROUND((E1943/D1943)*100,0)</f>
        <v>126</v>
      </c>
      <c r="P1943" s="5">
        <f>E1943/L1943</f>
        <v>64.570118779438872</v>
      </c>
      <c r="Q1943" t="str">
        <f>LEFT(N1943,FIND("/",N1943)-1)</f>
        <v>technology</v>
      </c>
      <c r="R1943" t="str">
        <f>RIGHT(N1943,LEN(N1943)-FIND("/",N1943))</f>
        <v>hardware</v>
      </c>
      <c r="S1943" s="9">
        <f t="shared" si="60"/>
        <v>41744.290868055556</v>
      </c>
      <c r="T1943" s="9">
        <f t="shared" si="61"/>
        <v>41774.290868055556</v>
      </c>
    </row>
    <row r="1944" spans="1:20" ht="43.5" x14ac:dyDescent="0.35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>
        <f>ROUND((E1944/D1944)*100,0)</f>
        <v>138</v>
      </c>
      <c r="P1944" s="5">
        <f>E1944/L1944</f>
        <v>87.436000000000007</v>
      </c>
      <c r="Q1944" t="str">
        <f>LEFT(N1944,FIND("/",N1944)-1)</f>
        <v>technology</v>
      </c>
      <c r="R1944" t="str">
        <f>RIGHT(N1944,LEN(N1944)-FIND("/",N1944))</f>
        <v>hardware</v>
      </c>
      <c r="S1944" s="9">
        <f t="shared" si="60"/>
        <v>40638.828009259261</v>
      </c>
      <c r="T1944" s="9">
        <f t="shared" si="61"/>
        <v>40728.828009259261</v>
      </c>
    </row>
    <row r="1945" spans="1:20" ht="43.5" x14ac:dyDescent="0.35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>
        <f>ROUND((E1945/D1945)*100,0)</f>
        <v>1705</v>
      </c>
      <c r="P1945" s="5">
        <f>E1945/L1945</f>
        <v>68.815577078288939</v>
      </c>
      <c r="Q1945" t="str">
        <f>LEFT(N1945,FIND("/",N1945)-1)</f>
        <v>technology</v>
      </c>
      <c r="R1945" t="str">
        <f>RIGHT(N1945,LEN(N1945)-FIND("/",N1945))</f>
        <v>hardware</v>
      </c>
      <c r="S1945" s="9">
        <f t="shared" si="60"/>
        <v>42548.269861111112</v>
      </c>
      <c r="T1945" s="9">
        <f t="shared" si="61"/>
        <v>42593.269861111112</v>
      </c>
    </row>
    <row r="1946" spans="1:20" ht="58" x14ac:dyDescent="0.35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>
        <f>ROUND((E1946/D1946)*100,0)</f>
        <v>788</v>
      </c>
      <c r="P1946" s="5">
        <f>E1946/L1946</f>
        <v>176.200223588597</v>
      </c>
      <c r="Q1946" t="str">
        <f>LEFT(N1946,FIND("/",N1946)-1)</f>
        <v>technology</v>
      </c>
      <c r="R1946" t="str">
        <f>RIGHT(N1946,LEN(N1946)-FIND("/",N1946))</f>
        <v>hardware</v>
      </c>
      <c r="S1946" s="9">
        <f t="shared" si="60"/>
        <v>41730.584374999999</v>
      </c>
      <c r="T1946" s="9">
        <f t="shared" si="61"/>
        <v>41760.584374999999</v>
      </c>
    </row>
    <row r="1947" spans="1:20" ht="43.5" x14ac:dyDescent="0.35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>
        <f>ROUND((E1947/D1947)*100,0)</f>
        <v>348</v>
      </c>
      <c r="P1947" s="5">
        <f>E1947/L1947</f>
        <v>511.79117647058825</v>
      </c>
      <c r="Q1947" t="str">
        <f>LEFT(N1947,FIND("/",N1947)-1)</f>
        <v>technology</v>
      </c>
      <c r="R1947" t="str">
        <f>RIGHT(N1947,LEN(N1947)-FIND("/",N1947))</f>
        <v>hardware</v>
      </c>
      <c r="S1947" s="9">
        <f t="shared" si="60"/>
        <v>42157.251828703709</v>
      </c>
      <c r="T1947" s="9">
        <f t="shared" si="61"/>
        <v>42197.251828703709</v>
      </c>
    </row>
    <row r="1948" spans="1:20" ht="58" x14ac:dyDescent="0.35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>
        <f>ROUND((E1948/D1948)*100,0)</f>
        <v>150</v>
      </c>
      <c r="P1948" s="5">
        <f>E1948/L1948</f>
        <v>160.44285714285715</v>
      </c>
      <c r="Q1948" t="str">
        <f>LEFT(N1948,FIND("/",N1948)-1)</f>
        <v>technology</v>
      </c>
      <c r="R1948" t="str">
        <f>RIGHT(N1948,LEN(N1948)-FIND("/",N1948))</f>
        <v>hardware</v>
      </c>
      <c r="S1948" s="9">
        <f t="shared" si="60"/>
        <v>41689.150011574071</v>
      </c>
      <c r="T1948" s="9">
        <f t="shared" si="61"/>
        <v>41749.108344907407</v>
      </c>
    </row>
    <row r="1949" spans="1:20" ht="58" x14ac:dyDescent="0.35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>
        <f>ROUND((E1949/D1949)*100,0)</f>
        <v>101</v>
      </c>
      <c r="P1949" s="5">
        <f>E1949/L1949</f>
        <v>35.003043478260871</v>
      </c>
      <c r="Q1949" t="str">
        <f>LEFT(N1949,FIND("/",N1949)-1)</f>
        <v>technology</v>
      </c>
      <c r="R1949" t="str">
        <f>RIGHT(N1949,LEN(N1949)-FIND("/",N1949))</f>
        <v>hardware</v>
      </c>
      <c r="S1949" s="9">
        <f t="shared" si="60"/>
        <v>40102.918055555558</v>
      </c>
      <c r="T1949" s="9">
        <f t="shared" si="61"/>
        <v>40140.249305555553</v>
      </c>
    </row>
    <row r="1950" spans="1:20" ht="29" x14ac:dyDescent="0.35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>
        <f>ROUND((E1950/D1950)*100,0)</f>
        <v>800</v>
      </c>
      <c r="P1950" s="5">
        <f>E1950/L1950</f>
        <v>188.50671378091872</v>
      </c>
      <c r="Q1950" t="str">
        <f>LEFT(N1950,FIND("/",N1950)-1)</f>
        <v>technology</v>
      </c>
      <c r="R1950" t="str">
        <f>RIGHT(N1950,LEN(N1950)-FIND("/",N1950))</f>
        <v>hardware</v>
      </c>
      <c r="S1950" s="9">
        <f t="shared" si="60"/>
        <v>42473.604270833333</v>
      </c>
      <c r="T1950" s="9">
        <f t="shared" si="61"/>
        <v>42527.709722222222</v>
      </c>
    </row>
    <row r="1951" spans="1:20" ht="43.5" x14ac:dyDescent="0.35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>
        <f>ROUND((E1951/D1951)*100,0)</f>
        <v>106</v>
      </c>
      <c r="P1951" s="5">
        <f>E1951/L1951</f>
        <v>56.204984093319197</v>
      </c>
      <c r="Q1951" t="str">
        <f>LEFT(N1951,FIND("/",N1951)-1)</f>
        <v>technology</v>
      </c>
      <c r="R1951" t="str">
        <f>RIGHT(N1951,LEN(N1951)-FIND("/",N1951))</f>
        <v>hardware</v>
      </c>
      <c r="S1951" s="9">
        <f t="shared" si="60"/>
        <v>41800.423043981478</v>
      </c>
      <c r="T1951" s="9">
        <f t="shared" si="61"/>
        <v>41830.423043981478</v>
      </c>
    </row>
    <row r="1952" spans="1:20" ht="43.5" x14ac:dyDescent="0.35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>
        <f>ROUND((E1952/D1952)*100,0)</f>
        <v>201</v>
      </c>
      <c r="P1952" s="5">
        <f>E1952/L1952</f>
        <v>51.3054157782516</v>
      </c>
      <c r="Q1952" t="str">
        <f>LEFT(N1952,FIND("/",N1952)-1)</f>
        <v>technology</v>
      </c>
      <c r="R1952" t="str">
        <f>RIGHT(N1952,LEN(N1952)-FIND("/",N1952))</f>
        <v>hardware</v>
      </c>
      <c r="S1952" s="9">
        <f t="shared" si="60"/>
        <v>40624.181400462963</v>
      </c>
      <c r="T1952" s="9">
        <f t="shared" si="61"/>
        <v>40655.181400462963</v>
      </c>
    </row>
    <row r="1953" spans="1:20" ht="43.5" x14ac:dyDescent="0.35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>
        <f>ROUND((E1953/D1953)*100,0)</f>
        <v>212</v>
      </c>
      <c r="P1953" s="5">
        <f>E1953/L1953</f>
        <v>127.36450839328538</v>
      </c>
      <c r="Q1953" t="str">
        <f>LEFT(N1953,FIND("/",N1953)-1)</f>
        <v>technology</v>
      </c>
      <c r="R1953" t="str">
        <f>RIGHT(N1953,LEN(N1953)-FIND("/",N1953))</f>
        <v>hardware</v>
      </c>
      <c r="S1953" s="9">
        <f t="shared" si="60"/>
        <v>42651.420567129629</v>
      </c>
      <c r="T1953" s="9">
        <f t="shared" si="61"/>
        <v>42681.462233796294</v>
      </c>
    </row>
    <row r="1954" spans="1:20" ht="43.5" x14ac:dyDescent="0.35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>
        <f>ROUND((E1954/D1954)*100,0)</f>
        <v>198</v>
      </c>
      <c r="P1954" s="5">
        <f>E1954/L1954</f>
        <v>101.85532258064516</v>
      </c>
      <c r="Q1954" t="str">
        <f>LEFT(N1954,FIND("/",N1954)-1)</f>
        <v>technology</v>
      </c>
      <c r="R1954" t="str">
        <f>RIGHT(N1954,LEN(N1954)-FIND("/",N1954))</f>
        <v>hardware</v>
      </c>
      <c r="S1954" s="9">
        <f t="shared" si="60"/>
        <v>41526.60665509259</v>
      </c>
      <c r="T1954" s="9">
        <f t="shared" si="61"/>
        <v>41563.60665509259</v>
      </c>
    </row>
    <row r="1955" spans="1:20" ht="43.5" x14ac:dyDescent="0.35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>
        <f>ROUND((E1955/D1955)*100,0)</f>
        <v>226</v>
      </c>
      <c r="P1955" s="5">
        <f>E1955/L1955</f>
        <v>230.55782312925169</v>
      </c>
      <c r="Q1955" t="str">
        <f>LEFT(N1955,FIND("/",N1955)-1)</f>
        <v>technology</v>
      </c>
      <c r="R1955" t="str">
        <f>RIGHT(N1955,LEN(N1955)-FIND("/",N1955))</f>
        <v>hardware</v>
      </c>
      <c r="S1955" s="9">
        <f t="shared" si="60"/>
        <v>40941.199826388889</v>
      </c>
      <c r="T1955" s="9">
        <f t="shared" si="61"/>
        <v>40970.125</v>
      </c>
    </row>
    <row r="1956" spans="1:20" ht="29" x14ac:dyDescent="0.35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>
        <f>ROUND((E1956/D1956)*100,0)</f>
        <v>699</v>
      </c>
      <c r="P1956" s="5">
        <f>E1956/L1956</f>
        <v>842.10602409638557</v>
      </c>
      <c r="Q1956" t="str">
        <f>LEFT(N1956,FIND("/",N1956)-1)</f>
        <v>technology</v>
      </c>
      <c r="R1956" t="str">
        <f>RIGHT(N1956,LEN(N1956)-FIND("/",N1956))</f>
        <v>hardware</v>
      </c>
      <c r="S1956" s="9">
        <f t="shared" si="60"/>
        <v>42394.580740740741</v>
      </c>
      <c r="T1956" s="9">
        <f t="shared" si="61"/>
        <v>42441.208333333328</v>
      </c>
    </row>
    <row r="1957" spans="1:20" ht="58" x14ac:dyDescent="0.35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>
        <f>ROUND((E1957/D1957)*100,0)</f>
        <v>399</v>
      </c>
      <c r="P1957" s="5">
        <f>E1957/L1957</f>
        <v>577.27593103448271</v>
      </c>
      <c r="Q1957" t="str">
        <f>LEFT(N1957,FIND("/",N1957)-1)</f>
        <v>technology</v>
      </c>
      <c r="R1957" t="str">
        <f>RIGHT(N1957,LEN(N1957)-FIND("/",N1957))</f>
        <v>hardware</v>
      </c>
      <c r="S1957" s="9">
        <f t="shared" si="60"/>
        <v>41020.271770833337</v>
      </c>
      <c r="T1957" s="9">
        <f t="shared" si="61"/>
        <v>41052.791666666664</v>
      </c>
    </row>
    <row r="1958" spans="1:20" ht="43.5" x14ac:dyDescent="0.35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>
        <f>ROUND((E1958/D1958)*100,0)</f>
        <v>294</v>
      </c>
      <c r="P1958" s="5">
        <f>E1958/L1958</f>
        <v>483.34246575342468</v>
      </c>
      <c r="Q1958" t="str">
        <f>LEFT(N1958,FIND("/",N1958)-1)</f>
        <v>technology</v>
      </c>
      <c r="R1958" t="str">
        <f>RIGHT(N1958,LEN(N1958)-FIND("/",N1958))</f>
        <v>hardware</v>
      </c>
      <c r="S1958" s="9">
        <f t="shared" si="60"/>
        <v>42067.923668981486</v>
      </c>
      <c r="T1958" s="9">
        <f t="shared" si="61"/>
        <v>42112.882002314815</v>
      </c>
    </row>
    <row r="1959" spans="1:20" ht="29" x14ac:dyDescent="0.35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>
        <f>ROUND((E1959/D1959)*100,0)</f>
        <v>168</v>
      </c>
      <c r="P1959" s="5">
        <f>E1959/L1959</f>
        <v>76.138500000000008</v>
      </c>
      <c r="Q1959" t="str">
        <f>LEFT(N1959,FIND("/",N1959)-1)</f>
        <v>technology</v>
      </c>
      <c r="R1959" t="str">
        <f>RIGHT(N1959,LEN(N1959)-FIND("/",N1959))</f>
        <v>hardware</v>
      </c>
      <c r="S1959" s="9">
        <f t="shared" si="60"/>
        <v>41179.098530092589</v>
      </c>
      <c r="T1959" s="9">
        <f t="shared" si="61"/>
        <v>41209.098530092589</v>
      </c>
    </row>
    <row r="1960" spans="1:20" ht="43.5" x14ac:dyDescent="0.35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>
        <f>ROUND((E1960/D1960)*100,0)</f>
        <v>1436</v>
      </c>
      <c r="P1960" s="5">
        <f>E1960/L1960</f>
        <v>74.107684365781708</v>
      </c>
      <c r="Q1960" t="str">
        <f>LEFT(N1960,FIND("/",N1960)-1)</f>
        <v>technology</v>
      </c>
      <c r="R1960" t="str">
        <f>RIGHT(N1960,LEN(N1960)-FIND("/",N1960))</f>
        <v>hardware</v>
      </c>
      <c r="S1960" s="9">
        <f t="shared" si="60"/>
        <v>41326.987974537034</v>
      </c>
      <c r="T1960" s="9">
        <f t="shared" si="61"/>
        <v>41356.94630787037</v>
      </c>
    </row>
    <row r="1961" spans="1:20" ht="58" x14ac:dyDescent="0.35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>
        <f>ROUND((E1961/D1961)*100,0)</f>
        <v>157</v>
      </c>
      <c r="P1961" s="5">
        <f>E1961/L1961</f>
        <v>36.965660377358489</v>
      </c>
      <c r="Q1961" t="str">
        <f>LEFT(N1961,FIND("/",N1961)-1)</f>
        <v>technology</v>
      </c>
      <c r="R1961" t="str">
        <f>RIGHT(N1961,LEN(N1961)-FIND("/",N1961))</f>
        <v>hardware</v>
      </c>
      <c r="S1961" s="9">
        <f t="shared" si="60"/>
        <v>41871.845601851855</v>
      </c>
      <c r="T1961" s="9">
        <f t="shared" si="61"/>
        <v>41913</v>
      </c>
    </row>
    <row r="1962" spans="1:20" ht="43.5" x14ac:dyDescent="0.35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>
        <f>ROUND((E1962/D1962)*100,0)</f>
        <v>118</v>
      </c>
      <c r="P1962" s="5">
        <f>E1962/L1962</f>
        <v>2500.969696969697</v>
      </c>
      <c r="Q1962" t="str">
        <f>LEFT(N1962,FIND("/",N1962)-1)</f>
        <v>technology</v>
      </c>
      <c r="R1962" t="str">
        <f>RIGHT(N1962,LEN(N1962)-FIND("/",N1962))</f>
        <v>hardware</v>
      </c>
      <c r="S1962" s="9">
        <f t="shared" si="60"/>
        <v>41964.362743055557</v>
      </c>
      <c r="T1962" s="9">
        <f t="shared" si="61"/>
        <v>41994.362743055557</v>
      </c>
    </row>
    <row r="1963" spans="1:20" ht="43.5" x14ac:dyDescent="0.35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>
        <f>ROUND((E1963/D1963)*100,0)</f>
        <v>1105</v>
      </c>
      <c r="P1963" s="5">
        <f>E1963/L1963</f>
        <v>67.690214329454989</v>
      </c>
      <c r="Q1963" t="str">
        <f>LEFT(N1963,FIND("/",N1963)-1)</f>
        <v>technology</v>
      </c>
      <c r="R1963" t="str">
        <f>RIGHT(N1963,LEN(N1963)-FIND("/",N1963))</f>
        <v>hardware</v>
      </c>
      <c r="S1963" s="9">
        <f t="shared" si="60"/>
        <v>41148.194641203707</v>
      </c>
      <c r="T1963" s="9">
        <f t="shared" si="61"/>
        <v>41188.165972222225</v>
      </c>
    </row>
    <row r="1964" spans="1:20" ht="43.5" x14ac:dyDescent="0.35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>
        <f>ROUND((E1964/D1964)*100,0)</f>
        <v>193</v>
      </c>
      <c r="P1964" s="5">
        <f>E1964/L1964</f>
        <v>63.04738562091503</v>
      </c>
      <c r="Q1964" t="str">
        <f>LEFT(N1964,FIND("/",N1964)-1)</f>
        <v>technology</v>
      </c>
      <c r="R1964" t="str">
        <f>RIGHT(N1964,LEN(N1964)-FIND("/",N1964))</f>
        <v>hardware</v>
      </c>
      <c r="S1964" s="9">
        <f t="shared" si="60"/>
        <v>41742.780509259261</v>
      </c>
      <c r="T1964" s="9">
        <f t="shared" si="61"/>
        <v>41772.780509259261</v>
      </c>
    </row>
    <row r="1965" spans="1:20" ht="58" x14ac:dyDescent="0.35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>
        <f>ROUND((E1965/D1965)*100,0)</f>
        <v>127</v>
      </c>
      <c r="P1965" s="5">
        <f>E1965/L1965</f>
        <v>117.6</v>
      </c>
      <c r="Q1965" t="str">
        <f>LEFT(N1965,FIND("/",N1965)-1)</f>
        <v>technology</v>
      </c>
      <c r="R1965" t="str">
        <f>RIGHT(N1965,LEN(N1965)-FIND("/",N1965))</f>
        <v>hardware</v>
      </c>
      <c r="S1965" s="9">
        <f t="shared" si="60"/>
        <v>41863.429791666669</v>
      </c>
      <c r="T1965" s="9">
        <f t="shared" si="61"/>
        <v>41898.429791666669</v>
      </c>
    </row>
    <row r="1966" spans="1:20" ht="43.5" x14ac:dyDescent="0.35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>
        <f>ROUND((E1966/D1966)*100,0)</f>
        <v>260</v>
      </c>
      <c r="P1966" s="5">
        <f>E1966/L1966</f>
        <v>180.75185011709601</v>
      </c>
      <c r="Q1966" t="str">
        <f>LEFT(N1966,FIND("/",N1966)-1)</f>
        <v>technology</v>
      </c>
      <c r="R1966" t="str">
        <f>RIGHT(N1966,LEN(N1966)-FIND("/",N1966))</f>
        <v>hardware</v>
      </c>
      <c r="S1966" s="9">
        <f t="shared" si="60"/>
        <v>42452.272824074069</v>
      </c>
      <c r="T1966" s="9">
        <f t="shared" si="61"/>
        <v>42482.272824074069</v>
      </c>
    </row>
    <row r="1967" spans="1:20" ht="43.5" x14ac:dyDescent="0.35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>
        <f>ROUND((E1967/D1967)*100,0)</f>
        <v>262</v>
      </c>
      <c r="P1967" s="5">
        <f>E1967/L1967</f>
        <v>127.32038834951456</v>
      </c>
      <c r="Q1967" t="str">
        <f>LEFT(N1967,FIND("/",N1967)-1)</f>
        <v>technology</v>
      </c>
      <c r="R1967" t="str">
        <f>RIGHT(N1967,LEN(N1967)-FIND("/",N1967))</f>
        <v>hardware</v>
      </c>
      <c r="S1967" s="9">
        <f t="shared" si="60"/>
        <v>40898.089236111111</v>
      </c>
      <c r="T1967" s="9">
        <f t="shared" si="61"/>
        <v>40920.041666666664</v>
      </c>
    </row>
    <row r="1968" spans="1:20" ht="58" x14ac:dyDescent="0.35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>
        <f>ROUND((E1968/D1968)*100,0)</f>
        <v>207</v>
      </c>
      <c r="P1968" s="5">
        <f>E1968/L1968</f>
        <v>136.6444745538665</v>
      </c>
      <c r="Q1968" t="str">
        <f>LEFT(N1968,FIND("/",N1968)-1)</f>
        <v>technology</v>
      </c>
      <c r="R1968" t="str">
        <f>RIGHT(N1968,LEN(N1968)-FIND("/",N1968))</f>
        <v>hardware</v>
      </c>
      <c r="S1968" s="9">
        <f t="shared" si="60"/>
        <v>41835.540486111109</v>
      </c>
      <c r="T1968" s="9">
        <f t="shared" si="61"/>
        <v>41865.540486111109</v>
      </c>
    </row>
    <row r="1969" spans="1:20" ht="43.5" x14ac:dyDescent="0.35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>
        <f>ROUND((E1969/D1969)*100,0)</f>
        <v>370</v>
      </c>
      <c r="P1969" s="5">
        <f>E1969/L1969</f>
        <v>182.78024691358024</v>
      </c>
      <c r="Q1969" t="str">
        <f>LEFT(N1969,FIND("/",N1969)-1)</f>
        <v>technology</v>
      </c>
      <c r="R1969" t="str">
        <f>RIGHT(N1969,LEN(N1969)-FIND("/",N1969))</f>
        <v>hardware</v>
      </c>
      <c r="S1969" s="9">
        <f t="shared" si="60"/>
        <v>41730.663530092592</v>
      </c>
      <c r="T1969" s="9">
        <f t="shared" si="61"/>
        <v>41760.663530092592</v>
      </c>
    </row>
    <row r="1970" spans="1:20" ht="29" x14ac:dyDescent="0.35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>
        <f>ROUND((E1970/D1970)*100,0)</f>
        <v>285</v>
      </c>
      <c r="P1970" s="5">
        <f>E1970/L1970</f>
        <v>279.37843137254902</v>
      </c>
      <c r="Q1970" t="str">
        <f>LEFT(N1970,FIND("/",N1970)-1)</f>
        <v>technology</v>
      </c>
      <c r="R1970" t="str">
        <f>RIGHT(N1970,LEN(N1970)-FIND("/",N1970))</f>
        <v>hardware</v>
      </c>
      <c r="S1970" s="9">
        <f t="shared" si="60"/>
        <v>42676.586979166663</v>
      </c>
      <c r="T1970" s="9">
        <f t="shared" si="61"/>
        <v>42707.628645833334</v>
      </c>
    </row>
    <row r="1971" spans="1:20" ht="43.5" x14ac:dyDescent="0.35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>
        <f>ROUND((E1971/D1971)*100,0)</f>
        <v>579</v>
      </c>
      <c r="P1971" s="5">
        <f>E1971/L1971</f>
        <v>61.375728669846318</v>
      </c>
      <c r="Q1971" t="str">
        <f>LEFT(N1971,FIND("/",N1971)-1)</f>
        <v>technology</v>
      </c>
      <c r="R1971" t="str">
        <f>RIGHT(N1971,LEN(N1971)-FIND("/",N1971))</f>
        <v>hardware</v>
      </c>
      <c r="S1971" s="9">
        <f t="shared" si="60"/>
        <v>42557.792453703703</v>
      </c>
      <c r="T1971" s="9">
        <f t="shared" si="61"/>
        <v>42587.792453703703</v>
      </c>
    </row>
    <row r="1972" spans="1:20" ht="43.5" x14ac:dyDescent="0.35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>
        <f>ROUND((E1972/D1972)*100,0)</f>
        <v>1132</v>
      </c>
      <c r="P1972" s="5">
        <f>E1972/L1972</f>
        <v>80.727532097004286</v>
      </c>
      <c r="Q1972" t="str">
        <f>LEFT(N1972,FIND("/",N1972)-1)</f>
        <v>technology</v>
      </c>
      <c r="R1972" t="str">
        <f>RIGHT(N1972,LEN(N1972)-FIND("/",N1972))</f>
        <v>hardware</v>
      </c>
      <c r="S1972" s="9">
        <f t="shared" si="60"/>
        <v>41324.193298611113</v>
      </c>
      <c r="T1972" s="9">
        <f t="shared" si="61"/>
        <v>41384.151631944449</v>
      </c>
    </row>
    <row r="1973" spans="1:20" ht="43.5" x14ac:dyDescent="0.35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>
        <f>ROUND((E1973/D1973)*100,0)</f>
        <v>263</v>
      </c>
      <c r="P1973" s="5">
        <f>E1973/L1973</f>
        <v>272.35590732591254</v>
      </c>
      <c r="Q1973" t="str">
        <f>LEFT(N1973,FIND("/",N1973)-1)</f>
        <v>technology</v>
      </c>
      <c r="R1973" t="str">
        <f>RIGHT(N1973,LEN(N1973)-FIND("/",N1973))</f>
        <v>hardware</v>
      </c>
      <c r="S1973" s="9">
        <f t="shared" si="60"/>
        <v>41561.500706018516</v>
      </c>
      <c r="T1973" s="9">
        <f t="shared" si="61"/>
        <v>41593.166666666664</v>
      </c>
    </row>
    <row r="1974" spans="1:20" ht="43.5" x14ac:dyDescent="0.35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>
        <f>ROUND((E1974/D1974)*100,0)</f>
        <v>674</v>
      </c>
      <c r="P1974" s="5">
        <f>E1974/L1974</f>
        <v>70.848739495798313</v>
      </c>
      <c r="Q1974" t="str">
        <f>LEFT(N1974,FIND("/",N1974)-1)</f>
        <v>technology</v>
      </c>
      <c r="R1974" t="str">
        <f>RIGHT(N1974,LEN(N1974)-FIND("/",N1974))</f>
        <v>hardware</v>
      </c>
      <c r="S1974" s="9">
        <f t="shared" si="60"/>
        <v>41201.012083333335</v>
      </c>
      <c r="T1974" s="9">
        <f t="shared" si="61"/>
        <v>41231.053749999999</v>
      </c>
    </row>
    <row r="1975" spans="1:20" ht="43.5" x14ac:dyDescent="0.35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>
        <f>ROUND((E1975/D1975)*100,0)</f>
        <v>257</v>
      </c>
      <c r="P1975" s="5">
        <f>E1975/L1975</f>
        <v>247.94003412969283</v>
      </c>
      <c r="Q1975" t="str">
        <f>LEFT(N1975,FIND("/",N1975)-1)</f>
        <v>technology</v>
      </c>
      <c r="R1975" t="str">
        <f>RIGHT(N1975,LEN(N1975)-FIND("/",N1975))</f>
        <v>hardware</v>
      </c>
      <c r="S1975" s="9">
        <f t="shared" si="60"/>
        <v>42549.722962962958</v>
      </c>
      <c r="T1975" s="9">
        <f t="shared" si="61"/>
        <v>42588.291666666672</v>
      </c>
    </row>
    <row r="1976" spans="1:20" ht="43.5" x14ac:dyDescent="0.35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>
        <f>ROUND((E1976/D1976)*100,0)</f>
        <v>375</v>
      </c>
      <c r="P1976" s="5">
        <f>E1976/L1976</f>
        <v>186.81393034825871</v>
      </c>
      <c r="Q1976" t="str">
        <f>LEFT(N1976,FIND("/",N1976)-1)</f>
        <v>technology</v>
      </c>
      <c r="R1976" t="str">
        <f>RIGHT(N1976,LEN(N1976)-FIND("/",N1976))</f>
        <v>hardware</v>
      </c>
      <c r="S1976" s="9">
        <f t="shared" si="60"/>
        <v>41445.334131944444</v>
      </c>
      <c r="T1976" s="9">
        <f t="shared" si="61"/>
        <v>41505.334131944444</v>
      </c>
    </row>
    <row r="1977" spans="1:20" ht="29" x14ac:dyDescent="0.35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>
        <f>ROUND((E1977/D1977)*100,0)</f>
        <v>209</v>
      </c>
      <c r="P1977" s="5">
        <f>E1977/L1977</f>
        <v>131.98948616600788</v>
      </c>
      <c r="Q1977" t="str">
        <f>LEFT(N1977,FIND("/",N1977)-1)</f>
        <v>technology</v>
      </c>
      <c r="R1977" t="str">
        <f>RIGHT(N1977,LEN(N1977)-FIND("/",N1977))</f>
        <v>hardware</v>
      </c>
      <c r="S1977" s="9">
        <f t="shared" si="60"/>
        <v>41313.755219907405</v>
      </c>
      <c r="T1977" s="9">
        <f t="shared" si="61"/>
        <v>41343.755219907405</v>
      </c>
    </row>
    <row r="1978" spans="1:20" ht="29" x14ac:dyDescent="0.35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>
        <f>ROUND((E1978/D1978)*100,0)</f>
        <v>347</v>
      </c>
      <c r="P1978" s="5">
        <f>E1978/L1978</f>
        <v>29.310782241014799</v>
      </c>
      <c r="Q1978" t="str">
        <f>LEFT(N1978,FIND("/",N1978)-1)</f>
        <v>technology</v>
      </c>
      <c r="R1978" t="str">
        <f>RIGHT(N1978,LEN(N1978)-FIND("/",N1978))</f>
        <v>hardware</v>
      </c>
      <c r="S1978" s="9">
        <f t="shared" si="60"/>
        <v>41438.899594907409</v>
      </c>
      <c r="T1978" s="9">
        <f t="shared" si="61"/>
        <v>41468.899594907409</v>
      </c>
    </row>
    <row r="1979" spans="1:20" ht="43.5" x14ac:dyDescent="0.35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>
        <f>ROUND((E1979/D1979)*100,0)</f>
        <v>402</v>
      </c>
      <c r="P1979" s="5">
        <f>E1979/L1979</f>
        <v>245.02436053593178</v>
      </c>
      <c r="Q1979" t="str">
        <f>LEFT(N1979,FIND("/",N1979)-1)</f>
        <v>technology</v>
      </c>
      <c r="R1979" t="str">
        <f>RIGHT(N1979,LEN(N1979)-FIND("/",N1979))</f>
        <v>hardware</v>
      </c>
      <c r="S1979" s="9">
        <f t="shared" si="60"/>
        <v>42311.216898148152</v>
      </c>
      <c r="T1979" s="9">
        <f t="shared" si="61"/>
        <v>42357.332638888889</v>
      </c>
    </row>
    <row r="1980" spans="1:20" ht="43.5" x14ac:dyDescent="0.35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>
        <f>ROUND((E1980/D1980)*100,0)</f>
        <v>1027</v>
      </c>
      <c r="P1980" s="5">
        <f>E1980/L1980</f>
        <v>1323.2540463917526</v>
      </c>
      <c r="Q1980" t="str">
        <f>LEFT(N1980,FIND("/",N1980)-1)</f>
        <v>technology</v>
      </c>
      <c r="R1980" t="str">
        <f>RIGHT(N1980,LEN(N1980)-FIND("/",N1980))</f>
        <v>hardware</v>
      </c>
      <c r="S1980" s="9">
        <f t="shared" si="60"/>
        <v>41039.225601851853</v>
      </c>
      <c r="T1980" s="9">
        <f t="shared" si="61"/>
        <v>41072.291666666664</v>
      </c>
    </row>
    <row r="1981" spans="1:20" ht="43.5" x14ac:dyDescent="0.35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>
        <f>ROUND((E1981/D1981)*100,0)</f>
        <v>115</v>
      </c>
      <c r="P1981" s="5">
        <f>E1981/L1981</f>
        <v>282.65966789667897</v>
      </c>
      <c r="Q1981" t="str">
        <f>LEFT(N1981,FIND("/",N1981)-1)</f>
        <v>technology</v>
      </c>
      <c r="R1981" t="str">
        <f>RIGHT(N1981,LEN(N1981)-FIND("/",N1981))</f>
        <v>hardware</v>
      </c>
      <c r="S1981" s="9">
        <f t="shared" si="60"/>
        <v>42290.460023148145</v>
      </c>
      <c r="T1981" s="9">
        <f t="shared" si="61"/>
        <v>42327.207638888889</v>
      </c>
    </row>
    <row r="1982" spans="1:20" ht="29" x14ac:dyDescent="0.35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>
        <f>ROUND((E1982/D1982)*100,0)</f>
        <v>355</v>
      </c>
      <c r="P1982" s="5">
        <f>E1982/L1982</f>
        <v>91.214401028277635</v>
      </c>
      <c r="Q1982" t="str">
        <f>LEFT(N1982,FIND("/",N1982)-1)</f>
        <v>technology</v>
      </c>
      <c r="R1982" t="str">
        <f>RIGHT(N1982,LEN(N1982)-FIND("/",N1982))</f>
        <v>hardware</v>
      </c>
      <c r="S1982" s="9">
        <f t="shared" si="60"/>
        <v>42423.542384259257</v>
      </c>
      <c r="T1982" s="9">
        <f t="shared" si="61"/>
        <v>42463.500717592593</v>
      </c>
    </row>
    <row r="1983" spans="1:20" ht="43.5" x14ac:dyDescent="0.35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>
        <f>ROUND((E1983/D1983)*100,0)</f>
        <v>5</v>
      </c>
      <c r="P1983" s="5">
        <f>E1983/L1983</f>
        <v>31.75</v>
      </c>
      <c r="Q1983" t="str">
        <f>LEFT(N1983,FIND("/",N1983)-1)</f>
        <v>photography</v>
      </c>
      <c r="R1983" t="str">
        <f>RIGHT(N1983,LEN(N1983)-FIND("/",N1983))</f>
        <v>people</v>
      </c>
      <c r="S1983" s="9">
        <f t="shared" si="60"/>
        <v>41799.725289351853</v>
      </c>
      <c r="T1983" s="9">
        <f t="shared" si="61"/>
        <v>41829.725289351853</v>
      </c>
    </row>
    <row r="1984" spans="1:20" ht="43.5" x14ac:dyDescent="0.35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>
        <f>ROUND((E1984/D1984)*100,0)</f>
        <v>0</v>
      </c>
      <c r="P1984" s="5" t="e">
        <f>E1984/L1984</f>
        <v>#DIV/0!</v>
      </c>
      <c r="Q1984" t="str">
        <f>LEFT(N1984,FIND("/",N1984)-1)</f>
        <v>photography</v>
      </c>
      <c r="R1984" t="str">
        <f>RIGHT(N1984,LEN(N1984)-FIND("/",N1984))</f>
        <v>people</v>
      </c>
      <c r="S1984" s="9">
        <f t="shared" si="60"/>
        <v>42678.586655092593</v>
      </c>
      <c r="T1984" s="9">
        <f t="shared" si="61"/>
        <v>42708.628321759257</v>
      </c>
    </row>
    <row r="1985" spans="1:20" ht="43.5" x14ac:dyDescent="0.35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>
        <f>ROUND((E1985/D1985)*100,0)</f>
        <v>4</v>
      </c>
      <c r="P1985" s="5">
        <f>E1985/L1985</f>
        <v>88.6875</v>
      </c>
      <c r="Q1985" t="str">
        <f>LEFT(N1985,FIND("/",N1985)-1)</f>
        <v>photography</v>
      </c>
      <c r="R1985" t="str">
        <f>RIGHT(N1985,LEN(N1985)-FIND("/",N1985))</f>
        <v>people</v>
      </c>
      <c r="S1985" s="9">
        <f t="shared" si="60"/>
        <v>42593.011782407411</v>
      </c>
      <c r="T1985" s="9">
        <f t="shared" si="61"/>
        <v>42615.291666666672</v>
      </c>
    </row>
    <row r="1986" spans="1:20" ht="58" x14ac:dyDescent="0.35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>
        <f>ROUND((E1986/D1986)*100,0)</f>
        <v>21</v>
      </c>
      <c r="P1986" s="5">
        <f>E1986/L1986</f>
        <v>453.14285714285717</v>
      </c>
      <c r="Q1986" t="str">
        <f>LEFT(N1986,FIND("/",N1986)-1)</f>
        <v>photography</v>
      </c>
      <c r="R1986" t="str">
        <f>RIGHT(N1986,LEN(N1986)-FIND("/",N1986))</f>
        <v>people</v>
      </c>
      <c r="S1986" s="9">
        <f t="shared" si="60"/>
        <v>41913.790289351848</v>
      </c>
      <c r="T1986" s="9">
        <f t="shared" si="61"/>
        <v>41973.831956018519</v>
      </c>
    </row>
    <row r="1987" spans="1:20" ht="43.5" x14ac:dyDescent="0.35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>
        <f>ROUND((E1987/D1987)*100,0)</f>
        <v>3</v>
      </c>
      <c r="P1987" s="5">
        <f>E1987/L1987</f>
        <v>12.75</v>
      </c>
      <c r="Q1987" t="str">
        <f>LEFT(N1987,FIND("/",N1987)-1)</f>
        <v>photography</v>
      </c>
      <c r="R1987" t="str">
        <f>RIGHT(N1987,LEN(N1987)-FIND("/",N1987))</f>
        <v>people</v>
      </c>
      <c r="S1987" s="9">
        <f t="shared" ref="S1987:S2050" si="62">(((J1987/60)/60)/24)+DATE(1970,1,1)</f>
        <v>42555.698738425926</v>
      </c>
      <c r="T1987" s="9">
        <f t="shared" ref="T1987:T2050" si="63">(((I1987/60)/60)/24)+DATE(1970,1,1)</f>
        <v>42584.958333333328</v>
      </c>
    </row>
    <row r="1988" spans="1:20" ht="43.5" x14ac:dyDescent="0.35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>
        <f>ROUND((E1988/D1988)*100,0)</f>
        <v>0</v>
      </c>
      <c r="P1988" s="5">
        <f>E1988/L1988</f>
        <v>1</v>
      </c>
      <c r="Q1988" t="str">
        <f>LEFT(N1988,FIND("/",N1988)-1)</f>
        <v>photography</v>
      </c>
      <c r="R1988" t="str">
        <f>RIGHT(N1988,LEN(N1988)-FIND("/",N1988))</f>
        <v>people</v>
      </c>
      <c r="S1988" s="9">
        <f t="shared" si="62"/>
        <v>42413.433831018512</v>
      </c>
      <c r="T1988" s="9">
        <f t="shared" si="63"/>
        <v>42443.392164351855</v>
      </c>
    </row>
    <row r="1989" spans="1:20" ht="29" x14ac:dyDescent="0.35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>
        <f>ROUND((E1989/D1989)*100,0)</f>
        <v>42</v>
      </c>
      <c r="P1989" s="5">
        <f>E1989/L1989</f>
        <v>83.428571428571431</v>
      </c>
      <c r="Q1989" t="str">
        <f>LEFT(N1989,FIND("/",N1989)-1)</f>
        <v>photography</v>
      </c>
      <c r="R1989" t="str">
        <f>RIGHT(N1989,LEN(N1989)-FIND("/",N1989))</f>
        <v>people</v>
      </c>
      <c r="S1989" s="9">
        <f t="shared" si="62"/>
        <v>42034.639768518522</v>
      </c>
      <c r="T1989" s="9">
        <f t="shared" si="63"/>
        <v>42064.639768518522</v>
      </c>
    </row>
    <row r="1990" spans="1:20" x14ac:dyDescent="0.35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>
        <f>ROUND((E1990/D1990)*100,0)</f>
        <v>0</v>
      </c>
      <c r="P1990" s="5">
        <f>E1990/L1990</f>
        <v>25</v>
      </c>
      <c r="Q1990" t="str">
        <f>LEFT(N1990,FIND("/",N1990)-1)</f>
        <v>photography</v>
      </c>
      <c r="R1990" t="str">
        <f>RIGHT(N1990,LEN(N1990)-FIND("/",N1990))</f>
        <v>people</v>
      </c>
      <c r="S1990" s="9">
        <f t="shared" si="62"/>
        <v>42206.763217592597</v>
      </c>
      <c r="T1990" s="9">
        <f t="shared" si="63"/>
        <v>42236.763217592597</v>
      </c>
    </row>
    <row r="1991" spans="1:20" ht="43.5" x14ac:dyDescent="0.35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>
        <f>ROUND((E1991/D1991)*100,0)</f>
        <v>1</v>
      </c>
      <c r="P1991" s="5">
        <f>E1991/L1991</f>
        <v>50</v>
      </c>
      <c r="Q1991" t="str">
        <f>LEFT(N1991,FIND("/",N1991)-1)</f>
        <v>photography</v>
      </c>
      <c r="R1991" t="str">
        <f>RIGHT(N1991,LEN(N1991)-FIND("/",N1991))</f>
        <v>people</v>
      </c>
      <c r="S1991" s="9">
        <f t="shared" si="62"/>
        <v>42685.680648148147</v>
      </c>
      <c r="T1991" s="9">
        <f t="shared" si="63"/>
        <v>42715.680648148147</v>
      </c>
    </row>
    <row r="1992" spans="1:20" ht="43.5" x14ac:dyDescent="0.35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>
        <f>ROUND((E1992/D1992)*100,0)</f>
        <v>17</v>
      </c>
      <c r="P1992" s="5">
        <f>E1992/L1992</f>
        <v>101.8</v>
      </c>
      <c r="Q1992" t="str">
        <f>LEFT(N1992,FIND("/",N1992)-1)</f>
        <v>photography</v>
      </c>
      <c r="R1992" t="str">
        <f>RIGHT(N1992,LEN(N1992)-FIND("/",N1992))</f>
        <v>people</v>
      </c>
      <c r="S1992" s="9">
        <f t="shared" si="62"/>
        <v>42398.195972222224</v>
      </c>
      <c r="T1992" s="9">
        <f t="shared" si="63"/>
        <v>42413.195972222224</v>
      </c>
    </row>
    <row r="1993" spans="1:20" ht="29" x14ac:dyDescent="0.35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>
        <f>ROUND((E1993/D1993)*100,0)</f>
        <v>7</v>
      </c>
      <c r="P1993" s="5">
        <f>E1993/L1993</f>
        <v>46.666666666666664</v>
      </c>
      <c r="Q1993" t="str">
        <f>LEFT(N1993,FIND("/",N1993)-1)</f>
        <v>photography</v>
      </c>
      <c r="R1993" t="str">
        <f>RIGHT(N1993,LEN(N1993)-FIND("/",N1993))</f>
        <v>people</v>
      </c>
      <c r="S1993" s="9">
        <f t="shared" si="62"/>
        <v>42167.89335648148</v>
      </c>
      <c r="T1993" s="9">
        <f t="shared" si="63"/>
        <v>42188.89335648148</v>
      </c>
    </row>
    <row r="1994" spans="1:20" ht="29" x14ac:dyDescent="0.35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>
        <f>ROUND((E1994/D1994)*100,0)</f>
        <v>0</v>
      </c>
      <c r="P1994" s="5">
        <f>E1994/L1994</f>
        <v>1</v>
      </c>
      <c r="Q1994" t="str">
        <f>LEFT(N1994,FIND("/",N1994)-1)</f>
        <v>photography</v>
      </c>
      <c r="R1994" t="str">
        <f>RIGHT(N1994,LEN(N1994)-FIND("/",N1994))</f>
        <v>people</v>
      </c>
      <c r="S1994" s="9">
        <f t="shared" si="62"/>
        <v>42023.143414351856</v>
      </c>
      <c r="T1994" s="9">
        <f t="shared" si="63"/>
        <v>42053.143414351856</v>
      </c>
    </row>
    <row r="1995" spans="1:20" ht="43.5" x14ac:dyDescent="0.35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>
        <f>ROUND((E1995/D1995)*100,0)</f>
        <v>0</v>
      </c>
      <c r="P1995" s="5" t="e">
        <f>E1995/L1995</f>
        <v>#DIV/0!</v>
      </c>
      <c r="Q1995" t="str">
        <f>LEFT(N1995,FIND("/",N1995)-1)</f>
        <v>photography</v>
      </c>
      <c r="R1995" t="str">
        <f>RIGHT(N1995,LEN(N1995)-FIND("/",N1995))</f>
        <v>people</v>
      </c>
      <c r="S1995" s="9">
        <f t="shared" si="62"/>
        <v>42329.58839120371</v>
      </c>
      <c r="T1995" s="9">
        <f t="shared" si="63"/>
        <v>42359.58839120371</v>
      </c>
    </row>
    <row r="1996" spans="1:20" ht="58" x14ac:dyDescent="0.35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>
        <f>ROUND((E1996/D1996)*100,0)</f>
        <v>0</v>
      </c>
      <c r="P1996" s="5" t="e">
        <f>E1996/L1996</f>
        <v>#DIV/0!</v>
      </c>
      <c r="Q1996" t="str">
        <f>LEFT(N1996,FIND("/",N1996)-1)</f>
        <v>photography</v>
      </c>
      <c r="R1996" t="str">
        <f>RIGHT(N1996,LEN(N1996)-FIND("/",N1996))</f>
        <v>people</v>
      </c>
      <c r="S1996" s="9">
        <f t="shared" si="62"/>
        <v>42651.006273148145</v>
      </c>
      <c r="T1996" s="9">
        <f t="shared" si="63"/>
        <v>42711.047939814816</v>
      </c>
    </row>
    <row r="1997" spans="1:20" ht="43.5" x14ac:dyDescent="0.35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>
        <f>ROUND((E1997/D1997)*100,0)</f>
        <v>8</v>
      </c>
      <c r="P1997" s="5">
        <f>E1997/L1997</f>
        <v>26</v>
      </c>
      <c r="Q1997" t="str">
        <f>LEFT(N1997,FIND("/",N1997)-1)</f>
        <v>photography</v>
      </c>
      <c r="R1997" t="str">
        <f>RIGHT(N1997,LEN(N1997)-FIND("/",N1997))</f>
        <v>people</v>
      </c>
      <c r="S1997" s="9">
        <f t="shared" si="62"/>
        <v>42181.902037037042</v>
      </c>
      <c r="T1997" s="9">
        <f t="shared" si="63"/>
        <v>42201.902037037042</v>
      </c>
    </row>
    <row r="1998" spans="1:20" ht="58" x14ac:dyDescent="0.35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>
        <f>ROUND((E1998/D1998)*100,0)</f>
        <v>0</v>
      </c>
      <c r="P1998" s="5" t="e">
        <f>E1998/L1998</f>
        <v>#DIV/0!</v>
      </c>
      <c r="Q1998" t="str">
        <f>LEFT(N1998,FIND("/",N1998)-1)</f>
        <v>photography</v>
      </c>
      <c r="R1998" t="str">
        <f>RIGHT(N1998,LEN(N1998)-FIND("/",N1998))</f>
        <v>people</v>
      </c>
      <c r="S1998" s="9">
        <f t="shared" si="62"/>
        <v>41800.819571759261</v>
      </c>
      <c r="T1998" s="9">
        <f t="shared" si="63"/>
        <v>41830.819571759261</v>
      </c>
    </row>
    <row r="1999" spans="1:20" ht="43.5" x14ac:dyDescent="0.35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>
        <f>ROUND((E1999/D1999)*100,0)</f>
        <v>0</v>
      </c>
      <c r="P1999" s="5" t="e">
        <f>E1999/L1999</f>
        <v>#DIV/0!</v>
      </c>
      <c r="Q1999" t="str">
        <f>LEFT(N1999,FIND("/",N1999)-1)</f>
        <v>photography</v>
      </c>
      <c r="R1999" t="str">
        <f>RIGHT(N1999,LEN(N1999)-FIND("/",N1999))</f>
        <v>people</v>
      </c>
      <c r="S1999" s="9">
        <f t="shared" si="62"/>
        <v>41847.930694444447</v>
      </c>
      <c r="T1999" s="9">
        <f t="shared" si="63"/>
        <v>41877.930694444447</v>
      </c>
    </row>
    <row r="2000" spans="1:20" ht="58" x14ac:dyDescent="0.35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>
        <f>ROUND((E2000/D2000)*100,0)</f>
        <v>26</v>
      </c>
      <c r="P2000" s="5">
        <f>E2000/L2000</f>
        <v>218.33333333333334</v>
      </c>
      <c r="Q2000" t="str">
        <f>LEFT(N2000,FIND("/",N2000)-1)</f>
        <v>photography</v>
      </c>
      <c r="R2000" t="str">
        <f>RIGHT(N2000,LEN(N2000)-FIND("/",N2000))</f>
        <v>people</v>
      </c>
      <c r="S2000" s="9">
        <f t="shared" si="62"/>
        <v>41807.118495370371</v>
      </c>
      <c r="T2000" s="9">
        <f t="shared" si="63"/>
        <v>41852.118495370371</v>
      </c>
    </row>
    <row r="2001" spans="1:20" ht="43.5" x14ac:dyDescent="0.35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>
        <f>ROUND((E2001/D2001)*100,0)</f>
        <v>1</v>
      </c>
      <c r="P2001" s="5">
        <f>E2001/L2001</f>
        <v>33.714285714285715</v>
      </c>
      <c r="Q2001" t="str">
        <f>LEFT(N2001,FIND("/",N2001)-1)</f>
        <v>photography</v>
      </c>
      <c r="R2001" t="str">
        <f>RIGHT(N2001,LEN(N2001)-FIND("/",N2001))</f>
        <v>people</v>
      </c>
      <c r="S2001" s="9">
        <f t="shared" si="62"/>
        <v>41926.482731481483</v>
      </c>
      <c r="T2001" s="9">
        <f t="shared" si="63"/>
        <v>41956.524398148147</v>
      </c>
    </row>
    <row r="2002" spans="1:20" ht="43.5" x14ac:dyDescent="0.35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>
        <f>ROUND((E2002/D2002)*100,0)</f>
        <v>13</v>
      </c>
      <c r="P2002" s="5">
        <f>E2002/L2002</f>
        <v>25</v>
      </c>
      <c r="Q2002" t="str">
        <f>LEFT(N2002,FIND("/",N2002)-1)</f>
        <v>photography</v>
      </c>
      <c r="R2002" t="str">
        <f>RIGHT(N2002,LEN(N2002)-FIND("/",N2002))</f>
        <v>people</v>
      </c>
      <c r="S2002" s="9">
        <f t="shared" si="62"/>
        <v>42345.951539351852</v>
      </c>
      <c r="T2002" s="9">
        <f t="shared" si="63"/>
        <v>42375.951539351852</v>
      </c>
    </row>
    <row r="2003" spans="1:20" ht="43.5" x14ac:dyDescent="0.35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>
        <f>ROUND((E2003/D2003)*100,0)</f>
        <v>382</v>
      </c>
      <c r="P2003" s="5">
        <f>E2003/L2003</f>
        <v>128.38790470372632</v>
      </c>
      <c r="Q2003" t="str">
        <f>LEFT(N2003,FIND("/",N2003)-1)</f>
        <v>technology</v>
      </c>
      <c r="R2003" t="str">
        <f>RIGHT(N2003,LEN(N2003)-FIND("/",N2003))</f>
        <v>hardware</v>
      </c>
      <c r="S2003" s="9">
        <f t="shared" si="62"/>
        <v>42136.209675925929</v>
      </c>
      <c r="T2003" s="9">
        <f t="shared" si="63"/>
        <v>42167.833333333328</v>
      </c>
    </row>
    <row r="2004" spans="1:20" ht="43.5" x14ac:dyDescent="0.35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>
        <f>ROUND((E2004/D2004)*100,0)</f>
        <v>217</v>
      </c>
      <c r="P2004" s="5">
        <f>E2004/L2004</f>
        <v>78.834261818181815</v>
      </c>
      <c r="Q2004" t="str">
        <f>LEFT(N2004,FIND("/",N2004)-1)</f>
        <v>technology</v>
      </c>
      <c r="R2004" t="str">
        <f>RIGHT(N2004,LEN(N2004)-FIND("/",N2004))</f>
        <v>hardware</v>
      </c>
      <c r="S2004" s="9">
        <f t="shared" si="62"/>
        <v>42728.71230324074</v>
      </c>
      <c r="T2004" s="9">
        <f t="shared" si="63"/>
        <v>42758.71230324074</v>
      </c>
    </row>
    <row r="2005" spans="1:20" ht="58" x14ac:dyDescent="0.35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>
        <f>ROUND((E2005/D2005)*100,0)</f>
        <v>312</v>
      </c>
      <c r="P2005" s="5">
        <f>E2005/L2005</f>
        <v>91.764705882352942</v>
      </c>
      <c r="Q2005" t="str">
        <f>LEFT(N2005,FIND("/",N2005)-1)</f>
        <v>technology</v>
      </c>
      <c r="R2005" t="str">
        <f>RIGHT(N2005,LEN(N2005)-FIND("/",N2005))</f>
        <v>hardware</v>
      </c>
      <c r="S2005" s="9">
        <f t="shared" si="62"/>
        <v>40347.125601851854</v>
      </c>
      <c r="T2005" s="9">
        <f t="shared" si="63"/>
        <v>40361.958333333336</v>
      </c>
    </row>
    <row r="2006" spans="1:20" ht="43.5" x14ac:dyDescent="0.35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>
        <f>ROUND((E2006/D2006)*100,0)</f>
        <v>234</v>
      </c>
      <c r="P2006" s="5">
        <f>E2006/L2006</f>
        <v>331.10237288135596</v>
      </c>
      <c r="Q2006" t="str">
        <f>LEFT(N2006,FIND("/",N2006)-1)</f>
        <v>technology</v>
      </c>
      <c r="R2006" t="str">
        <f>RIGHT(N2006,LEN(N2006)-FIND("/",N2006))</f>
        <v>hardware</v>
      </c>
      <c r="S2006" s="9">
        <f t="shared" si="62"/>
        <v>41800.604895833334</v>
      </c>
      <c r="T2006" s="9">
        <f t="shared" si="63"/>
        <v>41830.604895833334</v>
      </c>
    </row>
    <row r="2007" spans="1:20" ht="43.5" x14ac:dyDescent="0.35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>
        <f>ROUND((E2007/D2007)*100,0)</f>
        <v>124</v>
      </c>
      <c r="P2007" s="5">
        <f>E2007/L2007</f>
        <v>194.26193717277485</v>
      </c>
      <c r="Q2007" t="str">
        <f>LEFT(N2007,FIND("/",N2007)-1)</f>
        <v>technology</v>
      </c>
      <c r="R2007" t="str">
        <f>RIGHT(N2007,LEN(N2007)-FIND("/",N2007))</f>
        <v>hardware</v>
      </c>
      <c r="S2007" s="9">
        <f t="shared" si="62"/>
        <v>41535.812708333331</v>
      </c>
      <c r="T2007" s="9">
        <f t="shared" si="63"/>
        <v>41563.165972222225</v>
      </c>
    </row>
    <row r="2008" spans="1:20" ht="58" x14ac:dyDescent="0.35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>
        <f>ROUND((E2008/D2008)*100,0)</f>
        <v>248</v>
      </c>
      <c r="P2008" s="5">
        <f>E2008/L2008</f>
        <v>408.97689768976898</v>
      </c>
      <c r="Q2008" t="str">
        <f>LEFT(N2008,FIND("/",N2008)-1)</f>
        <v>technology</v>
      </c>
      <c r="R2008" t="str">
        <f>RIGHT(N2008,LEN(N2008)-FIND("/",N2008))</f>
        <v>hardware</v>
      </c>
      <c r="S2008" s="9">
        <f t="shared" si="62"/>
        <v>41941.500520833331</v>
      </c>
      <c r="T2008" s="9">
        <f t="shared" si="63"/>
        <v>41976.542187500003</v>
      </c>
    </row>
    <row r="2009" spans="1:20" ht="58" x14ac:dyDescent="0.35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>
        <f>ROUND((E2009/D2009)*100,0)</f>
        <v>116</v>
      </c>
      <c r="P2009" s="5">
        <f>E2009/L2009</f>
        <v>84.459270072992695</v>
      </c>
      <c r="Q2009" t="str">
        <f>LEFT(N2009,FIND("/",N2009)-1)</f>
        <v>technology</v>
      </c>
      <c r="R2009" t="str">
        <f>RIGHT(N2009,LEN(N2009)-FIND("/",N2009))</f>
        <v>hardware</v>
      </c>
      <c r="S2009" s="9">
        <f t="shared" si="62"/>
        <v>40347.837800925925</v>
      </c>
      <c r="T2009" s="9">
        <f t="shared" si="63"/>
        <v>40414.166666666664</v>
      </c>
    </row>
    <row r="2010" spans="1:20" ht="58" x14ac:dyDescent="0.35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>
        <f>ROUND((E2010/D2010)*100,0)</f>
        <v>117</v>
      </c>
      <c r="P2010" s="5">
        <f>E2010/L2010</f>
        <v>44.853658536585364</v>
      </c>
      <c r="Q2010" t="str">
        <f>LEFT(N2010,FIND("/",N2010)-1)</f>
        <v>technology</v>
      </c>
      <c r="R2010" t="str">
        <f>RIGHT(N2010,LEN(N2010)-FIND("/",N2010))</f>
        <v>hardware</v>
      </c>
      <c r="S2010" s="9">
        <f t="shared" si="62"/>
        <v>40761.604421296295</v>
      </c>
      <c r="T2010" s="9">
        <f t="shared" si="63"/>
        <v>40805.604421296295</v>
      </c>
    </row>
    <row r="2011" spans="1:20" ht="43.5" x14ac:dyDescent="0.35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>
        <f>ROUND((E2011/D2011)*100,0)</f>
        <v>305</v>
      </c>
      <c r="P2011" s="5">
        <f>E2011/L2011</f>
        <v>383.3643216080402</v>
      </c>
      <c r="Q2011" t="str">
        <f>LEFT(N2011,FIND("/",N2011)-1)</f>
        <v>technology</v>
      </c>
      <c r="R2011" t="str">
        <f>RIGHT(N2011,LEN(N2011)-FIND("/",N2011))</f>
        <v>hardware</v>
      </c>
      <c r="S2011" s="9">
        <f t="shared" si="62"/>
        <v>42661.323414351849</v>
      </c>
      <c r="T2011" s="9">
        <f t="shared" si="63"/>
        <v>42697.365081018521</v>
      </c>
    </row>
    <row r="2012" spans="1:20" ht="29" x14ac:dyDescent="0.35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>
        <f>ROUND((E2012/D2012)*100,0)</f>
        <v>320</v>
      </c>
      <c r="P2012" s="5">
        <f>E2012/L2012</f>
        <v>55.276856649395505</v>
      </c>
      <c r="Q2012" t="str">
        <f>LEFT(N2012,FIND("/",N2012)-1)</f>
        <v>technology</v>
      </c>
      <c r="R2012" t="str">
        <f>RIGHT(N2012,LEN(N2012)-FIND("/",N2012))</f>
        <v>hardware</v>
      </c>
      <c r="S2012" s="9">
        <f t="shared" si="62"/>
        <v>42570.996423611112</v>
      </c>
      <c r="T2012" s="9">
        <f t="shared" si="63"/>
        <v>42600.996423611112</v>
      </c>
    </row>
    <row r="2013" spans="1:20" ht="43.5" x14ac:dyDescent="0.35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>
        <f>ROUND((E2013/D2013)*100,0)</f>
        <v>820</v>
      </c>
      <c r="P2013" s="5">
        <f>E2013/L2013</f>
        <v>422.02059732234807</v>
      </c>
      <c r="Q2013" t="str">
        <f>LEFT(N2013,FIND("/",N2013)-1)</f>
        <v>technology</v>
      </c>
      <c r="R2013" t="str">
        <f>RIGHT(N2013,LEN(N2013)-FIND("/",N2013))</f>
        <v>hardware</v>
      </c>
      <c r="S2013" s="9">
        <f t="shared" si="62"/>
        <v>42347.358483796299</v>
      </c>
      <c r="T2013" s="9">
        <f t="shared" si="63"/>
        <v>42380.958333333328</v>
      </c>
    </row>
    <row r="2014" spans="1:20" ht="43.5" x14ac:dyDescent="0.35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>
        <f>ROUND((E2014/D2014)*100,0)</f>
        <v>235</v>
      </c>
      <c r="P2014" s="5">
        <f>E2014/L2014</f>
        <v>64.180327868852459</v>
      </c>
      <c r="Q2014" t="str">
        <f>LEFT(N2014,FIND("/",N2014)-1)</f>
        <v>technology</v>
      </c>
      <c r="R2014" t="str">
        <f>RIGHT(N2014,LEN(N2014)-FIND("/",N2014))</f>
        <v>hardware</v>
      </c>
      <c r="S2014" s="9">
        <f t="shared" si="62"/>
        <v>42010.822233796294</v>
      </c>
      <c r="T2014" s="9">
        <f t="shared" si="63"/>
        <v>42040.822233796294</v>
      </c>
    </row>
    <row r="2015" spans="1:20" ht="58" x14ac:dyDescent="0.35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>
        <f>ROUND((E2015/D2015)*100,0)</f>
        <v>495</v>
      </c>
      <c r="P2015" s="5">
        <f>E2015/L2015</f>
        <v>173.57781674704077</v>
      </c>
      <c r="Q2015" t="str">
        <f>LEFT(N2015,FIND("/",N2015)-1)</f>
        <v>technology</v>
      </c>
      <c r="R2015" t="str">
        <f>RIGHT(N2015,LEN(N2015)-FIND("/",N2015))</f>
        <v>hardware</v>
      </c>
      <c r="S2015" s="9">
        <f t="shared" si="62"/>
        <v>42499.960810185185</v>
      </c>
      <c r="T2015" s="9">
        <f t="shared" si="63"/>
        <v>42559.960810185185</v>
      </c>
    </row>
    <row r="2016" spans="1:20" ht="43.5" x14ac:dyDescent="0.35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>
        <f>ROUND((E2016/D2016)*100,0)</f>
        <v>7814</v>
      </c>
      <c r="P2016" s="5">
        <f>E2016/L2016</f>
        <v>88.601680840609291</v>
      </c>
      <c r="Q2016" t="str">
        <f>LEFT(N2016,FIND("/",N2016)-1)</f>
        <v>technology</v>
      </c>
      <c r="R2016" t="str">
        <f>RIGHT(N2016,LEN(N2016)-FIND("/",N2016))</f>
        <v>hardware</v>
      </c>
      <c r="S2016" s="9">
        <f t="shared" si="62"/>
        <v>41324.214571759258</v>
      </c>
      <c r="T2016" s="9">
        <f t="shared" si="63"/>
        <v>41358.172905092593</v>
      </c>
    </row>
    <row r="2017" spans="1:20" ht="43.5" x14ac:dyDescent="0.35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>
        <f>ROUND((E2017/D2017)*100,0)</f>
        <v>113</v>
      </c>
      <c r="P2017" s="5">
        <f>E2017/L2017</f>
        <v>50.222283950617282</v>
      </c>
      <c r="Q2017" t="str">
        <f>LEFT(N2017,FIND("/",N2017)-1)</f>
        <v>technology</v>
      </c>
      <c r="R2017" t="str">
        <f>RIGHT(N2017,LEN(N2017)-FIND("/",N2017))</f>
        <v>hardware</v>
      </c>
      <c r="S2017" s="9">
        <f t="shared" si="62"/>
        <v>40765.876886574071</v>
      </c>
      <c r="T2017" s="9">
        <f t="shared" si="63"/>
        <v>40795.876886574071</v>
      </c>
    </row>
    <row r="2018" spans="1:20" ht="29" x14ac:dyDescent="0.35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>
        <f>ROUND((E2018/D2018)*100,0)</f>
        <v>922</v>
      </c>
      <c r="P2018" s="5">
        <f>E2018/L2018</f>
        <v>192.38876826722338</v>
      </c>
      <c r="Q2018" t="str">
        <f>LEFT(N2018,FIND("/",N2018)-1)</f>
        <v>technology</v>
      </c>
      <c r="R2018" t="str">
        <f>RIGHT(N2018,LEN(N2018)-FIND("/",N2018))</f>
        <v>hardware</v>
      </c>
      <c r="S2018" s="9">
        <f t="shared" si="62"/>
        <v>41312.88077546296</v>
      </c>
      <c r="T2018" s="9">
        <f t="shared" si="63"/>
        <v>41342.88077546296</v>
      </c>
    </row>
    <row r="2019" spans="1:20" ht="43.5" x14ac:dyDescent="0.35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>
        <f>ROUND((E2019/D2019)*100,0)</f>
        <v>125</v>
      </c>
      <c r="P2019" s="5">
        <f>E2019/L2019</f>
        <v>73.416901408450698</v>
      </c>
      <c r="Q2019" t="str">
        <f>LEFT(N2019,FIND("/",N2019)-1)</f>
        <v>technology</v>
      </c>
      <c r="R2019" t="str">
        <f>RIGHT(N2019,LEN(N2019)-FIND("/",N2019))</f>
        <v>hardware</v>
      </c>
      <c r="S2019" s="9">
        <f t="shared" si="62"/>
        <v>40961.057349537034</v>
      </c>
      <c r="T2019" s="9">
        <f t="shared" si="63"/>
        <v>40992.166666666664</v>
      </c>
    </row>
    <row r="2020" spans="1:20" ht="43.5" x14ac:dyDescent="0.35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>
        <f>ROUND((E2020/D2020)*100,0)</f>
        <v>102</v>
      </c>
      <c r="P2020" s="5">
        <f>E2020/L2020</f>
        <v>147.68495555555555</v>
      </c>
      <c r="Q2020" t="str">
        <f>LEFT(N2020,FIND("/",N2020)-1)</f>
        <v>technology</v>
      </c>
      <c r="R2020" t="str">
        <f>RIGHT(N2020,LEN(N2020)-FIND("/",N2020))</f>
        <v>hardware</v>
      </c>
      <c r="S2020" s="9">
        <f t="shared" si="62"/>
        <v>42199.365844907406</v>
      </c>
      <c r="T2020" s="9">
        <f t="shared" si="63"/>
        <v>42229.365844907406</v>
      </c>
    </row>
    <row r="2021" spans="1:20" ht="58" x14ac:dyDescent="0.35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>
        <f>ROUND((E2021/D2021)*100,0)</f>
        <v>485</v>
      </c>
      <c r="P2021" s="5">
        <f>E2021/L2021</f>
        <v>108.96848314606741</v>
      </c>
      <c r="Q2021" t="str">
        <f>LEFT(N2021,FIND("/",N2021)-1)</f>
        <v>technology</v>
      </c>
      <c r="R2021" t="str">
        <f>RIGHT(N2021,LEN(N2021)-FIND("/",N2021))</f>
        <v>hardware</v>
      </c>
      <c r="S2021" s="9">
        <f t="shared" si="62"/>
        <v>42605.70857638889</v>
      </c>
      <c r="T2021" s="9">
        <f t="shared" si="63"/>
        <v>42635.70857638889</v>
      </c>
    </row>
    <row r="2022" spans="1:20" ht="43.5" x14ac:dyDescent="0.35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>
        <f>ROUND((E2022/D2022)*100,0)</f>
        <v>192</v>
      </c>
      <c r="P2022" s="5">
        <f>E2022/L2022</f>
        <v>23.647540983606557</v>
      </c>
      <c r="Q2022" t="str">
        <f>LEFT(N2022,FIND("/",N2022)-1)</f>
        <v>technology</v>
      </c>
      <c r="R2022" t="str">
        <f>RIGHT(N2022,LEN(N2022)-FIND("/",N2022))</f>
        <v>hardware</v>
      </c>
      <c r="S2022" s="9">
        <f t="shared" si="62"/>
        <v>41737.097499999996</v>
      </c>
      <c r="T2022" s="9">
        <f t="shared" si="63"/>
        <v>41773.961111111108</v>
      </c>
    </row>
    <row r="2023" spans="1:20" ht="43.5" x14ac:dyDescent="0.35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>
        <f>ROUND((E2023/D2023)*100,0)</f>
        <v>281</v>
      </c>
      <c r="P2023" s="5">
        <f>E2023/L2023</f>
        <v>147.94736842105263</v>
      </c>
      <c r="Q2023" t="str">
        <f>LEFT(N2023,FIND("/",N2023)-1)</f>
        <v>technology</v>
      </c>
      <c r="R2023" t="str">
        <f>RIGHT(N2023,LEN(N2023)-FIND("/",N2023))</f>
        <v>hardware</v>
      </c>
      <c r="S2023" s="9">
        <f t="shared" si="62"/>
        <v>41861.070567129631</v>
      </c>
      <c r="T2023" s="9">
        <f t="shared" si="63"/>
        <v>41906.070567129631</v>
      </c>
    </row>
    <row r="2024" spans="1:20" ht="43.5" x14ac:dyDescent="0.35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>
        <f>ROUND((E2024/D2024)*100,0)</f>
        <v>125</v>
      </c>
      <c r="P2024" s="5">
        <f>E2024/L2024</f>
        <v>385.03692307692307</v>
      </c>
      <c r="Q2024" t="str">
        <f>LEFT(N2024,FIND("/",N2024)-1)</f>
        <v>technology</v>
      </c>
      <c r="R2024" t="str">
        <f>RIGHT(N2024,LEN(N2024)-FIND("/",N2024))</f>
        <v>hardware</v>
      </c>
      <c r="S2024" s="9">
        <f t="shared" si="62"/>
        <v>42502.569120370375</v>
      </c>
      <c r="T2024" s="9">
        <f t="shared" si="63"/>
        <v>42532.569120370375</v>
      </c>
    </row>
    <row r="2025" spans="1:20" ht="58" x14ac:dyDescent="0.35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>
        <f>ROUND((E2025/D2025)*100,0)</f>
        <v>161</v>
      </c>
      <c r="P2025" s="5">
        <f>E2025/L2025</f>
        <v>457.39093484419266</v>
      </c>
      <c r="Q2025" t="str">
        <f>LEFT(N2025,FIND("/",N2025)-1)</f>
        <v>technology</v>
      </c>
      <c r="R2025" t="str">
        <f>RIGHT(N2025,LEN(N2025)-FIND("/",N2025))</f>
        <v>hardware</v>
      </c>
      <c r="S2025" s="9">
        <f t="shared" si="62"/>
        <v>42136.420752314814</v>
      </c>
      <c r="T2025" s="9">
        <f t="shared" si="63"/>
        <v>42166.420752314814</v>
      </c>
    </row>
    <row r="2026" spans="1:20" ht="43.5" x14ac:dyDescent="0.35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>
        <f>ROUND((E2026/D2026)*100,0)</f>
        <v>585</v>
      </c>
      <c r="P2026" s="5">
        <f>E2026/L2026</f>
        <v>222.99047619047619</v>
      </c>
      <c r="Q2026" t="str">
        <f>LEFT(N2026,FIND("/",N2026)-1)</f>
        <v>technology</v>
      </c>
      <c r="R2026" t="str">
        <f>RIGHT(N2026,LEN(N2026)-FIND("/",N2026))</f>
        <v>hardware</v>
      </c>
      <c r="S2026" s="9">
        <f t="shared" si="62"/>
        <v>41099.966944444444</v>
      </c>
      <c r="T2026" s="9">
        <f t="shared" si="63"/>
        <v>41134.125</v>
      </c>
    </row>
    <row r="2027" spans="1:20" ht="43.5" x14ac:dyDescent="0.35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>
        <f>ROUND((E2027/D2027)*100,0)</f>
        <v>201</v>
      </c>
      <c r="P2027" s="5">
        <f>E2027/L2027</f>
        <v>220.74074074074073</v>
      </c>
      <c r="Q2027" t="str">
        <f>LEFT(N2027,FIND("/",N2027)-1)</f>
        <v>technology</v>
      </c>
      <c r="R2027" t="str">
        <f>RIGHT(N2027,LEN(N2027)-FIND("/",N2027))</f>
        <v>hardware</v>
      </c>
      <c r="S2027" s="9">
        <f t="shared" si="62"/>
        <v>42136.184560185182</v>
      </c>
      <c r="T2027" s="9">
        <f t="shared" si="63"/>
        <v>42166.184560185182</v>
      </c>
    </row>
    <row r="2028" spans="1:20" ht="29" x14ac:dyDescent="0.35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>
        <f>ROUND((E2028/D2028)*100,0)</f>
        <v>133</v>
      </c>
      <c r="P2028" s="5">
        <f>E2028/L2028</f>
        <v>73.503898678414089</v>
      </c>
      <c r="Q2028" t="str">
        <f>LEFT(N2028,FIND("/",N2028)-1)</f>
        <v>technology</v>
      </c>
      <c r="R2028" t="str">
        <f>RIGHT(N2028,LEN(N2028)-FIND("/",N2028))</f>
        <v>hardware</v>
      </c>
      <c r="S2028" s="9">
        <f t="shared" si="62"/>
        <v>41704.735937500001</v>
      </c>
      <c r="T2028" s="9">
        <f t="shared" si="63"/>
        <v>41750.165972222225</v>
      </c>
    </row>
    <row r="2029" spans="1:20" ht="43.5" x14ac:dyDescent="0.35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>
        <f>ROUND((E2029/D2029)*100,0)</f>
        <v>120</v>
      </c>
      <c r="P2029" s="5">
        <f>E2029/L2029</f>
        <v>223.09647495361781</v>
      </c>
      <c r="Q2029" t="str">
        <f>LEFT(N2029,FIND("/",N2029)-1)</f>
        <v>technology</v>
      </c>
      <c r="R2029" t="str">
        <f>RIGHT(N2029,LEN(N2029)-FIND("/",N2029))</f>
        <v>hardware</v>
      </c>
      <c r="S2029" s="9">
        <f t="shared" si="62"/>
        <v>42048.813877314817</v>
      </c>
      <c r="T2029" s="9">
        <f t="shared" si="63"/>
        <v>42093.772210648152</v>
      </c>
    </row>
    <row r="2030" spans="1:20" ht="29" x14ac:dyDescent="0.35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>
        <f>ROUND((E2030/D2030)*100,0)</f>
        <v>126</v>
      </c>
      <c r="P2030" s="5">
        <f>E2030/L2030</f>
        <v>47.911392405063289</v>
      </c>
      <c r="Q2030" t="str">
        <f>LEFT(N2030,FIND("/",N2030)-1)</f>
        <v>technology</v>
      </c>
      <c r="R2030" t="str">
        <f>RIGHT(N2030,LEN(N2030)-FIND("/",N2030))</f>
        <v>hardware</v>
      </c>
      <c r="S2030" s="9">
        <f t="shared" si="62"/>
        <v>40215.919050925928</v>
      </c>
      <c r="T2030" s="9">
        <f t="shared" si="63"/>
        <v>40252.913194444445</v>
      </c>
    </row>
    <row r="2031" spans="1:20" ht="43.5" x14ac:dyDescent="0.35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>
        <f>ROUND((E2031/D2031)*100,0)</f>
        <v>361</v>
      </c>
      <c r="P2031" s="5">
        <f>E2031/L2031</f>
        <v>96.063829787234042</v>
      </c>
      <c r="Q2031" t="str">
        <f>LEFT(N2031,FIND("/",N2031)-1)</f>
        <v>technology</v>
      </c>
      <c r="R2031" t="str">
        <f>RIGHT(N2031,LEN(N2031)-FIND("/",N2031))</f>
        <v>hardware</v>
      </c>
      <c r="S2031" s="9">
        <f t="shared" si="62"/>
        <v>41848.021770833337</v>
      </c>
      <c r="T2031" s="9">
        <f t="shared" si="63"/>
        <v>41878.021770833337</v>
      </c>
    </row>
    <row r="2032" spans="1:20" ht="43.5" x14ac:dyDescent="0.35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>
        <f>ROUND((E2032/D2032)*100,0)</f>
        <v>226</v>
      </c>
      <c r="P2032" s="5">
        <f>E2032/L2032</f>
        <v>118.6144</v>
      </c>
      <c r="Q2032" t="str">
        <f>LEFT(N2032,FIND("/",N2032)-1)</f>
        <v>technology</v>
      </c>
      <c r="R2032" t="str">
        <f>RIGHT(N2032,LEN(N2032)-FIND("/",N2032))</f>
        <v>hardware</v>
      </c>
      <c r="S2032" s="9">
        <f t="shared" si="62"/>
        <v>41212.996481481481</v>
      </c>
      <c r="T2032" s="9">
        <f t="shared" si="63"/>
        <v>41242.996481481481</v>
      </c>
    </row>
    <row r="2033" spans="1:20" ht="43.5" x14ac:dyDescent="0.35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>
        <f>ROUND((E2033/D2033)*100,0)</f>
        <v>120</v>
      </c>
      <c r="P2033" s="5">
        <f>E2033/L2033</f>
        <v>118.45472440944881</v>
      </c>
      <c r="Q2033" t="str">
        <f>LEFT(N2033,FIND("/",N2033)-1)</f>
        <v>technology</v>
      </c>
      <c r="R2033" t="str">
        <f>RIGHT(N2033,LEN(N2033)-FIND("/",N2033))</f>
        <v>hardware</v>
      </c>
      <c r="S2033" s="9">
        <f t="shared" si="62"/>
        <v>41975.329317129625</v>
      </c>
      <c r="T2033" s="9">
        <f t="shared" si="63"/>
        <v>42013.041666666672</v>
      </c>
    </row>
    <row r="2034" spans="1:20" ht="43.5" x14ac:dyDescent="0.35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>
        <f>ROUND((E2034/D2034)*100,0)</f>
        <v>304</v>
      </c>
      <c r="P2034" s="5">
        <f>E2034/L2034</f>
        <v>143.21468926553672</v>
      </c>
      <c r="Q2034" t="str">
        <f>LEFT(N2034,FIND("/",N2034)-1)</f>
        <v>technology</v>
      </c>
      <c r="R2034" t="str">
        <f>RIGHT(N2034,LEN(N2034)-FIND("/",N2034))</f>
        <v>hardware</v>
      </c>
      <c r="S2034" s="9">
        <f t="shared" si="62"/>
        <v>42689.565671296295</v>
      </c>
      <c r="T2034" s="9">
        <f t="shared" si="63"/>
        <v>42719.208333333328</v>
      </c>
    </row>
    <row r="2035" spans="1:20" ht="58" x14ac:dyDescent="0.35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>
        <f>ROUND((E2035/D2035)*100,0)</f>
        <v>179</v>
      </c>
      <c r="P2035" s="5">
        <f>E2035/L2035</f>
        <v>282.71518987341773</v>
      </c>
      <c r="Q2035" t="str">
        <f>LEFT(N2035,FIND("/",N2035)-1)</f>
        <v>technology</v>
      </c>
      <c r="R2035" t="str">
        <f>RIGHT(N2035,LEN(N2035)-FIND("/",N2035))</f>
        <v>hardware</v>
      </c>
      <c r="S2035" s="9">
        <f t="shared" si="62"/>
        <v>41725.082384259258</v>
      </c>
      <c r="T2035" s="9">
        <f t="shared" si="63"/>
        <v>41755.082384259258</v>
      </c>
    </row>
    <row r="2036" spans="1:20" ht="58" x14ac:dyDescent="0.35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>
        <f>ROUND((E2036/D2036)*100,0)</f>
        <v>387</v>
      </c>
      <c r="P2036" s="5">
        <f>E2036/L2036</f>
        <v>593.93620078740162</v>
      </c>
      <c r="Q2036" t="str">
        <f>LEFT(N2036,FIND("/",N2036)-1)</f>
        <v>technology</v>
      </c>
      <c r="R2036" t="str">
        <f>RIGHT(N2036,LEN(N2036)-FIND("/",N2036))</f>
        <v>hardware</v>
      </c>
      <c r="S2036" s="9">
        <f t="shared" si="62"/>
        <v>42076.130011574074</v>
      </c>
      <c r="T2036" s="9">
        <f t="shared" si="63"/>
        <v>42131.290277777778</v>
      </c>
    </row>
    <row r="2037" spans="1:20" ht="58" x14ac:dyDescent="0.35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>
        <f>ROUND((E2037/D2037)*100,0)</f>
        <v>211</v>
      </c>
      <c r="P2037" s="5">
        <f>E2037/L2037</f>
        <v>262.15704968944101</v>
      </c>
      <c r="Q2037" t="str">
        <f>LEFT(N2037,FIND("/",N2037)-1)</f>
        <v>technology</v>
      </c>
      <c r="R2037" t="str">
        <f>RIGHT(N2037,LEN(N2037)-FIND("/",N2037))</f>
        <v>hardware</v>
      </c>
      <c r="S2037" s="9">
        <f t="shared" si="62"/>
        <v>42311.625081018516</v>
      </c>
      <c r="T2037" s="9">
        <f t="shared" si="63"/>
        <v>42357.041666666672</v>
      </c>
    </row>
    <row r="2038" spans="1:20" ht="43.5" x14ac:dyDescent="0.35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>
        <f>ROUND((E2038/D2038)*100,0)</f>
        <v>132</v>
      </c>
      <c r="P2038" s="5">
        <f>E2038/L2038</f>
        <v>46.580778301886795</v>
      </c>
      <c r="Q2038" t="str">
        <f>LEFT(N2038,FIND("/",N2038)-1)</f>
        <v>technology</v>
      </c>
      <c r="R2038" t="str">
        <f>RIGHT(N2038,LEN(N2038)-FIND("/",N2038))</f>
        <v>hardware</v>
      </c>
      <c r="S2038" s="9">
        <f t="shared" si="62"/>
        <v>41738.864803240744</v>
      </c>
      <c r="T2038" s="9">
        <f t="shared" si="63"/>
        <v>41768.864803240744</v>
      </c>
    </row>
    <row r="2039" spans="1:20" ht="43.5" x14ac:dyDescent="0.35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>
        <f>ROUND((E2039/D2039)*100,0)</f>
        <v>300</v>
      </c>
      <c r="P2039" s="5">
        <f>E2039/L2039</f>
        <v>70.041118881118877</v>
      </c>
      <c r="Q2039" t="str">
        <f>LEFT(N2039,FIND("/",N2039)-1)</f>
        <v>technology</v>
      </c>
      <c r="R2039" t="str">
        <f>RIGHT(N2039,LEN(N2039)-FIND("/",N2039))</f>
        <v>hardware</v>
      </c>
      <c r="S2039" s="9">
        <f t="shared" si="62"/>
        <v>41578.210104166668</v>
      </c>
      <c r="T2039" s="9">
        <f t="shared" si="63"/>
        <v>41638.251770833333</v>
      </c>
    </row>
    <row r="2040" spans="1:20" ht="43.5" x14ac:dyDescent="0.35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>
        <f>ROUND((E2040/D2040)*100,0)</f>
        <v>421</v>
      </c>
      <c r="P2040" s="5">
        <f>E2040/L2040</f>
        <v>164.90686274509804</v>
      </c>
      <c r="Q2040" t="str">
        <f>LEFT(N2040,FIND("/",N2040)-1)</f>
        <v>technology</v>
      </c>
      <c r="R2040" t="str">
        <f>RIGHT(N2040,LEN(N2040)-FIND("/",N2040))</f>
        <v>hardware</v>
      </c>
      <c r="S2040" s="9">
        <f t="shared" si="62"/>
        <v>41424.27107638889</v>
      </c>
      <c r="T2040" s="9">
        <f t="shared" si="63"/>
        <v>41456.75</v>
      </c>
    </row>
    <row r="2041" spans="1:20" ht="43.5" x14ac:dyDescent="0.35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>
        <f>ROUND((E2041/D2041)*100,0)</f>
        <v>136</v>
      </c>
      <c r="P2041" s="5">
        <f>E2041/L2041</f>
        <v>449.26385224274406</v>
      </c>
      <c r="Q2041" t="str">
        <f>LEFT(N2041,FIND("/",N2041)-1)</f>
        <v>technology</v>
      </c>
      <c r="R2041" t="str">
        <f>RIGHT(N2041,LEN(N2041)-FIND("/",N2041))</f>
        <v>hardware</v>
      </c>
      <c r="S2041" s="9">
        <f t="shared" si="62"/>
        <v>42675.438946759255</v>
      </c>
      <c r="T2041" s="9">
        <f t="shared" si="63"/>
        <v>42705.207638888889</v>
      </c>
    </row>
    <row r="2042" spans="1:20" ht="29" x14ac:dyDescent="0.35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>
        <f>ROUND((E2042/D2042)*100,0)</f>
        <v>248</v>
      </c>
      <c r="P2042" s="5">
        <f>E2042/L2042</f>
        <v>27.472841328413285</v>
      </c>
      <c r="Q2042" t="str">
        <f>LEFT(N2042,FIND("/",N2042)-1)</f>
        <v>technology</v>
      </c>
      <c r="R2042" t="str">
        <f>RIGHT(N2042,LEN(N2042)-FIND("/",N2042))</f>
        <v>hardware</v>
      </c>
      <c r="S2042" s="9">
        <f t="shared" si="62"/>
        <v>41578.927118055559</v>
      </c>
      <c r="T2042" s="9">
        <f t="shared" si="63"/>
        <v>41593.968784722223</v>
      </c>
    </row>
    <row r="2043" spans="1:20" ht="43.5" x14ac:dyDescent="0.35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>
        <f>ROUND((E2043/D2043)*100,0)</f>
        <v>182</v>
      </c>
      <c r="P2043" s="5">
        <f>E2043/L2043</f>
        <v>143.97499999999999</v>
      </c>
      <c r="Q2043" t="str">
        <f>LEFT(N2043,FIND("/",N2043)-1)</f>
        <v>technology</v>
      </c>
      <c r="R2043" t="str">
        <f>RIGHT(N2043,LEN(N2043)-FIND("/",N2043))</f>
        <v>hardware</v>
      </c>
      <c r="S2043" s="9">
        <f t="shared" si="62"/>
        <v>42654.525775462964</v>
      </c>
      <c r="T2043" s="9">
        <f t="shared" si="63"/>
        <v>42684.567442129628</v>
      </c>
    </row>
    <row r="2044" spans="1:20" ht="43.5" x14ac:dyDescent="0.35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>
        <f>ROUND((E2044/D2044)*100,0)</f>
        <v>124</v>
      </c>
      <c r="P2044" s="5">
        <f>E2044/L2044</f>
        <v>88.23571428571428</v>
      </c>
      <c r="Q2044" t="str">
        <f>LEFT(N2044,FIND("/",N2044)-1)</f>
        <v>technology</v>
      </c>
      <c r="R2044" t="str">
        <f>RIGHT(N2044,LEN(N2044)-FIND("/",N2044))</f>
        <v>hardware</v>
      </c>
      <c r="S2044" s="9">
        <f t="shared" si="62"/>
        <v>42331.708032407405</v>
      </c>
      <c r="T2044" s="9">
        <f t="shared" si="63"/>
        <v>42391.708032407405</v>
      </c>
    </row>
    <row r="2045" spans="1:20" ht="58" x14ac:dyDescent="0.35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>
        <f>ROUND((E2045/D2045)*100,0)</f>
        <v>506</v>
      </c>
      <c r="P2045" s="5">
        <f>E2045/L2045</f>
        <v>36.326424870466319</v>
      </c>
      <c r="Q2045" t="str">
        <f>LEFT(N2045,FIND("/",N2045)-1)</f>
        <v>technology</v>
      </c>
      <c r="R2045" t="str">
        <f>RIGHT(N2045,LEN(N2045)-FIND("/",N2045))</f>
        <v>hardware</v>
      </c>
      <c r="S2045" s="9">
        <f t="shared" si="62"/>
        <v>42661.176817129628</v>
      </c>
      <c r="T2045" s="9">
        <f t="shared" si="63"/>
        <v>42715.207638888889</v>
      </c>
    </row>
    <row r="2046" spans="1:20" ht="43.5" x14ac:dyDescent="0.35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>
        <f>ROUND((E2046/D2046)*100,0)</f>
        <v>108</v>
      </c>
      <c r="P2046" s="5">
        <f>E2046/L2046</f>
        <v>90.177777777777777</v>
      </c>
      <c r="Q2046" t="str">
        <f>LEFT(N2046,FIND("/",N2046)-1)</f>
        <v>technology</v>
      </c>
      <c r="R2046" t="str">
        <f>RIGHT(N2046,LEN(N2046)-FIND("/",N2046))</f>
        <v>hardware</v>
      </c>
      <c r="S2046" s="9">
        <f t="shared" si="62"/>
        <v>42138.684189814812</v>
      </c>
      <c r="T2046" s="9">
        <f t="shared" si="63"/>
        <v>42168.684189814812</v>
      </c>
    </row>
    <row r="2047" spans="1:20" ht="58" x14ac:dyDescent="0.35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>
        <f>ROUND((E2047/D2047)*100,0)</f>
        <v>819</v>
      </c>
      <c r="P2047" s="5">
        <f>E2047/L2047</f>
        <v>152.62361216730039</v>
      </c>
      <c r="Q2047" t="str">
        <f>LEFT(N2047,FIND("/",N2047)-1)</f>
        <v>technology</v>
      </c>
      <c r="R2047" t="str">
        <f>RIGHT(N2047,LEN(N2047)-FIND("/",N2047))</f>
        <v>hardware</v>
      </c>
      <c r="S2047" s="9">
        <f t="shared" si="62"/>
        <v>41069.088506944441</v>
      </c>
      <c r="T2047" s="9">
        <f t="shared" si="63"/>
        <v>41099.088506944441</v>
      </c>
    </row>
    <row r="2048" spans="1:20" ht="43.5" x14ac:dyDescent="0.35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>
        <f>ROUND((E2048/D2048)*100,0)</f>
        <v>121</v>
      </c>
      <c r="P2048" s="5">
        <f>E2048/L2048</f>
        <v>55.806451612903224</v>
      </c>
      <c r="Q2048" t="str">
        <f>LEFT(N2048,FIND("/",N2048)-1)</f>
        <v>technology</v>
      </c>
      <c r="R2048" t="str">
        <f>RIGHT(N2048,LEN(N2048)-FIND("/",N2048))</f>
        <v>hardware</v>
      </c>
      <c r="S2048" s="9">
        <f t="shared" si="62"/>
        <v>41387.171805555554</v>
      </c>
      <c r="T2048" s="9">
        <f t="shared" si="63"/>
        <v>41417.171805555554</v>
      </c>
    </row>
    <row r="2049" spans="1:20" ht="43.5" x14ac:dyDescent="0.35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>
        <f>ROUND((E2049/D2049)*100,0)</f>
        <v>103</v>
      </c>
      <c r="P2049" s="5">
        <f>E2049/L2049</f>
        <v>227.85327313769753</v>
      </c>
      <c r="Q2049" t="str">
        <f>LEFT(N2049,FIND("/",N2049)-1)</f>
        <v>technology</v>
      </c>
      <c r="R2049" t="str">
        <f>RIGHT(N2049,LEN(N2049)-FIND("/",N2049))</f>
        <v>hardware</v>
      </c>
      <c r="S2049" s="9">
        <f t="shared" si="62"/>
        <v>42081.903587962966</v>
      </c>
      <c r="T2049" s="9">
        <f t="shared" si="63"/>
        <v>42111</v>
      </c>
    </row>
    <row r="2050" spans="1:20" ht="43.5" x14ac:dyDescent="0.35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>
        <f>ROUND((E2050/D2050)*100,0)</f>
        <v>148</v>
      </c>
      <c r="P2050" s="5">
        <f>E2050/L2050</f>
        <v>91.82989803350327</v>
      </c>
      <c r="Q2050" t="str">
        <f>LEFT(N2050,FIND("/",N2050)-1)</f>
        <v>technology</v>
      </c>
      <c r="R2050" t="str">
        <f>RIGHT(N2050,LEN(N2050)-FIND("/",N2050))</f>
        <v>hardware</v>
      </c>
      <c r="S2050" s="9">
        <f t="shared" si="62"/>
        <v>41387.651516203703</v>
      </c>
      <c r="T2050" s="9">
        <f t="shared" si="63"/>
        <v>41417.651516203703</v>
      </c>
    </row>
    <row r="2051" spans="1:20" x14ac:dyDescent="0.35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>
        <f>ROUND((E2051/D2051)*100,0)</f>
        <v>120</v>
      </c>
      <c r="P2051" s="5">
        <f>E2051/L2051</f>
        <v>80.991037735849048</v>
      </c>
      <c r="Q2051" t="str">
        <f>LEFT(N2051,FIND("/",N2051)-1)</f>
        <v>technology</v>
      </c>
      <c r="R2051" t="str">
        <f>RIGHT(N2051,LEN(N2051)-FIND("/",N2051))</f>
        <v>hardware</v>
      </c>
      <c r="S2051" s="9">
        <f t="shared" ref="S2051:S2114" si="64">(((J2051/60)/60)/24)+DATE(1970,1,1)</f>
        <v>41575.527349537035</v>
      </c>
      <c r="T2051" s="9">
        <f t="shared" ref="T2051:T2114" si="65">(((I2051/60)/60)/24)+DATE(1970,1,1)</f>
        <v>41610.957638888889</v>
      </c>
    </row>
    <row r="2052" spans="1:20" ht="43.5" x14ac:dyDescent="0.35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>
        <f>ROUND((E2052/D2052)*100,0)</f>
        <v>473</v>
      </c>
      <c r="P2052" s="5">
        <f>E2052/L2052</f>
        <v>278.39411764705881</v>
      </c>
      <c r="Q2052" t="str">
        <f>LEFT(N2052,FIND("/",N2052)-1)</f>
        <v>technology</v>
      </c>
      <c r="R2052" t="str">
        <f>RIGHT(N2052,LEN(N2052)-FIND("/",N2052))</f>
        <v>hardware</v>
      </c>
      <c r="S2052" s="9">
        <f t="shared" si="64"/>
        <v>42115.071504629625</v>
      </c>
      <c r="T2052" s="9">
        <f t="shared" si="65"/>
        <v>42155.071504629625</v>
      </c>
    </row>
    <row r="2053" spans="1:20" ht="58" x14ac:dyDescent="0.35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>
        <f>ROUND((E2053/D2053)*100,0)</f>
        <v>130</v>
      </c>
      <c r="P2053" s="5">
        <f>E2053/L2053</f>
        <v>43.095041322314053</v>
      </c>
      <c r="Q2053" t="str">
        <f>LEFT(N2053,FIND("/",N2053)-1)</f>
        <v>technology</v>
      </c>
      <c r="R2053" t="str">
        <f>RIGHT(N2053,LEN(N2053)-FIND("/",N2053))</f>
        <v>hardware</v>
      </c>
      <c r="S2053" s="9">
        <f t="shared" si="64"/>
        <v>41604.022418981483</v>
      </c>
      <c r="T2053" s="9">
        <f t="shared" si="65"/>
        <v>41634.022418981483</v>
      </c>
    </row>
    <row r="2054" spans="1:20" ht="43.5" x14ac:dyDescent="0.35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>
        <f>ROUND((E2054/D2054)*100,0)</f>
        <v>353</v>
      </c>
      <c r="P2054" s="5">
        <f>E2054/L2054</f>
        <v>326.29205175600737</v>
      </c>
      <c r="Q2054" t="str">
        <f>LEFT(N2054,FIND("/",N2054)-1)</f>
        <v>technology</v>
      </c>
      <c r="R2054" t="str">
        <f>RIGHT(N2054,LEN(N2054)-FIND("/",N2054))</f>
        <v>hardware</v>
      </c>
      <c r="S2054" s="9">
        <f t="shared" si="64"/>
        <v>42375.08394675926</v>
      </c>
      <c r="T2054" s="9">
        <f t="shared" si="65"/>
        <v>42420.08394675926</v>
      </c>
    </row>
    <row r="2055" spans="1:20" ht="43.5" x14ac:dyDescent="0.35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>
        <f>ROUND((E2055/D2055)*100,0)</f>
        <v>101</v>
      </c>
      <c r="P2055" s="5">
        <f>E2055/L2055</f>
        <v>41.743801652892564</v>
      </c>
      <c r="Q2055" t="str">
        <f>LEFT(N2055,FIND("/",N2055)-1)</f>
        <v>technology</v>
      </c>
      <c r="R2055" t="str">
        <f>RIGHT(N2055,LEN(N2055)-FIND("/",N2055))</f>
        <v>hardware</v>
      </c>
      <c r="S2055" s="9">
        <f t="shared" si="64"/>
        <v>42303.617488425924</v>
      </c>
      <c r="T2055" s="9">
        <f t="shared" si="65"/>
        <v>42333.659155092595</v>
      </c>
    </row>
    <row r="2056" spans="1:20" ht="43.5" x14ac:dyDescent="0.35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>
        <f>ROUND((E2056/D2056)*100,0)</f>
        <v>114</v>
      </c>
      <c r="P2056" s="5">
        <f>E2056/L2056</f>
        <v>64.020933977455712</v>
      </c>
      <c r="Q2056" t="str">
        <f>LEFT(N2056,FIND("/",N2056)-1)</f>
        <v>technology</v>
      </c>
      <c r="R2056" t="str">
        <f>RIGHT(N2056,LEN(N2056)-FIND("/",N2056))</f>
        <v>hardware</v>
      </c>
      <c r="S2056" s="9">
        <f t="shared" si="64"/>
        <v>41731.520949074074</v>
      </c>
      <c r="T2056" s="9">
        <f t="shared" si="65"/>
        <v>41761.520949074074</v>
      </c>
    </row>
    <row r="2057" spans="1:20" ht="43.5" x14ac:dyDescent="0.35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>
        <f>ROUND((E2057/D2057)*100,0)</f>
        <v>167</v>
      </c>
      <c r="P2057" s="5">
        <f>E2057/L2057</f>
        <v>99.455445544554451</v>
      </c>
      <c r="Q2057" t="str">
        <f>LEFT(N2057,FIND("/",N2057)-1)</f>
        <v>technology</v>
      </c>
      <c r="R2057" t="str">
        <f>RIGHT(N2057,LEN(N2057)-FIND("/",N2057))</f>
        <v>hardware</v>
      </c>
      <c r="S2057" s="9">
        <f t="shared" si="64"/>
        <v>41946.674108796295</v>
      </c>
      <c r="T2057" s="9">
        <f t="shared" si="65"/>
        <v>41976.166666666672</v>
      </c>
    </row>
    <row r="2058" spans="1:20" ht="43.5" x14ac:dyDescent="0.35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>
        <f>ROUND((E2058/D2058)*100,0)</f>
        <v>153</v>
      </c>
      <c r="P2058" s="5">
        <f>E2058/L2058</f>
        <v>138.49458483754512</v>
      </c>
      <c r="Q2058" t="str">
        <f>LEFT(N2058,FIND("/",N2058)-1)</f>
        <v>technology</v>
      </c>
      <c r="R2058" t="str">
        <f>RIGHT(N2058,LEN(N2058)-FIND("/",N2058))</f>
        <v>hardware</v>
      </c>
      <c r="S2058" s="9">
        <f t="shared" si="64"/>
        <v>41351.76090277778</v>
      </c>
      <c r="T2058" s="9">
        <f t="shared" si="65"/>
        <v>41381.76090277778</v>
      </c>
    </row>
    <row r="2059" spans="1:20" ht="58" x14ac:dyDescent="0.35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>
        <f>ROUND((E2059/D2059)*100,0)</f>
        <v>202</v>
      </c>
      <c r="P2059" s="5">
        <f>E2059/L2059</f>
        <v>45.547792792792798</v>
      </c>
      <c r="Q2059" t="str">
        <f>LEFT(N2059,FIND("/",N2059)-1)</f>
        <v>technology</v>
      </c>
      <c r="R2059" t="str">
        <f>RIGHT(N2059,LEN(N2059)-FIND("/",N2059))</f>
        <v>hardware</v>
      </c>
      <c r="S2059" s="9">
        <f t="shared" si="64"/>
        <v>42396.494583333333</v>
      </c>
      <c r="T2059" s="9">
        <f t="shared" si="65"/>
        <v>42426.494583333333</v>
      </c>
    </row>
    <row r="2060" spans="1:20" ht="29" x14ac:dyDescent="0.35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>
        <f>ROUND((E2060/D2060)*100,0)</f>
        <v>168</v>
      </c>
      <c r="P2060" s="5">
        <f>E2060/L2060</f>
        <v>10.507317073170732</v>
      </c>
      <c r="Q2060" t="str">
        <f>LEFT(N2060,FIND("/",N2060)-1)</f>
        <v>technology</v>
      </c>
      <c r="R2060" t="str">
        <f>RIGHT(N2060,LEN(N2060)-FIND("/",N2060))</f>
        <v>hardware</v>
      </c>
      <c r="S2060" s="9">
        <f t="shared" si="64"/>
        <v>42026.370717592596</v>
      </c>
      <c r="T2060" s="9">
        <f t="shared" si="65"/>
        <v>42065.833333333328</v>
      </c>
    </row>
    <row r="2061" spans="1:20" ht="43.5" x14ac:dyDescent="0.35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>
        <f>ROUND((E2061/D2061)*100,0)</f>
        <v>143</v>
      </c>
      <c r="P2061" s="5">
        <f>E2061/L2061</f>
        <v>114.76533333333333</v>
      </c>
      <c r="Q2061" t="str">
        <f>LEFT(N2061,FIND("/",N2061)-1)</f>
        <v>technology</v>
      </c>
      <c r="R2061" t="str">
        <f>RIGHT(N2061,LEN(N2061)-FIND("/",N2061))</f>
        <v>hardware</v>
      </c>
      <c r="S2061" s="9">
        <f t="shared" si="64"/>
        <v>42361.602476851855</v>
      </c>
      <c r="T2061" s="9">
        <f t="shared" si="65"/>
        <v>42400.915972222225</v>
      </c>
    </row>
    <row r="2062" spans="1:20" ht="43.5" x14ac:dyDescent="0.35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>
        <f>ROUND((E2062/D2062)*100,0)</f>
        <v>196</v>
      </c>
      <c r="P2062" s="5">
        <f>E2062/L2062</f>
        <v>35.997067448680355</v>
      </c>
      <c r="Q2062" t="str">
        <f>LEFT(N2062,FIND("/",N2062)-1)</f>
        <v>technology</v>
      </c>
      <c r="R2062" t="str">
        <f>RIGHT(N2062,LEN(N2062)-FIND("/",N2062))</f>
        <v>hardware</v>
      </c>
      <c r="S2062" s="9">
        <f t="shared" si="64"/>
        <v>41783.642939814818</v>
      </c>
      <c r="T2062" s="9">
        <f t="shared" si="65"/>
        <v>41843.642939814818</v>
      </c>
    </row>
    <row r="2063" spans="1:20" ht="43.5" x14ac:dyDescent="0.35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>
        <f>ROUND((E2063/D2063)*100,0)</f>
        <v>108</v>
      </c>
      <c r="P2063" s="5">
        <f>E2063/L2063</f>
        <v>154.17142857142858</v>
      </c>
      <c r="Q2063" t="str">
        <f>LEFT(N2063,FIND("/",N2063)-1)</f>
        <v>technology</v>
      </c>
      <c r="R2063" t="str">
        <f>RIGHT(N2063,LEN(N2063)-FIND("/",N2063))</f>
        <v>hardware</v>
      </c>
      <c r="S2063" s="9">
        <f t="shared" si="64"/>
        <v>42705.764513888891</v>
      </c>
      <c r="T2063" s="9">
        <f t="shared" si="65"/>
        <v>42735.764513888891</v>
      </c>
    </row>
    <row r="2064" spans="1:20" ht="58" x14ac:dyDescent="0.35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>
        <f>ROUND((E2064/D2064)*100,0)</f>
        <v>115</v>
      </c>
      <c r="P2064" s="5">
        <f>E2064/L2064</f>
        <v>566.38916256157631</v>
      </c>
      <c r="Q2064" t="str">
        <f>LEFT(N2064,FIND("/",N2064)-1)</f>
        <v>technology</v>
      </c>
      <c r="R2064" t="str">
        <f>RIGHT(N2064,LEN(N2064)-FIND("/",N2064))</f>
        <v>hardware</v>
      </c>
      <c r="S2064" s="9">
        <f t="shared" si="64"/>
        <v>42423.3830787037</v>
      </c>
      <c r="T2064" s="9">
        <f t="shared" si="65"/>
        <v>42453.341412037036</v>
      </c>
    </row>
    <row r="2065" spans="1:20" ht="29" x14ac:dyDescent="0.35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>
        <f>ROUND((E2065/D2065)*100,0)</f>
        <v>148</v>
      </c>
      <c r="P2065" s="5">
        <f>E2065/L2065</f>
        <v>120.85714285714286</v>
      </c>
      <c r="Q2065" t="str">
        <f>LEFT(N2065,FIND("/",N2065)-1)</f>
        <v>technology</v>
      </c>
      <c r="R2065" t="str">
        <f>RIGHT(N2065,LEN(N2065)-FIND("/",N2065))</f>
        <v>hardware</v>
      </c>
      <c r="S2065" s="9">
        <f t="shared" si="64"/>
        <v>42472.73265046296</v>
      </c>
      <c r="T2065" s="9">
        <f t="shared" si="65"/>
        <v>42505.73265046296</v>
      </c>
    </row>
    <row r="2066" spans="1:20" ht="43.5" x14ac:dyDescent="0.35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>
        <f>ROUND((E2066/D2066)*100,0)</f>
        <v>191</v>
      </c>
      <c r="P2066" s="5">
        <f>E2066/L2066</f>
        <v>86.163845492085343</v>
      </c>
      <c r="Q2066" t="str">
        <f>LEFT(N2066,FIND("/",N2066)-1)</f>
        <v>technology</v>
      </c>
      <c r="R2066" t="str">
        <f>RIGHT(N2066,LEN(N2066)-FIND("/",N2066))</f>
        <v>hardware</v>
      </c>
      <c r="S2066" s="9">
        <f t="shared" si="64"/>
        <v>41389.364849537036</v>
      </c>
      <c r="T2066" s="9">
        <f t="shared" si="65"/>
        <v>41425.5</v>
      </c>
    </row>
    <row r="2067" spans="1:20" ht="43.5" x14ac:dyDescent="0.35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>
        <f>ROUND((E2067/D2067)*100,0)</f>
        <v>199</v>
      </c>
      <c r="P2067" s="5">
        <f>E2067/L2067</f>
        <v>51.212114395886893</v>
      </c>
      <c r="Q2067" t="str">
        <f>LEFT(N2067,FIND("/",N2067)-1)</f>
        <v>technology</v>
      </c>
      <c r="R2067" t="str">
        <f>RIGHT(N2067,LEN(N2067)-FIND("/",N2067))</f>
        <v>hardware</v>
      </c>
      <c r="S2067" s="9">
        <f t="shared" si="64"/>
        <v>41603.333668981482</v>
      </c>
      <c r="T2067" s="9">
        <f t="shared" si="65"/>
        <v>41633.333668981482</v>
      </c>
    </row>
    <row r="2068" spans="1:20" ht="43.5" x14ac:dyDescent="0.35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>
        <f>ROUND((E2068/D2068)*100,0)</f>
        <v>219</v>
      </c>
      <c r="P2068" s="5">
        <f>E2068/L2068</f>
        <v>67.261538461538464</v>
      </c>
      <c r="Q2068" t="str">
        <f>LEFT(N2068,FIND("/",N2068)-1)</f>
        <v>technology</v>
      </c>
      <c r="R2068" t="str">
        <f>RIGHT(N2068,LEN(N2068)-FIND("/",N2068))</f>
        <v>hardware</v>
      </c>
      <c r="S2068" s="9">
        <f t="shared" si="64"/>
        <v>41844.771793981483</v>
      </c>
      <c r="T2068" s="9">
        <f t="shared" si="65"/>
        <v>41874.771793981483</v>
      </c>
    </row>
    <row r="2069" spans="1:20" ht="43.5" x14ac:dyDescent="0.35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>
        <f>ROUND((E2069/D2069)*100,0)</f>
        <v>127</v>
      </c>
      <c r="P2069" s="5">
        <f>E2069/L2069</f>
        <v>62.8</v>
      </c>
      <c r="Q2069" t="str">
        <f>LEFT(N2069,FIND("/",N2069)-1)</f>
        <v>technology</v>
      </c>
      <c r="R2069" t="str">
        <f>RIGHT(N2069,LEN(N2069)-FIND("/",N2069))</f>
        <v>hardware</v>
      </c>
      <c r="S2069" s="9">
        <f t="shared" si="64"/>
        <v>42115.853888888887</v>
      </c>
      <c r="T2069" s="9">
        <f t="shared" si="65"/>
        <v>42148.853888888887</v>
      </c>
    </row>
    <row r="2070" spans="1:20" ht="43.5" x14ac:dyDescent="0.35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>
        <f>ROUND((E2070/D2070)*100,0)</f>
        <v>105</v>
      </c>
      <c r="P2070" s="5">
        <f>E2070/L2070</f>
        <v>346.13118421052633</v>
      </c>
      <c r="Q2070" t="str">
        <f>LEFT(N2070,FIND("/",N2070)-1)</f>
        <v>technology</v>
      </c>
      <c r="R2070" t="str">
        <f>RIGHT(N2070,LEN(N2070)-FIND("/",N2070))</f>
        <v>hardware</v>
      </c>
      <c r="S2070" s="9">
        <f t="shared" si="64"/>
        <v>42633.841608796298</v>
      </c>
      <c r="T2070" s="9">
        <f t="shared" si="65"/>
        <v>42663.841608796298</v>
      </c>
    </row>
    <row r="2071" spans="1:20" ht="58" x14ac:dyDescent="0.35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>
        <f>ROUND((E2071/D2071)*100,0)</f>
        <v>128</v>
      </c>
      <c r="P2071" s="5">
        <f>E2071/L2071</f>
        <v>244.11912547528519</v>
      </c>
      <c r="Q2071" t="str">
        <f>LEFT(N2071,FIND("/",N2071)-1)</f>
        <v>technology</v>
      </c>
      <c r="R2071" t="str">
        <f>RIGHT(N2071,LEN(N2071)-FIND("/",N2071))</f>
        <v>hardware</v>
      </c>
      <c r="S2071" s="9">
        <f t="shared" si="64"/>
        <v>42340.972118055557</v>
      </c>
      <c r="T2071" s="9">
        <f t="shared" si="65"/>
        <v>42371.972118055557</v>
      </c>
    </row>
    <row r="2072" spans="1:20" ht="43.5" x14ac:dyDescent="0.35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>
        <f>ROUND((E2072/D2072)*100,0)</f>
        <v>317</v>
      </c>
      <c r="P2072" s="5">
        <f>E2072/L2072</f>
        <v>259.25424836601309</v>
      </c>
      <c r="Q2072" t="str">
        <f>LEFT(N2072,FIND("/",N2072)-1)</f>
        <v>technology</v>
      </c>
      <c r="R2072" t="str">
        <f>RIGHT(N2072,LEN(N2072)-FIND("/",N2072))</f>
        <v>hardware</v>
      </c>
      <c r="S2072" s="9">
        <f t="shared" si="64"/>
        <v>42519.6565162037</v>
      </c>
      <c r="T2072" s="9">
        <f t="shared" si="65"/>
        <v>42549.6565162037</v>
      </c>
    </row>
    <row r="2073" spans="1:20" ht="43.5" x14ac:dyDescent="0.35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>
        <f>ROUND((E2073/D2073)*100,0)</f>
        <v>281</v>
      </c>
      <c r="P2073" s="5">
        <f>E2073/L2073</f>
        <v>201.96402877697841</v>
      </c>
      <c r="Q2073" t="str">
        <f>LEFT(N2073,FIND("/",N2073)-1)</f>
        <v>technology</v>
      </c>
      <c r="R2073" t="str">
        <f>RIGHT(N2073,LEN(N2073)-FIND("/",N2073))</f>
        <v>hardware</v>
      </c>
      <c r="S2073" s="9">
        <f t="shared" si="64"/>
        <v>42600.278749999998</v>
      </c>
      <c r="T2073" s="9">
        <f t="shared" si="65"/>
        <v>42645.278749999998</v>
      </c>
    </row>
    <row r="2074" spans="1:20" ht="58" x14ac:dyDescent="0.35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>
        <f>ROUND((E2074/D2074)*100,0)</f>
        <v>111</v>
      </c>
      <c r="P2074" s="5">
        <f>E2074/L2074</f>
        <v>226.20857142857142</v>
      </c>
      <c r="Q2074" t="str">
        <f>LEFT(N2074,FIND("/",N2074)-1)</f>
        <v>technology</v>
      </c>
      <c r="R2074" t="str">
        <f>RIGHT(N2074,LEN(N2074)-FIND("/",N2074))</f>
        <v>hardware</v>
      </c>
      <c r="S2074" s="9">
        <f t="shared" si="64"/>
        <v>42467.581388888888</v>
      </c>
      <c r="T2074" s="9">
        <f t="shared" si="65"/>
        <v>42497.581388888888</v>
      </c>
    </row>
    <row r="2075" spans="1:20" ht="43.5" x14ac:dyDescent="0.35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>
        <f>ROUND((E2075/D2075)*100,0)</f>
        <v>153</v>
      </c>
      <c r="P2075" s="5">
        <f>E2075/L2075</f>
        <v>324.69</v>
      </c>
      <c r="Q2075" t="str">
        <f>LEFT(N2075,FIND("/",N2075)-1)</f>
        <v>technology</v>
      </c>
      <c r="R2075" t="str">
        <f>RIGHT(N2075,LEN(N2075)-FIND("/",N2075))</f>
        <v>hardware</v>
      </c>
      <c r="S2075" s="9">
        <f t="shared" si="64"/>
        <v>42087.668032407411</v>
      </c>
      <c r="T2075" s="9">
        <f t="shared" si="65"/>
        <v>42132.668032407411</v>
      </c>
    </row>
    <row r="2076" spans="1:20" ht="29" x14ac:dyDescent="0.35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>
        <f>ROUND((E2076/D2076)*100,0)</f>
        <v>103</v>
      </c>
      <c r="P2076" s="5">
        <f>E2076/L2076</f>
        <v>205</v>
      </c>
      <c r="Q2076" t="str">
        <f>LEFT(N2076,FIND("/",N2076)-1)</f>
        <v>technology</v>
      </c>
      <c r="R2076" t="str">
        <f>RIGHT(N2076,LEN(N2076)-FIND("/",N2076))</f>
        <v>hardware</v>
      </c>
      <c r="S2076" s="9">
        <f t="shared" si="64"/>
        <v>42466.826180555552</v>
      </c>
      <c r="T2076" s="9">
        <f t="shared" si="65"/>
        <v>42496.826180555552</v>
      </c>
    </row>
    <row r="2077" spans="1:20" ht="43.5" x14ac:dyDescent="0.35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>
        <f>ROUND((E2077/D2077)*100,0)</f>
        <v>1678</v>
      </c>
      <c r="P2077" s="5">
        <f>E2077/L2077</f>
        <v>20.465926829268295</v>
      </c>
      <c r="Q2077" t="str">
        <f>LEFT(N2077,FIND("/",N2077)-1)</f>
        <v>technology</v>
      </c>
      <c r="R2077" t="str">
        <f>RIGHT(N2077,LEN(N2077)-FIND("/",N2077))</f>
        <v>hardware</v>
      </c>
      <c r="S2077" s="9">
        <f t="shared" si="64"/>
        <v>41450.681574074071</v>
      </c>
      <c r="T2077" s="9">
        <f t="shared" si="65"/>
        <v>41480.681574074071</v>
      </c>
    </row>
    <row r="2078" spans="1:20" ht="29" x14ac:dyDescent="0.35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>
        <f>ROUND((E2078/D2078)*100,0)</f>
        <v>543</v>
      </c>
      <c r="P2078" s="5">
        <f>E2078/L2078</f>
        <v>116.35303146309367</v>
      </c>
      <c r="Q2078" t="str">
        <f>LEFT(N2078,FIND("/",N2078)-1)</f>
        <v>technology</v>
      </c>
      <c r="R2078" t="str">
        <f>RIGHT(N2078,LEN(N2078)-FIND("/",N2078))</f>
        <v>hardware</v>
      </c>
      <c r="S2078" s="9">
        <f t="shared" si="64"/>
        <v>41803.880659722221</v>
      </c>
      <c r="T2078" s="9">
        <f t="shared" si="65"/>
        <v>41843.880659722221</v>
      </c>
    </row>
    <row r="2079" spans="1:20" ht="43.5" x14ac:dyDescent="0.35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>
        <f>ROUND((E2079/D2079)*100,0)</f>
        <v>116</v>
      </c>
      <c r="P2079" s="5">
        <f>E2079/L2079</f>
        <v>307.20212765957444</v>
      </c>
      <c r="Q2079" t="str">
        <f>LEFT(N2079,FIND("/",N2079)-1)</f>
        <v>technology</v>
      </c>
      <c r="R2079" t="str">
        <f>RIGHT(N2079,LEN(N2079)-FIND("/",N2079))</f>
        <v>hardware</v>
      </c>
      <c r="S2079" s="9">
        <f t="shared" si="64"/>
        <v>42103.042546296296</v>
      </c>
      <c r="T2079" s="9">
        <f t="shared" si="65"/>
        <v>42160.875</v>
      </c>
    </row>
    <row r="2080" spans="1:20" ht="43.5" x14ac:dyDescent="0.35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>
        <f>ROUND((E2080/D2080)*100,0)</f>
        <v>131</v>
      </c>
      <c r="P2080" s="5">
        <f>E2080/L2080</f>
        <v>546.6875</v>
      </c>
      <c r="Q2080" t="str">
        <f>LEFT(N2080,FIND("/",N2080)-1)</f>
        <v>technology</v>
      </c>
      <c r="R2080" t="str">
        <f>RIGHT(N2080,LEN(N2080)-FIND("/",N2080))</f>
        <v>hardware</v>
      </c>
      <c r="S2080" s="9">
        <f t="shared" si="64"/>
        <v>42692.771493055552</v>
      </c>
      <c r="T2080" s="9">
        <f t="shared" si="65"/>
        <v>42722.771493055552</v>
      </c>
    </row>
    <row r="2081" spans="1:20" ht="58" x14ac:dyDescent="0.35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>
        <f>ROUND((E2081/D2081)*100,0)</f>
        <v>288</v>
      </c>
      <c r="P2081" s="5">
        <f>E2081/L2081</f>
        <v>47.474464579901152</v>
      </c>
      <c r="Q2081" t="str">
        <f>LEFT(N2081,FIND("/",N2081)-1)</f>
        <v>technology</v>
      </c>
      <c r="R2081" t="str">
        <f>RIGHT(N2081,LEN(N2081)-FIND("/",N2081))</f>
        <v>hardware</v>
      </c>
      <c r="S2081" s="9">
        <f t="shared" si="64"/>
        <v>42150.71056712963</v>
      </c>
      <c r="T2081" s="9">
        <f t="shared" si="65"/>
        <v>42180.791666666672</v>
      </c>
    </row>
    <row r="2082" spans="1:20" ht="43.5" x14ac:dyDescent="0.35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>
        <f>ROUND((E2082/D2082)*100,0)</f>
        <v>508</v>
      </c>
      <c r="P2082" s="5">
        <f>E2082/L2082</f>
        <v>101.56</v>
      </c>
      <c r="Q2082" t="str">
        <f>LEFT(N2082,FIND("/",N2082)-1)</f>
        <v>technology</v>
      </c>
      <c r="R2082" t="str">
        <f>RIGHT(N2082,LEN(N2082)-FIND("/",N2082))</f>
        <v>hardware</v>
      </c>
      <c r="S2082" s="9">
        <f t="shared" si="64"/>
        <v>42289.957175925927</v>
      </c>
      <c r="T2082" s="9">
        <f t="shared" si="65"/>
        <v>42319.998842592591</v>
      </c>
    </row>
    <row r="2083" spans="1:20" ht="43.5" x14ac:dyDescent="0.35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>
        <f>ROUND((E2083/D2083)*100,0)</f>
        <v>115</v>
      </c>
      <c r="P2083" s="5">
        <f>E2083/L2083</f>
        <v>72.909090909090907</v>
      </c>
      <c r="Q2083" t="str">
        <f>LEFT(N2083,FIND("/",N2083)-1)</f>
        <v>music</v>
      </c>
      <c r="R2083" t="str">
        <f>RIGHT(N2083,LEN(N2083)-FIND("/",N2083))</f>
        <v>indie rock</v>
      </c>
      <c r="S2083" s="9">
        <f t="shared" si="64"/>
        <v>41004.156886574077</v>
      </c>
      <c r="T2083" s="9">
        <f t="shared" si="65"/>
        <v>41045.207638888889</v>
      </c>
    </row>
    <row r="2084" spans="1:20" ht="58" x14ac:dyDescent="0.35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>
        <f>ROUND((E2084/D2084)*100,0)</f>
        <v>111</v>
      </c>
      <c r="P2084" s="5">
        <f>E2084/L2084</f>
        <v>43.710526315789473</v>
      </c>
      <c r="Q2084" t="str">
        <f>LEFT(N2084,FIND("/",N2084)-1)</f>
        <v>music</v>
      </c>
      <c r="R2084" t="str">
        <f>RIGHT(N2084,LEN(N2084)-FIND("/",N2084))</f>
        <v>indie rock</v>
      </c>
      <c r="S2084" s="9">
        <f t="shared" si="64"/>
        <v>40811.120324074072</v>
      </c>
      <c r="T2084" s="9">
        <f t="shared" si="65"/>
        <v>40871.161990740737</v>
      </c>
    </row>
    <row r="2085" spans="1:20" ht="43.5" x14ac:dyDescent="0.35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>
        <f>ROUND((E2085/D2085)*100,0)</f>
        <v>113</v>
      </c>
      <c r="P2085" s="5">
        <f>E2085/L2085</f>
        <v>34</v>
      </c>
      <c r="Q2085" t="str">
        <f>LEFT(N2085,FIND("/",N2085)-1)</f>
        <v>music</v>
      </c>
      <c r="R2085" t="str">
        <f>RIGHT(N2085,LEN(N2085)-FIND("/",N2085))</f>
        <v>indie rock</v>
      </c>
      <c r="S2085" s="9">
        <f t="shared" si="64"/>
        <v>41034.72216435185</v>
      </c>
      <c r="T2085" s="9">
        <f t="shared" si="65"/>
        <v>41064.72216435185</v>
      </c>
    </row>
    <row r="2086" spans="1:20" ht="43.5" x14ac:dyDescent="0.35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>
        <f>ROUND((E2086/D2086)*100,0)</f>
        <v>108</v>
      </c>
      <c r="P2086" s="5">
        <f>E2086/L2086</f>
        <v>70.652173913043484</v>
      </c>
      <c r="Q2086" t="str">
        <f>LEFT(N2086,FIND("/",N2086)-1)</f>
        <v>music</v>
      </c>
      <c r="R2086" t="str">
        <f>RIGHT(N2086,LEN(N2086)-FIND("/",N2086))</f>
        <v>indie rock</v>
      </c>
      <c r="S2086" s="9">
        <f t="shared" si="64"/>
        <v>41731.833124999997</v>
      </c>
      <c r="T2086" s="9">
        <f t="shared" si="65"/>
        <v>41763.290972222225</v>
      </c>
    </row>
    <row r="2087" spans="1:20" ht="58" x14ac:dyDescent="0.35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>
        <f>ROUND((E2087/D2087)*100,0)</f>
        <v>124</v>
      </c>
      <c r="P2087" s="5">
        <f>E2087/L2087</f>
        <v>89.301204819277103</v>
      </c>
      <c r="Q2087" t="str">
        <f>LEFT(N2087,FIND("/",N2087)-1)</f>
        <v>music</v>
      </c>
      <c r="R2087" t="str">
        <f>RIGHT(N2087,LEN(N2087)-FIND("/",N2087))</f>
        <v>indie rock</v>
      </c>
      <c r="S2087" s="9">
        <f t="shared" si="64"/>
        <v>41075.835497685184</v>
      </c>
      <c r="T2087" s="9">
        <f t="shared" si="65"/>
        <v>41105.835497685184</v>
      </c>
    </row>
    <row r="2088" spans="1:20" ht="43.5" x14ac:dyDescent="0.35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>
        <f>ROUND((E2088/D2088)*100,0)</f>
        <v>101</v>
      </c>
      <c r="P2088" s="5">
        <f>E2088/L2088</f>
        <v>115.08571428571429</v>
      </c>
      <c r="Q2088" t="str">
        <f>LEFT(N2088,FIND("/",N2088)-1)</f>
        <v>music</v>
      </c>
      <c r="R2088" t="str">
        <f>RIGHT(N2088,LEN(N2088)-FIND("/",N2088))</f>
        <v>indie rock</v>
      </c>
      <c r="S2088" s="9">
        <f t="shared" si="64"/>
        <v>40860.67050925926</v>
      </c>
      <c r="T2088" s="9">
        <f t="shared" si="65"/>
        <v>40891.207638888889</v>
      </c>
    </row>
    <row r="2089" spans="1:20" ht="58" x14ac:dyDescent="0.35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>
        <f>ROUND((E2089/D2089)*100,0)</f>
        <v>104</v>
      </c>
      <c r="P2089" s="5">
        <f>E2089/L2089</f>
        <v>62.12</v>
      </c>
      <c r="Q2089" t="str">
        <f>LEFT(N2089,FIND("/",N2089)-1)</f>
        <v>music</v>
      </c>
      <c r="R2089" t="str">
        <f>RIGHT(N2089,LEN(N2089)-FIND("/",N2089))</f>
        <v>indie rock</v>
      </c>
      <c r="S2089" s="9">
        <f t="shared" si="64"/>
        <v>40764.204375000001</v>
      </c>
      <c r="T2089" s="9">
        <f t="shared" si="65"/>
        <v>40794.204375000001</v>
      </c>
    </row>
    <row r="2090" spans="1:20" ht="43.5" x14ac:dyDescent="0.35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>
        <f>ROUND((E2090/D2090)*100,0)</f>
        <v>116</v>
      </c>
      <c r="P2090" s="5">
        <f>E2090/L2090</f>
        <v>46.204266666666669</v>
      </c>
      <c r="Q2090" t="str">
        <f>LEFT(N2090,FIND("/",N2090)-1)</f>
        <v>music</v>
      </c>
      <c r="R2090" t="str">
        <f>RIGHT(N2090,LEN(N2090)-FIND("/",N2090))</f>
        <v>indie rock</v>
      </c>
      <c r="S2090" s="9">
        <f t="shared" si="64"/>
        <v>40395.714722222219</v>
      </c>
      <c r="T2090" s="9">
        <f t="shared" si="65"/>
        <v>40432.165972222225</v>
      </c>
    </row>
    <row r="2091" spans="1:20" ht="29" x14ac:dyDescent="0.35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>
        <f>ROUND((E2091/D2091)*100,0)</f>
        <v>120</v>
      </c>
      <c r="P2091" s="5">
        <f>E2091/L2091</f>
        <v>48.54854838709678</v>
      </c>
      <c r="Q2091" t="str">
        <f>LEFT(N2091,FIND("/",N2091)-1)</f>
        <v>music</v>
      </c>
      <c r="R2091" t="str">
        <f>RIGHT(N2091,LEN(N2091)-FIND("/",N2091))</f>
        <v>indie rock</v>
      </c>
      <c r="S2091" s="9">
        <f t="shared" si="64"/>
        <v>41453.076319444444</v>
      </c>
      <c r="T2091" s="9">
        <f t="shared" si="65"/>
        <v>41488.076319444444</v>
      </c>
    </row>
    <row r="2092" spans="1:20" ht="43.5" x14ac:dyDescent="0.35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>
        <f>ROUND((E2092/D2092)*100,0)</f>
        <v>115</v>
      </c>
      <c r="P2092" s="5">
        <f>E2092/L2092</f>
        <v>57.520187499999999</v>
      </c>
      <c r="Q2092" t="str">
        <f>LEFT(N2092,FIND("/",N2092)-1)</f>
        <v>music</v>
      </c>
      <c r="R2092" t="str">
        <f>RIGHT(N2092,LEN(N2092)-FIND("/",N2092))</f>
        <v>indie rock</v>
      </c>
      <c r="S2092" s="9">
        <f t="shared" si="64"/>
        <v>41299.381423611114</v>
      </c>
      <c r="T2092" s="9">
        <f t="shared" si="65"/>
        <v>41329.381423611114</v>
      </c>
    </row>
    <row r="2093" spans="1:20" ht="58" x14ac:dyDescent="0.35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>
        <f>ROUND((E2093/D2093)*100,0)</f>
        <v>120</v>
      </c>
      <c r="P2093" s="5">
        <f>E2093/L2093</f>
        <v>88.147154471544724</v>
      </c>
      <c r="Q2093" t="str">
        <f>LEFT(N2093,FIND("/",N2093)-1)</f>
        <v>music</v>
      </c>
      <c r="R2093" t="str">
        <f>RIGHT(N2093,LEN(N2093)-FIND("/",N2093))</f>
        <v>indie rock</v>
      </c>
      <c r="S2093" s="9">
        <f t="shared" si="64"/>
        <v>40555.322662037033</v>
      </c>
      <c r="T2093" s="9">
        <f t="shared" si="65"/>
        <v>40603.833333333336</v>
      </c>
    </row>
    <row r="2094" spans="1:20" ht="43.5" x14ac:dyDescent="0.35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>
        <f>ROUND((E2094/D2094)*100,0)</f>
        <v>101</v>
      </c>
      <c r="P2094" s="5">
        <f>E2094/L2094</f>
        <v>110.49090909090908</v>
      </c>
      <c r="Q2094" t="str">
        <f>LEFT(N2094,FIND("/",N2094)-1)</f>
        <v>music</v>
      </c>
      <c r="R2094" t="str">
        <f>RIGHT(N2094,LEN(N2094)-FIND("/",N2094))</f>
        <v>indie rock</v>
      </c>
      <c r="S2094" s="9">
        <f t="shared" si="64"/>
        <v>40763.707546296297</v>
      </c>
      <c r="T2094" s="9">
        <f t="shared" si="65"/>
        <v>40823.707546296297</v>
      </c>
    </row>
    <row r="2095" spans="1:20" ht="43.5" x14ac:dyDescent="0.35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>
        <f>ROUND((E2095/D2095)*100,0)</f>
        <v>102</v>
      </c>
      <c r="P2095" s="5">
        <f>E2095/L2095</f>
        <v>66.826086956521735</v>
      </c>
      <c r="Q2095" t="str">
        <f>LEFT(N2095,FIND("/",N2095)-1)</f>
        <v>music</v>
      </c>
      <c r="R2095" t="str">
        <f>RIGHT(N2095,LEN(N2095)-FIND("/",N2095))</f>
        <v>indie rock</v>
      </c>
      <c r="S2095" s="9">
        <f t="shared" si="64"/>
        <v>41205.854537037041</v>
      </c>
      <c r="T2095" s="9">
        <f t="shared" si="65"/>
        <v>41265.896203703705</v>
      </c>
    </row>
    <row r="2096" spans="1:20" ht="58" x14ac:dyDescent="0.35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>
        <f>ROUND((E2096/D2096)*100,0)</f>
        <v>121</v>
      </c>
      <c r="P2096" s="5">
        <f>E2096/L2096</f>
        <v>58.597222222222221</v>
      </c>
      <c r="Q2096" t="str">
        <f>LEFT(N2096,FIND("/",N2096)-1)</f>
        <v>music</v>
      </c>
      <c r="R2096" t="str">
        <f>RIGHT(N2096,LEN(N2096)-FIND("/",N2096))</f>
        <v>indie rock</v>
      </c>
      <c r="S2096" s="9">
        <f t="shared" si="64"/>
        <v>40939.02002314815</v>
      </c>
      <c r="T2096" s="9">
        <f t="shared" si="65"/>
        <v>40973.125</v>
      </c>
    </row>
    <row r="2097" spans="1:20" ht="43.5" x14ac:dyDescent="0.35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>
        <f>ROUND((E2097/D2097)*100,0)</f>
        <v>100</v>
      </c>
      <c r="P2097" s="5">
        <f>E2097/L2097</f>
        <v>113.63636363636364</v>
      </c>
      <c r="Q2097" t="str">
        <f>LEFT(N2097,FIND("/",N2097)-1)</f>
        <v>music</v>
      </c>
      <c r="R2097" t="str">
        <f>RIGHT(N2097,LEN(N2097)-FIND("/",N2097))</f>
        <v>indie rock</v>
      </c>
      <c r="S2097" s="9">
        <f t="shared" si="64"/>
        <v>40758.733483796292</v>
      </c>
      <c r="T2097" s="9">
        <f t="shared" si="65"/>
        <v>40818.733483796292</v>
      </c>
    </row>
    <row r="2098" spans="1:20" ht="43.5" x14ac:dyDescent="0.35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>
        <f>ROUND((E2098/D2098)*100,0)</f>
        <v>102</v>
      </c>
      <c r="P2098" s="5">
        <f>E2098/L2098</f>
        <v>43.571428571428569</v>
      </c>
      <c r="Q2098" t="str">
        <f>LEFT(N2098,FIND("/",N2098)-1)</f>
        <v>music</v>
      </c>
      <c r="R2098" t="str">
        <f>RIGHT(N2098,LEN(N2098)-FIND("/",N2098))</f>
        <v>indie rock</v>
      </c>
      <c r="S2098" s="9">
        <f t="shared" si="64"/>
        <v>41192.758506944447</v>
      </c>
      <c r="T2098" s="9">
        <f t="shared" si="65"/>
        <v>41208.165972222225</v>
      </c>
    </row>
    <row r="2099" spans="1:20" ht="43.5" x14ac:dyDescent="0.35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>
        <f>ROUND((E2099/D2099)*100,0)</f>
        <v>100</v>
      </c>
      <c r="P2099" s="5">
        <f>E2099/L2099</f>
        <v>78.94736842105263</v>
      </c>
      <c r="Q2099" t="str">
        <f>LEFT(N2099,FIND("/",N2099)-1)</f>
        <v>music</v>
      </c>
      <c r="R2099" t="str">
        <f>RIGHT(N2099,LEN(N2099)-FIND("/",N2099))</f>
        <v>indie rock</v>
      </c>
      <c r="S2099" s="9">
        <f t="shared" si="64"/>
        <v>40818.58489583333</v>
      </c>
      <c r="T2099" s="9">
        <f t="shared" si="65"/>
        <v>40878.626562500001</v>
      </c>
    </row>
    <row r="2100" spans="1:20" ht="43.5" x14ac:dyDescent="0.35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>
        <f>ROUND((E2100/D2100)*100,0)</f>
        <v>100</v>
      </c>
      <c r="P2100" s="5">
        <f>E2100/L2100</f>
        <v>188.125</v>
      </c>
      <c r="Q2100" t="str">
        <f>LEFT(N2100,FIND("/",N2100)-1)</f>
        <v>music</v>
      </c>
      <c r="R2100" t="str">
        <f>RIGHT(N2100,LEN(N2100)-FIND("/",N2100))</f>
        <v>indie rock</v>
      </c>
      <c r="S2100" s="9">
        <f t="shared" si="64"/>
        <v>40946.11383101852</v>
      </c>
      <c r="T2100" s="9">
        <f t="shared" si="65"/>
        <v>40976.11383101852</v>
      </c>
    </row>
    <row r="2101" spans="1:20" x14ac:dyDescent="0.35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>
        <f>ROUND((E2101/D2101)*100,0)</f>
        <v>132</v>
      </c>
      <c r="P2101" s="5">
        <f>E2101/L2101</f>
        <v>63.031746031746032</v>
      </c>
      <c r="Q2101" t="str">
        <f>LEFT(N2101,FIND("/",N2101)-1)</f>
        <v>music</v>
      </c>
      <c r="R2101" t="str">
        <f>RIGHT(N2101,LEN(N2101)-FIND("/",N2101))</f>
        <v>indie rock</v>
      </c>
      <c r="S2101" s="9">
        <f t="shared" si="64"/>
        <v>42173.746342592596</v>
      </c>
      <c r="T2101" s="9">
        <f t="shared" si="65"/>
        <v>42187.152777777781</v>
      </c>
    </row>
    <row r="2102" spans="1:20" ht="58" x14ac:dyDescent="0.35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>
        <f>ROUND((E2102/D2102)*100,0)</f>
        <v>137</v>
      </c>
      <c r="P2102" s="5">
        <f>E2102/L2102</f>
        <v>30.37037037037037</v>
      </c>
      <c r="Q2102" t="str">
        <f>LEFT(N2102,FIND("/",N2102)-1)</f>
        <v>music</v>
      </c>
      <c r="R2102" t="str">
        <f>RIGHT(N2102,LEN(N2102)-FIND("/",N2102))</f>
        <v>indie rock</v>
      </c>
      <c r="S2102" s="9">
        <f t="shared" si="64"/>
        <v>41074.834965277776</v>
      </c>
      <c r="T2102" s="9">
        <f t="shared" si="65"/>
        <v>41090.165972222225</v>
      </c>
    </row>
    <row r="2103" spans="1:20" ht="43.5" x14ac:dyDescent="0.35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>
        <f>ROUND((E2103/D2103)*100,0)</f>
        <v>113</v>
      </c>
      <c r="P2103" s="5">
        <f>E2103/L2103</f>
        <v>51.477272727272727</v>
      </c>
      <c r="Q2103" t="str">
        <f>LEFT(N2103,FIND("/",N2103)-1)</f>
        <v>music</v>
      </c>
      <c r="R2103" t="str">
        <f>RIGHT(N2103,LEN(N2103)-FIND("/",N2103))</f>
        <v>indie rock</v>
      </c>
      <c r="S2103" s="9">
        <f t="shared" si="64"/>
        <v>40892.149467592593</v>
      </c>
      <c r="T2103" s="9">
        <f t="shared" si="65"/>
        <v>40952.149467592593</v>
      </c>
    </row>
    <row r="2104" spans="1:20" ht="43.5" x14ac:dyDescent="0.35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>
        <f>ROUND((E2104/D2104)*100,0)</f>
        <v>136</v>
      </c>
      <c r="P2104" s="5">
        <f>E2104/L2104</f>
        <v>35.789473684210527</v>
      </c>
      <c r="Q2104" t="str">
        <f>LEFT(N2104,FIND("/",N2104)-1)</f>
        <v>music</v>
      </c>
      <c r="R2104" t="str">
        <f>RIGHT(N2104,LEN(N2104)-FIND("/",N2104))</f>
        <v>indie rock</v>
      </c>
      <c r="S2104" s="9">
        <f t="shared" si="64"/>
        <v>40638.868611111109</v>
      </c>
      <c r="T2104" s="9">
        <f t="shared" si="65"/>
        <v>40668.868611111109</v>
      </c>
    </row>
    <row r="2105" spans="1:20" ht="29" x14ac:dyDescent="0.35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>
        <f>ROUND((E2105/D2105)*100,0)</f>
        <v>146</v>
      </c>
      <c r="P2105" s="5">
        <f>E2105/L2105</f>
        <v>98.817391304347822</v>
      </c>
      <c r="Q2105" t="str">
        <f>LEFT(N2105,FIND("/",N2105)-1)</f>
        <v>music</v>
      </c>
      <c r="R2105" t="str">
        <f>RIGHT(N2105,LEN(N2105)-FIND("/",N2105))</f>
        <v>indie rock</v>
      </c>
      <c r="S2105" s="9">
        <f t="shared" si="64"/>
        <v>41192.754942129628</v>
      </c>
      <c r="T2105" s="9">
        <f t="shared" si="65"/>
        <v>41222.7966087963</v>
      </c>
    </row>
    <row r="2106" spans="1:20" ht="43.5" x14ac:dyDescent="0.35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>
        <f>ROUND((E2106/D2106)*100,0)</f>
        <v>130</v>
      </c>
      <c r="P2106" s="5">
        <f>E2106/L2106</f>
        <v>28</v>
      </c>
      <c r="Q2106" t="str">
        <f>LEFT(N2106,FIND("/",N2106)-1)</f>
        <v>music</v>
      </c>
      <c r="R2106" t="str">
        <f>RIGHT(N2106,LEN(N2106)-FIND("/",N2106))</f>
        <v>indie rock</v>
      </c>
      <c r="S2106" s="9">
        <f t="shared" si="64"/>
        <v>41394.074467592596</v>
      </c>
      <c r="T2106" s="9">
        <f t="shared" si="65"/>
        <v>41425</v>
      </c>
    </row>
    <row r="2107" spans="1:20" ht="43.5" x14ac:dyDescent="0.35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>
        <f>ROUND((E2107/D2107)*100,0)</f>
        <v>254</v>
      </c>
      <c r="P2107" s="5">
        <f>E2107/L2107</f>
        <v>51.313131313131315</v>
      </c>
      <c r="Q2107" t="str">
        <f>LEFT(N2107,FIND("/",N2107)-1)</f>
        <v>music</v>
      </c>
      <c r="R2107" t="str">
        <f>RIGHT(N2107,LEN(N2107)-FIND("/",N2107))</f>
        <v>indie rock</v>
      </c>
      <c r="S2107" s="9">
        <f t="shared" si="64"/>
        <v>41951.788807870369</v>
      </c>
      <c r="T2107" s="9">
        <f t="shared" si="65"/>
        <v>41964.166666666672</v>
      </c>
    </row>
    <row r="2108" spans="1:20" ht="43.5" x14ac:dyDescent="0.35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>
        <f>ROUND((E2108/D2108)*100,0)</f>
        <v>107</v>
      </c>
      <c r="P2108" s="5">
        <f>E2108/L2108</f>
        <v>53.522727272727273</v>
      </c>
      <c r="Q2108" t="str">
        <f>LEFT(N2108,FIND("/",N2108)-1)</f>
        <v>music</v>
      </c>
      <c r="R2108" t="str">
        <f>RIGHT(N2108,LEN(N2108)-FIND("/",N2108))</f>
        <v>indie rock</v>
      </c>
      <c r="S2108" s="9">
        <f t="shared" si="64"/>
        <v>41270.21497685185</v>
      </c>
      <c r="T2108" s="9">
        <f t="shared" si="65"/>
        <v>41300.21497685185</v>
      </c>
    </row>
    <row r="2109" spans="1:20" ht="43.5" x14ac:dyDescent="0.35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>
        <f>ROUND((E2109/D2109)*100,0)</f>
        <v>108</v>
      </c>
      <c r="P2109" s="5">
        <f>E2109/L2109</f>
        <v>37.149310344827583</v>
      </c>
      <c r="Q2109" t="str">
        <f>LEFT(N2109,FIND("/",N2109)-1)</f>
        <v>music</v>
      </c>
      <c r="R2109" t="str">
        <f>RIGHT(N2109,LEN(N2109)-FIND("/",N2109))</f>
        <v>indie rock</v>
      </c>
      <c r="S2109" s="9">
        <f t="shared" si="64"/>
        <v>41934.71056712963</v>
      </c>
      <c r="T2109" s="9">
        <f t="shared" si="65"/>
        <v>41955.752233796295</v>
      </c>
    </row>
    <row r="2110" spans="1:20" ht="58" x14ac:dyDescent="0.35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>
        <f>ROUND((E2110/D2110)*100,0)</f>
        <v>107</v>
      </c>
      <c r="P2110" s="5">
        <f>E2110/L2110</f>
        <v>89.895287958115176</v>
      </c>
      <c r="Q2110" t="str">
        <f>LEFT(N2110,FIND("/",N2110)-1)</f>
        <v>music</v>
      </c>
      <c r="R2110" t="str">
        <f>RIGHT(N2110,LEN(N2110)-FIND("/",N2110))</f>
        <v>indie rock</v>
      </c>
      <c r="S2110" s="9">
        <f t="shared" si="64"/>
        <v>41135.175694444442</v>
      </c>
      <c r="T2110" s="9">
        <f t="shared" si="65"/>
        <v>41162.163194444445</v>
      </c>
    </row>
    <row r="2111" spans="1:20" ht="43.5" x14ac:dyDescent="0.35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>
        <f>ROUND((E2111/D2111)*100,0)</f>
        <v>107</v>
      </c>
      <c r="P2111" s="5">
        <f>E2111/L2111</f>
        <v>106.52500000000001</v>
      </c>
      <c r="Q2111" t="str">
        <f>LEFT(N2111,FIND("/",N2111)-1)</f>
        <v>music</v>
      </c>
      <c r="R2111" t="str">
        <f>RIGHT(N2111,LEN(N2111)-FIND("/",N2111))</f>
        <v>indie rock</v>
      </c>
      <c r="S2111" s="9">
        <f t="shared" si="64"/>
        <v>42160.708530092597</v>
      </c>
      <c r="T2111" s="9">
        <f t="shared" si="65"/>
        <v>42190.708530092597</v>
      </c>
    </row>
    <row r="2112" spans="1:20" ht="29" x14ac:dyDescent="0.35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>
        <f>ROUND((E2112/D2112)*100,0)</f>
        <v>100</v>
      </c>
      <c r="P2112" s="5">
        <f>E2112/L2112</f>
        <v>52.815789473684212</v>
      </c>
      <c r="Q2112" t="str">
        <f>LEFT(N2112,FIND("/",N2112)-1)</f>
        <v>music</v>
      </c>
      <c r="R2112" t="str">
        <f>RIGHT(N2112,LEN(N2112)-FIND("/",N2112))</f>
        <v>indie rock</v>
      </c>
      <c r="S2112" s="9">
        <f t="shared" si="64"/>
        <v>41759.670937499999</v>
      </c>
      <c r="T2112" s="9">
        <f t="shared" si="65"/>
        <v>41787.207638888889</v>
      </c>
    </row>
    <row r="2113" spans="1:20" ht="43.5" x14ac:dyDescent="0.35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>
        <f>ROUND((E2113/D2113)*100,0)</f>
        <v>107</v>
      </c>
      <c r="P2113" s="5">
        <f>E2113/L2113</f>
        <v>54.615384615384613</v>
      </c>
      <c r="Q2113" t="str">
        <f>LEFT(N2113,FIND("/",N2113)-1)</f>
        <v>music</v>
      </c>
      <c r="R2113" t="str">
        <f>RIGHT(N2113,LEN(N2113)-FIND("/",N2113))</f>
        <v>indie rock</v>
      </c>
      <c r="S2113" s="9">
        <f t="shared" si="64"/>
        <v>40703.197048611109</v>
      </c>
      <c r="T2113" s="9">
        <f t="shared" si="65"/>
        <v>40770.041666666664</v>
      </c>
    </row>
    <row r="2114" spans="1:20" ht="43.5" x14ac:dyDescent="0.35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>
        <f>ROUND((E2114/D2114)*100,0)</f>
        <v>100</v>
      </c>
      <c r="P2114" s="5">
        <f>E2114/L2114</f>
        <v>27.272727272727273</v>
      </c>
      <c r="Q2114" t="str">
        <f>LEFT(N2114,FIND("/",N2114)-1)</f>
        <v>music</v>
      </c>
      <c r="R2114" t="str">
        <f>RIGHT(N2114,LEN(N2114)-FIND("/",N2114))</f>
        <v>indie rock</v>
      </c>
      <c r="S2114" s="9">
        <f t="shared" si="64"/>
        <v>41365.928159722222</v>
      </c>
      <c r="T2114" s="9">
        <f t="shared" si="65"/>
        <v>41379.928159722222</v>
      </c>
    </row>
    <row r="2115" spans="1:20" ht="29" x14ac:dyDescent="0.35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>
        <f>ROUND((E2115/D2115)*100,0)</f>
        <v>105</v>
      </c>
      <c r="P2115" s="5">
        <f>E2115/L2115</f>
        <v>68.598130841121488</v>
      </c>
      <c r="Q2115" t="str">
        <f>LEFT(N2115,FIND("/",N2115)-1)</f>
        <v>music</v>
      </c>
      <c r="R2115" t="str">
        <f>RIGHT(N2115,LEN(N2115)-FIND("/",N2115))</f>
        <v>indie rock</v>
      </c>
      <c r="S2115" s="9">
        <f t="shared" ref="S2115:S2178" si="66">(((J2115/60)/60)/24)+DATE(1970,1,1)</f>
        <v>41870.86546296296</v>
      </c>
      <c r="T2115" s="9">
        <f t="shared" ref="T2115:T2178" si="67">(((I2115/60)/60)/24)+DATE(1970,1,1)</f>
        <v>41905.86546296296</v>
      </c>
    </row>
    <row r="2116" spans="1:20" ht="43.5" x14ac:dyDescent="0.35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>
        <f>ROUND((E2116/D2116)*100,0)</f>
        <v>105</v>
      </c>
      <c r="P2116" s="5">
        <f>E2116/L2116</f>
        <v>35.612244897959187</v>
      </c>
      <c r="Q2116" t="str">
        <f>LEFT(N2116,FIND("/",N2116)-1)</f>
        <v>music</v>
      </c>
      <c r="R2116" t="str">
        <f>RIGHT(N2116,LEN(N2116)-FIND("/",N2116))</f>
        <v>indie rock</v>
      </c>
      <c r="S2116" s="9">
        <f t="shared" si="66"/>
        <v>40458.815625000003</v>
      </c>
      <c r="T2116" s="9">
        <f t="shared" si="67"/>
        <v>40521.207638888889</v>
      </c>
    </row>
    <row r="2117" spans="1:20" ht="43.5" x14ac:dyDescent="0.35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>
        <f>ROUND((E2117/D2117)*100,0)</f>
        <v>226</v>
      </c>
      <c r="P2117" s="5">
        <f>E2117/L2117</f>
        <v>94.027777777777771</v>
      </c>
      <c r="Q2117" t="str">
        <f>LEFT(N2117,FIND("/",N2117)-1)</f>
        <v>music</v>
      </c>
      <c r="R2117" t="str">
        <f>RIGHT(N2117,LEN(N2117)-FIND("/",N2117))</f>
        <v>indie rock</v>
      </c>
      <c r="S2117" s="9">
        <f t="shared" si="66"/>
        <v>40564.081030092595</v>
      </c>
      <c r="T2117" s="9">
        <f t="shared" si="67"/>
        <v>40594.081030092595</v>
      </c>
    </row>
    <row r="2118" spans="1:20" ht="43.5" x14ac:dyDescent="0.35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>
        <f>ROUND((E2118/D2118)*100,0)</f>
        <v>101</v>
      </c>
      <c r="P2118" s="5">
        <f>E2118/L2118</f>
        <v>526.45652173913038</v>
      </c>
      <c r="Q2118" t="str">
        <f>LEFT(N2118,FIND("/",N2118)-1)</f>
        <v>music</v>
      </c>
      <c r="R2118" t="str">
        <f>RIGHT(N2118,LEN(N2118)-FIND("/",N2118))</f>
        <v>indie rock</v>
      </c>
      <c r="S2118" s="9">
        <f t="shared" si="66"/>
        <v>41136.777812500004</v>
      </c>
      <c r="T2118" s="9">
        <f t="shared" si="67"/>
        <v>41184.777812500004</v>
      </c>
    </row>
    <row r="2119" spans="1:20" ht="58" x14ac:dyDescent="0.35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>
        <f>ROUND((E2119/D2119)*100,0)</f>
        <v>148</v>
      </c>
      <c r="P2119" s="5">
        <f>E2119/L2119</f>
        <v>50.657142857142858</v>
      </c>
      <c r="Q2119" t="str">
        <f>LEFT(N2119,FIND("/",N2119)-1)</f>
        <v>music</v>
      </c>
      <c r="R2119" t="str">
        <f>RIGHT(N2119,LEN(N2119)-FIND("/",N2119))</f>
        <v>indie rock</v>
      </c>
      <c r="S2119" s="9">
        <f t="shared" si="66"/>
        <v>42290.059594907405</v>
      </c>
      <c r="T2119" s="9">
        <f t="shared" si="67"/>
        <v>42304.207638888889</v>
      </c>
    </row>
    <row r="2120" spans="1:20" ht="29" x14ac:dyDescent="0.35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>
        <f>ROUND((E2120/D2120)*100,0)</f>
        <v>135</v>
      </c>
      <c r="P2120" s="5">
        <f>E2120/L2120</f>
        <v>79.182941176470578</v>
      </c>
      <c r="Q2120" t="str">
        <f>LEFT(N2120,FIND("/",N2120)-1)</f>
        <v>music</v>
      </c>
      <c r="R2120" t="str">
        <f>RIGHT(N2120,LEN(N2120)-FIND("/",N2120))</f>
        <v>indie rock</v>
      </c>
      <c r="S2120" s="9">
        <f t="shared" si="66"/>
        <v>40718.839537037034</v>
      </c>
      <c r="T2120" s="9">
        <f t="shared" si="67"/>
        <v>40748.839537037034</v>
      </c>
    </row>
    <row r="2121" spans="1:20" ht="43.5" x14ac:dyDescent="0.35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>
        <f>ROUND((E2121/D2121)*100,0)</f>
        <v>101</v>
      </c>
      <c r="P2121" s="5">
        <f>E2121/L2121</f>
        <v>91.590909090909093</v>
      </c>
      <c r="Q2121" t="str">
        <f>LEFT(N2121,FIND("/",N2121)-1)</f>
        <v>music</v>
      </c>
      <c r="R2121" t="str">
        <f>RIGHT(N2121,LEN(N2121)-FIND("/",N2121))</f>
        <v>indie rock</v>
      </c>
      <c r="S2121" s="9">
        <f t="shared" si="66"/>
        <v>41107.130150462966</v>
      </c>
      <c r="T2121" s="9">
        <f t="shared" si="67"/>
        <v>41137.130150462966</v>
      </c>
    </row>
    <row r="2122" spans="1:20" ht="43.5" x14ac:dyDescent="0.35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>
        <f>ROUND((E2122/D2122)*100,0)</f>
        <v>101</v>
      </c>
      <c r="P2122" s="5">
        <f>E2122/L2122</f>
        <v>116.96275362318841</v>
      </c>
      <c r="Q2122" t="str">
        <f>LEFT(N2122,FIND("/",N2122)-1)</f>
        <v>music</v>
      </c>
      <c r="R2122" t="str">
        <f>RIGHT(N2122,LEN(N2122)-FIND("/",N2122))</f>
        <v>indie rock</v>
      </c>
      <c r="S2122" s="9">
        <f t="shared" si="66"/>
        <v>41591.964537037034</v>
      </c>
      <c r="T2122" s="9">
        <f t="shared" si="67"/>
        <v>41640.964537037034</v>
      </c>
    </row>
    <row r="2123" spans="1:20" ht="43.5" x14ac:dyDescent="0.35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>
        <f>ROUND((E2123/D2123)*100,0)</f>
        <v>1</v>
      </c>
      <c r="P2123" s="5">
        <f>E2123/L2123</f>
        <v>28.4</v>
      </c>
      <c r="Q2123" t="str">
        <f>LEFT(N2123,FIND("/",N2123)-1)</f>
        <v>games</v>
      </c>
      <c r="R2123" t="str">
        <f>RIGHT(N2123,LEN(N2123)-FIND("/",N2123))</f>
        <v>video games</v>
      </c>
      <c r="S2123" s="9">
        <f t="shared" si="66"/>
        <v>42716.7424537037</v>
      </c>
      <c r="T2123" s="9">
        <f t="shared" si="67"/>
        <v>42746.7424537037</v>
      </c>
    </row>
    <row r="2124" spans="1:20" ht="43.5" x14ac:dyDescent="0.35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>
        <f>ROUND((E2124/D2124)*100,0)</f>
        <v>0</v>
      </c>
      <c r="P2124" s="5">
        <f>E2124/L2124</f>
        <v>103.33333333333333</v>
      </c>
      <c r="Q2124" t="str">
        <f>LEFT(N2124,FIND("/",N2124)-1)</f>
        <v>games</v>
      </c>
      <c r="R2124" t="str">
        <f>RIGHT(N2124,LEN(N2124)-FIND("/",N2124))</f>
        <v>video games</v>
      </c>
      <c r="S2124" s="9">
        <f t="shared" si="66"/>
        <v>42712.300567129627</v>
      </c>
      <c r="T2124" s="9">
        <f t="shared" si="67"/>
        <v>42742.300567129627</v>
      </c>
    </row>
    <row r="2125" spans="1:20" ht="58" x14ac:dyDescent="0.35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>
        <f>ROUND((E2125/D2125)*100,0)</f>
        <v>10</v>
      </c>
      <c r="P2125" s="5">
        <f>E2125/L2125</f>
        <v>10</v>
      </c>
      <c r="Q2125" t="str">
        <f>LEFT(N2125,FIND("/",N2125)-1)</f>
        <v>games</v>
      </c>
      <c r="R2125" t="str">
        <f>RIGHT(N2125,LEN(N2125)-FIND("/",N2125))</f>
        <v>video games</v>
      </c>
      <c r="S2125" s="9">
        <f t="shared" si="66"/>
        <v>40198.424849537041</v>
      </c>
      <c r="T2125" s="9">
        <f t="shared" si="67"/>
        <v>40252.290972222225</v>
      </c>
    </row>
    <row r="2126" spans="1:20" ht="58" x14ac:dyDescent="0.35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>
        <f>ROUND((E2126/D2126)*100,0)</f>
        <v>10</v>
      </c>
      <c r="P2126" s="5">
        <f>E2126/L2126</f>
        <v>23</v>
      </c>
      <c r="Q2126" t="str">
        <f>LEFT(N2126,FIND("/",N2126)-1)</f>
        <v>games</v>
      </c>
      <c r="R2126" t="str">
        <f>RIGHT(N2126,LEN(N2126)-FIND("/",N2126))</f>
        <v>video games</v>
      </c>
      <c r="S2126" s="9">
        <f t="shared" si="66"/>
        <v>40464.028182870366</v>
      </c>
      <c r="T2126" s="9">
        <f t="shared" si="67"/>
        <v>40512.208333333336</v>
      </c>
    </row>
    <row r="2127" spans="1:20" ht="43.5" x14ac:dyDescent="0.35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>
        <f>ROUND((E2127/D2127)*100,0)</f>
        <v>1</v>
      </c>
      <c r="P2127" s="5">
        <f>E2127/L2127</f>
        <v>31.555555555555557</v>
      </c>
      <c r="Q2127" t="str">
        <f>LEFT(N2127,FIND("/",N2127)-1)</f>
        <v>games</v>
      </c>
      <c r="R2127" t="str">
        <f>RIGHT(N2127,LEN(N2127)-FIND("/",N2127))</f>
        <v>video games</v>
      </c>
      <c r="S2127" s="9">
        <f t="shared" si="66"/>
        <v>42191.023530092592</v>
      </c>
      <c r="T2127" s="9">
        <f t="shared" si="67"/>
        <v>42221.023530092592</v>
      </c>
    </row>
    <row r="2128" spans="1:20" ht="43.5" x14ac:dyDescent="0.35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>
        <f>ROUND((E2128/D2128)*100,0)</f>
        <v>0</v>
      </c>
      <c r="P2128" s="5">
        <f>E2128/L2128</f>
        <v>5</v>
      </c>
      <c r="Q2128" t="str">
        <f>LEFT(N2128,FIND("/",N2128)-1)</f>
        <v>games</v>
      </c>
      <c r="R2128" t="str">
        <f>RIGHT(N2128,LEN(N2128)-FIND("/",N2128))</f>
        <v>video games</v>
      </c>
      <c r="S2128" s="9">
        <f t="shared" si="66"/>
        <v>41951.973229166666</v>
      </c>
      <c r="T2128" s="9">
        <f t="shared" si="67"/>
        <v>41981.973229166666</v>
      </c>
    </row>
    <row r="2129" spans="1:20" ht="29" x14ac:dyDescent="0.35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>
        <f>ROUND((E2129/D2129)*100,0)</f>
        <v>29</v>
      </c>
      <c r="P2129" s="5">
        <f>E2129/L2129</f>
        <v>34.220338983050844</v>
      </c>
      <c r="Q2129" t="str">
        <f>LEFT(N2129,FIND("/",N2129)-1)</f>
        <v>games</v>
      </c>
      <c r="R2129" t="str">
        <f>RIGHT(N2129,LEN(N2129)-FIND("/",N2129))</f>
        <v>video games</v>
      </c>
      <c r="S2129" s="9">
        <f t="shared" si="66"/>
        <v>42045.50535879629</v>
      </c>
      <c r="T2129" s="9">
        <f t="shared" si="67"/>
        <v>42075.463692129633</v>
      </c>
    </row>
    <row r="2130" spans="1:20" ht="43.5" x14ac:dyDescent="0.35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>
        <f>ROUND((E2130/D2130)*100,0)</f>
        <v>0</v>
      </c>
      <c r="P2130" s="5">
        <f>E2130/L2130</f>
        <v>25</v>
      </c>
      <c r="Q2130" t="str">
        <f>LEFT(N2130,FIND("/",N2130)-1)</f>
        <v>games</v>
      </c>
      <c r="R2130" t="str">
        <f>RIGHT(N2130,LEN(N2130)-FIND("/",N2130))</f>
        <v>video games</v>
      </c>
      <c r="S2130" s="9">
        <f t="shared" si="66"/>
        <v>41843.772789351853</v>
      </c>
      <c r="T2130" s="9">
        <f t="shared" si="67"/>
        <v>41903.772789351853</v>
      </c>
    </row>
    <row r="2131" spans="1:20" ht="43.5" x14ac:dyDescent="0.35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>
        <f>ROUND((E2131/D2131)*100,0)</f>
        <v>12</v>
      </c>
      <c r="P2131" s="5">
        <f>E2131/L2131</f>
        <v>19.666666666666668</v>
      </c>
      <c r="Q2131" t="str">
        <f>LEFT(N2131,FIND("/",N2131)-1)</f>
        <v>games</v>
      </c>
      <c r="R2131" t="str">
        <f>RIGHT(N2131,LEN(N2131)-FIND("/",N2131))</f>
        <v>video games</v>
      </c>
      <c r="S2131" s="9">
        <f t="shared" si="66"/>
        <v>42409.024305555555</v>
      </c>
      <c r="T2131" s="9">
        <f t="shared" si="67"/>
        <v>42439.024305555555</v>
      </c>
    </row>
    <row r="2132" spans="1:20" ht="29" x14ac:dyDescent="0.35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>
        <f>ROUND((E2132/D2132)*100,0)</f>
        <v>0</v>
      </c>
      <c r="P2132" s="5">
        <f>E2132/L2132</f>
        <v>21.25</v>
      </c>
      <c r="Q2132" t="str">
        <f>LEFT(N2132,FIND("/",N2132)-1)</f>
        <v>games</v>
      </c>
      <c r="R2132" t="str">
        <f>RIGHT(N2132,LEN(N2132)-FIND("/",N2132))</f>
        <v>video games</v>
      </c>
      <c r="S2132" s="9">
        <f t="shared" si="66"/>
        <v>41832.086377314816</v>
      </c>
      <c r="T2132" s="9">
        <f t="shared" si="67"/>
        <v>41867.086377314816</v>
      </c>
    </row>
    <row r="2133" spans="1:20" ht="43.5" x14ac:dyDescent="0.35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>
        <f>ROUND((E2133/D2133)*100,0)</f>
        <v>5</v>
      </c>
      <c r="P2133" s="5">
        <f>E2133/L2133</f>
        <v>8.3333333333333339</v>
      </c>
      <c r="Q2133" t="str">
        <f>LEFT(N2133,FIND("/",N2133)-1)</f>
        <v>games</v>
      </c>
      <c r="R2133" t="str">
        <f>RIGHT(N2133,LEN(N2133)-FIND("/",N2133))</f>
        <v>video games</v>
      </c>
      <c r="S2133" s="9">
        <f t="shared" si="66"/>
        <v>42167.207071759258</v>
      </c>
      <c r="T2133" s="9">
        <f t="shared" si="67"/>
        <v>42197.207071759258</v>
      </c>
    </row>
    <row r="2134" spans="1:20" ht="43.5" x14ac:dyDescent="0.35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>
        <f>ROUND((E2134/D2134)*100,0)</f>
        <v>2</v>
      </c>
      <c r="P2134" s="5">
        <f>E2134/L2134</f>
        <v>21.34333333333333</v>
      </c>
      <c r="Q2134" t="str">
        <f>LEFT(N2134,FIND("/",N2134)-1)</f>
        <v>games</v>
      </c>
      <c r="R2134" t="str">
        <f>RIGHT(N2134,LEN(N2134)-FIND("/",N2134))</f>
        <v>video games</v>
      </c>
      <c r="S2134" s="9">
        <f t="shared" si="66"/>
        <v>41643.487175925926</v>
      </c>
      <c r="T2134" s="9">
        <f t="shared" si="67"/>
        <v>41673.487175925926</v>
      </c>
    </row>
    <row r="2135" spans="1:20" ht="58" x14ac:dyDescent="0.35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>
        <f>ROUND((E2135/D2135)*100,0)</f>
        <v>2</v>
      </c>
      <c r="P2135" s="5">
        <f>E2135/L2135</f>
        <v>5.333333333333333</v>
      </c>
      <c r="Q2135" t="str">
        <f>LEFT(N2135,FIND("/",N2135)-1)</f>
        <v>games</v>
      </c>
      <c r="R2135" t="str">
        <f>RIGHT(N2135,LEN(N2135)-FIND("/",N2135))</f>
        <v>video games</v>
      </c>
      <c r="S2135" s="9">
        <f t="shared" si="66"/>
        <v>40619.097210648149</v>
      </c>
      <c r="T2135" s="9">
        <f t="shared" si="67"/>
        <v>40657.290972222225</v>
      </c>
    </row>
    <row r="2136" spans="1:20" ht="43.5" x14ac:dyDescent="0.35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>
        <f>ROUND((E2136/D2136)*100,0)</f>
        <v>2</v>
      </c>
      <c r="P2136" s="5">
        <f>E2136/L2136</f>
        <v>34.666666666666664</v>
      </c>
      <c r="Q2136" t="str">
        <f>LEFT(N2136,FIND("/",N2136)-1)</f>
        <v>games</v>
      </c>
      <c r="R2136" t="str">
        <f>RIGHT(N2136,LEN(N2136)-FIND("/",N2136))</f>
        <v>video games</v>
      </c>
      <c r="S2136" s="9">
        <f t="shared" si="66"/>
        <v>41361.886469907404</v>
      </c>
      <c r="T2136" s="9">
        <f t="shared" si="67"/>
        <v>41391.886469907404</v>
      </c>
    </row>
    <row r="2137" spans="1:20" ht="43.5" x14ac:dyDescent="0.35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>
        <f>ROUND((E2137/D2137)*100,0)</f>
        <v>10</v>
      </c>
      <c r="P2137" s="5">
        <f>E2137/L2137</f>
        <v>21.727272727272727</v>
      </c>
      <c r="Q2137" t="str">
        <f>LEFT(N2137,FIND("/",N2137)-1)</f>
        <v>games</v>
      </c>
      <c r="R2137" t="str">
        <f>RIGHT(N2137,LEN(N2137)-FIND("/",N2137))</f>
        <v>video games</v>
      </c>
      <c r="S2137" s="9">
        <f t="shared" si="66"/>
        <v>41156.963344907403</v>
      </c>
      <c r="T2137" s="9">
        <f t="shared" si="67"/>
        <v>41186.963344907403</v>
      </c>
    </row>
    <row r="2138" spans="1:20" ht="43.5" x14ac:dyDescent="0.35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>
        <f>ROUND((E2138/D2138)*100,0)</f>
        <v>0</v>
      </c>
      <c r="P2138" s="5">
        <f>E2138/L2138</f>
        <v>11.922499999999999</v>
      </c>
      <c r="Q2138" t="str">
        <f>LEFT(N2138,FIND("/",N2138)-1)</f>
        <v>games</v>
      </c>
      <c r="R2138" t="str">
        <f>RIGHT(N2138,LEN(N2138)-FIND("/",N2138))</f>
        <v>video games</v>
      </c>
      <c r="S2138" s="9">
        <f t="shared" si="66"/>
        <v>41536.509097222224</v>
      </c>
      <c r="T2138" s="9">
        <f t="shared" si="67"/>
        <v>41566.509097222224</v>
      </c>
    </row>
    <row r="2139" spans="1:20" ht="43.5" x14ac:dyDescent="0.35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>
        <f>ROUND((E2139/D2139)*100,0)</f>
        <v>28</v>
      </c>
      <c r="P2139" s="5">
        <f>E2139/L2139</f>
        <v>26.59737827715356</v>
      </c>
      <c r="Q2139" t="str">
        <f>LEFT(N2139,FIND("/",N2139)-1)</f>
        <v>games</v>
      </c>
      <c r="R2139" t="str">
        <f>RIGHT(N2139,LEN(N2139)-FIND("/",N2139))</f>
        <v>video games</v>
      </c>
      <c r="S2139" s="9">
        <f t="shared" si="66"/>
        <v>41948.771168981482</v>
      </c>
      <c r="T2139" s="9">
        <f t="shared" si="67"/>
        <v>41978.771168981482</v>
      </c>
    </row>
    <row r="2140" spans="1:20" ht="29" x14ac:dyDescent="0.35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>
        <f>ROUND((E2140/D2140)*100,0)</f>
        <v>13</v>
      </c>
      <c r="P2140" s="5">
        <f>E2140/L2140</f>
        <v>10.666666666666666</v>
      </c>
      <c r="Q2140" t="str">
        <f>LEFT(N2140,FIND("/",N2140)-1)</f>
        <v>games</v>
      </c>
      <c r="R2140" t="str">
        <f>RIGHT(N2140,LEN(N2140)-FIND("/",N2140))</f>
        <v>video games</v>
      </c>
      <c r="S2140" s="9">
        <f t="shared" si="66"/>
        <v>41557.013182870374</v>
      </c>
      <c r="T2140" s="9">
        <f t="shared" si="67"/>
        <v>41587.054849537039</v>
      </c>
    </row>
    <row r="2141" spans="1:20" ht="58" x14ac:dyDescent="0.35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>
        <f>ROUND((E2141/D2141)*100,0)</f>
        <v>5</v>
      </c>
      <c r="P2141" s="5">
        <f>E2141/L2141</f>
        <v>29.035714285714285</v>
      </c>
      <c r="Q2141" t="str">
        <f>LEFT(N2141,FIND("/",N2141)-1)</f>
        <v>games</v>
      </c>
      <c r="R2141" t="str">
        <f>RIGHT(N2141,LEN(N2141)-FIND("/",N2141))</f>
        <v>video games</v>
      </c>
      <c r="S2141" s="9">
        <f t="shared" si="66"/>
        <v>42647.750092592592</v>
      </c>
      <c r="T2141" s="9">
        <f t="shared" si="67"/>
        <v>42677.750092592592</v>
      </c>
    </row>
    <row r="2142" spans="1:20" ht="43.5" x14ac:dyDescent="0.35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>
        <f>ROUND((E2142/D2142)*100,0)</f>
        <v>0</v>
      </c>
      <c r="P2142" s="5">
        <f>E2142/L2142</f>
        <v>50.909090909090907</v>
      </c>
      <c r="Q2142" t="str">
        <f>LEFT(N2142,FIND("/",N2142)-1)</f>
        <v>games</v>
      </c>
      <c r="R2142" t="str">
        <f>RIGHT(N2142,LEN(N2142)-FIND("/",N2142))</f>
        <v>video games</v>
      </c>
      <c r="S2142" s="9">
        <f t="shared" si="66"/>
        <v>41255.833611111113</v>
      </c>
      <c r="T2142" s="9">
        <f t="shared" si="67"/>
        <v>41285.833611111113</v>
      </c>
    </row>
    <row r="2143" spans="1:20" ht="58" x14ac:dyDescent="0.35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>
        <f>ROUND((E2143/D2143)*100,0)</f>
        <v>0</v>
      </c>
      <c r="P2143" s="5" t="e">
        <f>E2143/L2143</f>
        <v>#DIV/0!</v>
      </c>
      <c r="Q2143" t="str">
        <f>LEFT(N2143,FIND("/",N2143)-1)</f>
        <v>games</v>
      </c>
      <c r="R2143" t="str">
        <f>RIGHT(N2143,LEN(N2143)-FIND("/",N2143))</f>
        <v>video games</v>
      </c>
      <c r="S2143" s="9">
        <f t="shared" si="66"/>
        <v>41927.235636574071</v>
      </c>
      <c r="T2143" s="9">
        <f t="shared" si="67"/>
        <v>41957.277303240742</v>
      </c>
    </row>
    <row r="2144" spans="1:20" ht="43.5" x14ac:dyDescent="0.35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>
        <f>ROUND((E2144/D2144)*100,0)</f>
        <v>6</v>
      </c>
      <c r="P2144" s="5">
        <f>E2144/L2144</f>
        <v>50.083333333333336</v>
      </c>
      <c r="Q2144" t="str">
        <f>LEFT(N2144,FIND("/",N2144)-1)</f>
        <v>games</v>
      </c>
      <c r="R2144" t="str">
        <f>RIGHT(N2144,LEN(N2144)-FIND("/",N2144))</f>
        <v>video games</v>
      </c>
      <c r="S2144" s="9">
        <f t="shared" si="66"/>
        <v>42340.701504629629</v>
      </c>
      <c r="T2144" s="9">
        <f t="shared" si="67"/>
        <v>42368.701504629629</v>
      </c>
    </row>
    <row r="2145" spans="1:20" ht="43.5" x14ac:dyDescent="0.35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>
        <f>ROUND((E2145/D2145)*100,0)</f>
        <v>11</v>
      </c>
      <c r="P2145" s="5">
        <f>E2145/L2145</f>
        <v>45</v>
      </c>
      <c r="Q2145" t="str">
        <f>LEFT(N2145,FIND("/",N2145)-1)</f>
        <v>games</v>
      </c>
      <c r="R2145" t="str">
        <f>RIGHT(N2145,LEN(N2145)-FIND("/",N2145))</f>
        <v>video games</v>
      </c>
      <c r="S2145" s="9">
        <f t="shared" si="66"/>
        <v>40332.886712962965</v>
      </c>
      <c r="T2145" s="9">
        <f t="shared" si="67"/>
        <v>40380.791666666664</v>
      </c>
    </row>
    <row r="2146" spans="1:20" ht="43.5" x14ac:dyDescent="0.35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>
        <f>ROUND((E2146/D2146)*100,0)</f>
        <v>2</v>
      </c>
      <c r="P2146" s="5">
        <f>E2146/L2146</f>
        <v>25.291666666666668</v>
      </c>
      <c r="Q2146" t="str">
        <f>LEFT(N2146,FIND("/",N2146)-1)</f>
        <v>games</v>
      </c>
      <c r="R2146" t="str">
        <f>RIGHT(N2146,LEN(N2146)-FIND("/",N2146))</f>
        <v>video games</v>
      </c>
      <c r="S2146" s="9">
        <f t="shared" si="66"/>
        <v>41499.546759259261</v>
      </c>
      <c r="T2146" s="9">
        <f t="shared" si="67"/>
        <v>41531.546759259261</v>
      </c>
    </row>
    <row r="2147" spans="1:20" ht="43.5" x14ac:dyDescent="0.35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>
        <f>ROUND((E2147/D2147)*100,0)</f>
        <v>30</v>
      </c>
      <c r="P2147" s="5">
        <f>E2147/L2147</f>
        <v>51.292134831460672</v>
      </c>
      <c r="Q2147" t="str">
        <f>LEFT(N2147,FIND("/",N2147)-1)</f>
        <v>games</v>
      </c>
      <c r="R2147" t="str">
        <f>RIGHT(N2147,LEN(N2147)-FIND("/",N2147))</f>
        <v>video games</v>
      </c>
      <c r="S2147" s="9">
        <f t="shared" si="66"/>
        <v>41575.237430555557</v>
      </c>
      <c r="T2147" s="9">
        <f t="shared" si="67"/>
        <v>41605.279097222221</v>
      </c>
    </row>
    <row r="2148" spans="1:20" ht="58" x14ac:dyDescent="0.35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>
        <f>ROUND((E2148/D2148)*100,0)</f>
        <v>0</v>
      </c>
      <c r="P2148" s="5">
        <f>E2148/L2148</f>
        <v>1</v>
      </c>
      <c r="Q2148" t="str">
        <f>LEFT(N2148,FIND("/",N2148)-1)</f>
        <v>games</v>
      </c>
      <c r="R2148" t="str">
        <f>RIGHT(N2148,LEN(N2148)-FIND("/",N2148))</f>
        <v>video games</v>
      </c>
      <c r="S2148" s="9">
        <f t="shared" si="66"/>
        <v>42397.679513888885</v>
      </c>
      <c r="T2148" s="9">
        <f t="shared" si="67"/>
        <v>42411.679513888885</v>
      </c>
    </row>
    <row r="2149" spans="1:20" x14ac:dyDescent="0.35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>
        <f>ROUND((E2149/D2149)*100,0)</f>
        <v>1</v>
      </c>
      <c r="P2149" s="5">
        <f>E2149/L2149</f>
        <v>49.381818181818183</v>
      </c>
      <c r="Q2149" t="str">
        <f>LEFT(N2149,FIND("/",N2149)-1)</f>
        <v>games</v>
      </c>
      <c r="R2149" t="str">
        <f>RIGHT(N2149,LEN(N2149)-FIND("/",N2149))</f>
        <v>video games</v>
      </c>
      <c r="S2149" s="9">
        <f t="shared" si="66"/>
        <v>41927.295694444445</v>
      </c>
      <c r="T2149" s="9">
        <f t="shared" si="67"/>
        <v>41959.337361111116</v>
      </c>
    </row>
    <row r="2150" spans="1:20" ht="43.5" x14ac:dyDescent="0.35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>
        <f>ROUND((E2150/D2150)*100,0)</f>
        <v>2</v>
      </c>
      <c r="P2150" s="5">
        <f>E2150/L2150</f>
        <v>1</v>
      </c>
      <c r="Q2150" t="str">
        <f>LEFT(N2150,FIND("/",N2150)-1)</f>
        <v>games</v>
      </c>
      <c r="R2150" t="str">
        <f>RIGHT(N2150,LEN(N2150)-FIND("/",N2150))</f>
        <v>video games</v>
      </c>
      <c r="S2150" s="9">
        <f t="shared" si="66"/>
        <v>42066.733587962968</v>
      </c>
      <c r="T2150" s="9">
        <f t="shared" si="67"/>
        <v>42096.691921296297</v>
      </c>
    </row>
    <row r="2151" spans="1:20" ht="58" x14ac:dyDescent="0.35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>
        <f>ROUND((E2151/D2151)*100,0)</f>
        <v>0</v>
      </c>
      <c r="P2151" s="5" t="e">
        <f>E2151/L2151</f>
        <v>#DIV/0!</v>
      </c>
      <c r="Q2151" t="str">
        <f>LEFT(N2151,FIND("/",N2151)-1)</f>
        <v>games</v>
      </c>
      <c r="R2151" t="str">
        <f>RIGHT(N2151,LEN(N2151)-FIND("/",N2151))</f>
        <v>video games</v>
      </c>
      <c r="S2151" s="9">
        <f t="shared" si="66"/>
        <v>40355.024953703702</v>
      </c>
      <c r="T2151" s="9">
        <f t="shared" si="67"/>
        <v>40390</v>
      </c>
    </row>
    <row r="2152" spans="1:20" x14ac:dyDescent="0.35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>
        <f>ROUND((E2152/D2152)*100,0)</f>
        <v>1</v>
      </c>
      <c r="P2152" s="5">
        <f>E2152/L2152</f>
        <v>101.25</v>
      </c>
      <c r="Q2152" t="str">
        <f>LEFT(N2152,FIND("/",N2152)-1)</f>
        <v>games</v>
      </c>
      <c r="R2152" t="str">
        <f>RIGHT(N2152,LEN(N2152)-FIND("/",N2152))</f>
        <v>video games</v>
      </c>
      <c r="S2152" s="9">
        <f t="shared" si="66"/>
        <v>42534.284710648149</v>
      </c>
      <c r="T2152" s="9">
        <f t="shared" si="67"/>
        <v>42564.284710648149</v>
      </c>
    </row>
    <row r="2153" spans="1:20" ht="43.5" x14ac:dyDescent="0.35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>
        <f>ROUND((E2153/D2153)*100,0)</f>
        <v>0</v>
      </c>
      <c r="P2153" s="5">
        <f>E2153/L2153</f>
        <v>19.666666666666668</v>
      </c>
      <c r="Q2153" t="str">
        <f>LEFT(N2153,FIND("/",N2153)-1)</f>
        <v>games</v>
      </c>
      <c r="R2153" t="str">
        <f>RIGHT(N2153,LEN(N2153)-FIND("/",N2153))</f>
        <v>video games</v>
      </c>
      <c r="S2153" s="9">
        <f t="shared" si="66"/>
        <v>42520.847384259265</v>
      </c>
      <c r="T2153" s="9">
        <f t="shared" si="67"/>
        <v>42550.847384259265</v>
      </c>
    </row>
    <row r="2154" spans="1:20" ht="43.5" x14ac:dyDescent="0.35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>
        <f>ROUND((E2154/D2154)*100,0)</f>
        <v>0</v>
      </c>
      <c r="P2154" s="5">
        <f>E2154/L2154</f>
        <v>12.5</v>
      </c>
      <c r="Q2154" t="str">
        <f>LEFT(N2154,FIND("/",N2154)-1)</f>
        <v>games</v>
      </c>
      <c r="R2154" t="str">
        <f>RIGHT(N2154,LEN(N2154)-FIND("/",N2154))</f>
        <v>video games</v>
      </c>
      <c r="S2154" s="9">
        <f t="shared" si="66"/>
        <v>41683.832280092596</v>
      </c>
      <c r="T2154" s="9">
        <f t="shared" si="67"/>
        <v>41713.790613425925</v>
      </c>
    </row>
    <row r="2155" spans="1:20" ht="43.5" x14ac:dyDescent="0.35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>
        <f>ROUND((E2155/D2155)*100,0)</f>
        <v>0</v>
      </c>
      <c r="P2155" s="5">
        <f>E2155/L2155</f>
        <v>8.5</v>
      </c>
      <c r="Q2155" t="str">
        <f>LEFT(N2155,FIND("/",N2155)-1)</f>
        <v>games</v>
      </c>
      <c r="R2155" t="str">
        <f>RIGHT(N2155,LEN(N2155)-FIND("/",N2155))</f>
        <v>video games</v>
      </c>
      <c r="S2155" s="9">
        <f t="shared" si="66"/>
        <v>41974.911087962959</v>
      </c>
      <c r="T2155" s="9">
        <f t="shared" si="67"/>
        <v>42014.332638888889</v>
      </c>
    </row>
    <row r="2156" spans="1:20" ht="29" x14ac:dyDescent="0.35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>
        <f>ROUND((E2156/D2156)*100,0)</f>
        <v>1</v>
      </c>
      <c r="P2156" s="5">
        <f>E2156/L2156</f>
        <v>1</v>
      </c>
      <c r="Q2156" t="str">
        <f>LEFT(N2156,FIND("/",N2156)-1)</f>
        <v>games</v>
      </c>
      <c r="R2156" t="str">
        <f>RIGHT(N2156,LEN(N2156)-FIND("/",N2156))</f>
        <v>video games</v>
      </c>
      <c r="S2156" s="9">
        <f t="shared" si="66"/>
        <v>41647.632256944446</v>
      </c>
      <c r="T2156" s="9">
        <f t="shared" si="67"/>
        <v>41667.632256944446</v>
      </c>
    </row>
    <row r="2157" spans="1:20" ht="43.5" x14ac:dyDescent="0.35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>
        <f>ROUND((E2157/D2157)*100,0)</f>
        <v>2</v>
      </c>
      <c r="P2157" s="5">
        <f>E2157/L2157</f>
        <v>23</v>
      </c>
      <c r="Q2157" t="str">
        <f>LEFT(N2157,FIND("/",N2157)-1)</f>
        <v>games</v>
      </c>
      <c r="R2157" t="str">
        <f>RIGHT(N2157,LEN(N2157)-FIND("/",N2157))</f>
        <v>video games</v>
      </c>
      <c r="S2157" s="9">
        <f t="shared" si="66"/>
        <v>42430.747511574074</v>
      </c>
      <c r="T2157" s="9">
        <f t="shared" si="67"/>
        <v>42460.70584490741</v>
      </c>
    </row>
    <row r="2158" spans="1:20" ht="43.5" x14ac:dyDescent="0.35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>
        <f>ROUND((E2158/D2158)*100,0)</f>
        <v>3</v>
      </c>
      <c r="P2158" s="5">
        <f>E2158/L2158</f>
        <v>17.987951807228917</v>
      </c>
      <c r="Q2158" t="str">
        <f>LEFT(N2158,FIND("/",N2158)-1)</f>
        <v>games</v>
      </c>
      <c r="R2158" t="str">
        <f>RIGHT(N2158,LEN(N2158)-FIND("/",N2158))</f>
        <v>video games</v>
      </c>
      <c r="S2158" s="9">
        <f t="shared" si="66"/>
        <v>41488.85423611111</v>
      </c>
      <c r="T2158" s="9">
        <f t="shared" si="67"/>
        <v>41533.85423611111</v>
      </c>
    </row>
    <row r="2159" spans="1:20" ht="29" x14ac:dyDescent="0.35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>
        <f>ROUND((E2159/D2159)*100,0)</f>
        <v>28</v>
      </c>
      <c r="P2159" s="5">
        <f>E2159/L2159</f>
        <v>370.94736842105266</v>
      </c>
      <c r="Q2159" t="str">
        <f>LEFT(N2159,FIND("/",N2159)-1)</f>
        <v>games</v>
      </c>
      <c r="R2159" t="str">
        <f>RIGHT(N2159,LEN(N2159)-FIND("/",N2159))</f>
        <v>video games</v>
      </c>
      <c r="S2159" s="9">
        <f t="shared" si="66"/>
        <v>42694.98128472222</v>
      </c>
      <c r="T2159" s="9">
        <f t="shared" si="67"/>
        <v>42727.332638888889</v>
      </c>
    </row>
    <row r="2160" spans="1:20" ht="43.5" x14ac:dyDescent="0.35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>
        <f>ROUND((E2160/D2160)*100,0)</f>
        <v>7</v>
      </c>
      <c r="P2160" s="5">
        <f>E2160/L2160</f>
        <v>63.569485530546629</v>
      </c>
      <c r="Q2160" t="str">
        <f>LEFT(N2160,FIND("/",N2160)-1)</f>
        <v>games</v>
      </c>
      <c r="R2160" t="str">
        <f>RIGHT(N2160,LEN(N2160)-FIND("/",N2160))</f>
        <v>video games</v>
      </c>
      <c r="S2160" s="9">
        <f t="shared" si="66"/>
        <v>41264.853865740741</v>
      </c>
      <c r="T2160" s="9">
        <f t="shared" si="67"/>
        <v>41309.853865740741</v>
      </c>
    </row>
    <row r="2161" spans="1:20" ht="58" x14ac:dyDescent="0.35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>
        <f>ROUND((E2161/D2161)*100,0)</f>
        <v>1</v>
      </c>
      <c r="P2161" s="5">
        <f>E2161/L2161</f>
        <v>13</v>
      </c>
      <c r="Q2161" t="str">
        <f>LEFT(N2161,FIND("/",N2161)-1)</f>
        <v>games</v>
      </c>
      <c r="R2161" t="str">
        <f>RIGHT(N2161,LEN(N2161)-FIND("/",N2161))</f>
        <v>video games</v>
      </c>
      <c r="S2161" s="9">
        <f t="shared" si="66"/>
        <v>40710.731180555551</v>
      </c>
      <c r="T2161" s="9">
        <f t="shared" si="67"/>
        <v>40740.731180555551</v>
      </c>
    </row>
    <row r="2162" spans="1:20" ht="43.5" x14ac:dyDescent="0.35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>
        <f>ROUND((E2162/D2162)*100,0)</f>
        <v>1</v>
      </c>
      <c r="P2162" s="5">
        <f>E2162/L2162</f>
        <v>5.3125</v>
      </c>
      <c r="Q2162" t="str">
        <f>LEFT(N2162,FIND("/",N2162)-1)</f>
        <v>games</v>
      </c>
      <c r="R2162" t="str">
        <f>RIGHT(N2162,LEN(N2162)-FIND("/",N2162))</f>
        <v>video games</v>
      </c>
      <c r="S2162" s="9">
        <f t="shared" si="66"/>
        <v>41018.711863425924</v>
      </c>
      <c r="T2162" s="9">
        <f t="shared" si="67"/>
        <v>41048.711863425924</v>
      </c>
    </row>
    <row r="2163" spans="1:20" ht="29" x14ac:dyDescent="0.35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>
        <f>ROUND((E2163/D2163)*100,0)</f>
        <v>116</v>
      </c>
      <c r="P2163" s="5">
        <f>E2163/L2163</f>
        <v>35.615384615384613</v>
      </c>
      <c r="Q2163" t="str">
        <f>LEFT(N2163,FIND("/",N2163)-1)</f>
        <v>music</v>
      </c>
      <c r="R2163" t="str">
        <f>RIGHT(N2163,LEN(N2163)-FIND("/",N2163))</f>
        <v>rock</v>
      </c>
      <c r="S2163" s="9">
        <f t="shared" si="66"/>
        <v>42240.852534722217</v>
      </c>
      <c r="T2163" s="9">
        <f t="shared" si="67"/>
        <v>42270.852534722217</v>
      </c>
    </row>
    <row r="2164" spans="1:20" ht="43.5" x14ac:dyDescent="0.35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>
        <f>ROUND((E2164/D2164)*100,0)</f>
        <v>112</v>
      </c>
      <c r="P2164" s="5">
        <f>E2164/L2164</f>
        <v>87.103448275862064</v>
      </c>
      <c r="Q2164" t="str">
        <f>LEFT(N2164,FIND("/",N2164)-1)</f>
        <v>music</v>
      </c>
      <c r="R2164" t="str">
        <f>RIGHT(N2164,LEN(N2164)-FIND("/",N2164))</f>
        <v>rock</v>
      </c>
      <c r="S2164" s="9">
        <f t="shared" si="66"/>
        <v>41813.766099537039</v>
      </c>
      <c r="T2164" s="9">
        <f t="shared" si="67"/>
        <v>41844.766099537039</v>
      </c>
    </row>
    <row r="2165" spans="1:20" ht="43.5" x14ac:dyDescent="0.35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>
        <f>ROUND((E2165/D2165)*100,0)</f>
        <v>132</v>
      </c>
      <c r="P2165" s="5">
        <f>E2165/L2165</f>
        <v>75.11363636363636</v>
      </c>
      <c r="Q2165" t="str">
        <f>LEFT(N2165,FIND("/",N2165)-1)</f>
        <v>music</v>
      </c>
      <c r="R2165" t="str">
        <f>RIGHT(N2165,LEN(N2165)-FIND("/",N2165))</f>
        <v>rock</v>
      </c>
      <c r="S2165" s="9">
        <f t="shared" si="66"/>
        <v>42111.899537037039</v>
      </c>
      <c r="T2165" s="9">
        <f t="shared" si="67"/>
        <v>42163.159722222219</v>
      </c>
    </row>
    <row r="2166" spans="1:20" ht="29" x14ac:dyDescent="0.35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>
        <f>ROUND((E2166/D2166)*100,0)</f>
        <v>103</v>
      </c>
      <c r="P2166" s="5">
        <f>E2166/L2166</f>
        <v>68.01204819277109</v>
      </c>
      <c r="Q2166" t="str">
        <f>LEFT(N2166,FIND("/",N2166)-1)</f>
        <v>music</v>
      </c>
      <c r="R2166" t="str">
        <f>RIGHT(N2166,LEN(N2166)-FIND("/",N2166))</f>
        <v>rock</v>
      </c>
      <c r="S2166" s="9">
        <f t="shared" si="66"/>
        <v>42515.71775462963</v>
      </c>
      <c r="T2166" s="9">
        <f t="shared" si="67"/>
        <v>42546.165972222225</v>
      </c>
    </row>
    <row r="2167" spans="1:20" ht="43.5" x14ac:dyDescent="0.35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>
        <f>ROUND((E2167/D2167)*100,0)</f>
        <v>139</v>
      </c>
      <c r="P2167" s="5">
        <f>E2167/L2167</f>
        <v>29.623931623931625</v>
      </c>
      <c r="Q2167" t="str">
        <f>LEFT(N2167,FIND("/",N2167)-1)</f>
        <v>music</v>
      </c>
      <c r="R2167" t="str">
        <f>RIGHT(N2167,LEN(N2167)-FIND("/",N2167))</f>
        <v>rock</v>
      </c>
      <c r="S2167" s="9">
        <f t="shared" si="66"/>
        <v>42438.667071759264</v>
      </c>
      <c r="T2167" s="9">
        <f t="shared" si="67"/>
        <v>42468.625405092593</v>
      </c>
    </row>
    <row r="2168" spans="1:20" ht="58" x14ac:dyDescent="0.35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>
        <f>ROUND((E2168/D2168)*100,0)</f>
        <v>147</v>
      </c>
      <c r="P2168" s="5">
        <f>E2168/L2168</f>
        <v>91.625</v>
      </c>
      <c r="Q2168" t="str">
        <f>LEFT(N2168,FIND("/",N2168)-1)</f>
        <v>music</v>
      </c>
      <c r="R2168" t="str">
        <f>RIGHT(N2168,LEN(N2168)-FIND("/",N2168))</f>
        <v>rock</v>
      </c>
      <c r="S2168" s="9">
        <f t="shared" si="66"/>
        <v>41933.838171296295</v>
      </c>
      <c r="T2168" s="9">
        <f t="shared" si="67"/>
        <v>41978.879837962959</v>
      </c>
    </row>
    <row r="2169" spans="1:20" ht="29" x14ac:dyDescent="0.35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>
        <f>ROUND((E2169/D2169)*100,0)</f>
        <v>120</v>
      </c>
      <c r="P2169" s="5">
        <f>E2169/L2169</f>
        <v>22.5</v>
      </c>
      <c r="Q2169" t="str">
        <f>LEFT(N2169,FIND("/",N2169)-1)</f>
        <v>music</v>
      </c>
      <c r="R2169" t="str">
        <f>RIGHT(N2169,LEN(N2169)-FIND("/",N2169))</f>
        <v>rock</v>
      </c>
      <c r="S2169" s="9">
        <f t="shared" si="66"/>
        <v>41153.066400462965</v>
      </c>
      <c r="T2169" s="9">
        <f t="shared" si="67"/>
        <v>41167.066400462965</v>
      </c>
    </row>
    <row r="2170" spans="1:20" ht="43.5" x14ac:dyDescent="0.35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>
        <f>ROUND((E2170/D2170)*100,0)</f>
        <v>122</v>
      </c>
      <c r="P2170" s="5">
        <f>E2170/L2170</f>
        <v>64.366735294117646</v>
      </c>
      <c r="Q2170" t="str">
        <f>LEFT(N2170,FIND("/",N2170)-1)</f>
        <v>music</v>
      </c>
      <c r="R2170" t="str">
        <f>RIGHT(N2170,LEN(N2170)-FIND("/",N2170))</f>
        <v>rock</v>
      </c>
      <c r="S2170" s="9">
        <f t="shared" si="66"/>
        <v>42745.600243055553</v>
      </c>
      <c r="T2170" s="9">
        <f t="shared" si="67"/>
        <v>42776.208333333328</v>
      </c>
    </row>
    <row r="2171" spans="1:20" ht="58" x14ac:dyDescent="0.35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>
        <f>ROUND((E2171/D2171)*100,0)</f>
        <v>100</v>
      </c>
      <c r="P2171" s="5">
        <f>E2171/L2171</f>
        <v>21.857142857142858</v>
      </c>
      <c r="Q2171" t="str">
        <f>LEFT(N2171,FIND("/",N2171)-1)</f>
        <v>music</v>
      </c>
      <c r="R2171" t="str">
        <f>RIGHT(N2171,LEN(N2171)-FIND("/",N2171))</f>
        <v>rock</v>
      </c>
      <c r="S2171" s="9">
        <f t="shared" si="66"/>
        <v>42793.700821759259</v>
      </c>
      <c r="T2171" s="9">
        <f t="shared" si="67"/>
        <v>42796.700821759259</v>
      </c>
    </row>
    <row r="2172" spans="1:20" ht="43.5" x14ac:dyDescent="0.35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>
        <f>ROUND((E2172/D2172)*100,0)</f>
        <v>181</v>
      </c>
      <c r="P2172" s="5">
        <f>E2172/L2172</f>
        <v>33.315789473684212</v>
      </c>
      <c r="Q2172" t="str">
        <f>LEFT(N2172,FIND("/",N2172)-1)</f>
        <v>music</v>
      </c>
      <c r="R2172" t="str">
        <f>RIGHT(N2172,LEN(N2172)-FIND("/",N2172))</f>
        <v>rock</v>
      </c>
      <c r="S2172" s="9">
        <f t="shared" si="66"/>
        <v>42198.750254629631</v>
      </c>
      <c r="T2172" s="9">
        <f t="shared" si="67"/>
        <v>42238.750254629631</v>
      </c>
    </row>
    <row r="2173" spans="1:20" ht="43.5" x14ac:dyDescent="0.35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>
        <f>ROUND((E2173/D2173)*100,0)</f>
        <v>106</v>
      </c>
      <c r="P2173" s="5">
        <f>E2173/L2173</f>
        <v>90.276595744680847</v>
      </c>
      <c r="Q2173" t="str">
        <f>LEFT(N2173,FIND("/",N2173)-1)</f>
        <v>music</v>
      </c>
      <c r="R2173" t="str">
        <f>RIGHT(N2173,LEN(N2173)-FIND("/",N2173))</f>
        <v>rock</v>
      </c>
      <c r="S2173" s="9">
        <f t="shared" si="66"/>
        <v>42141.95711805555</v>
      </c>
      <c r="T2173" s="9">
        <f t="shared" si="67"/>
        <v>42177.208333333328</v>
      </c>
    </row>
    <row r="2174" spans="1:20" ht="43.5" x14ac:dyDescent="0.35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>
        <f>ROUND((E2174/D2174)*100,0)</f>
        <v>100</v>
      </c>
      <c r="P2174" s="5">
        <f>E2174/L2174</f>
        <v>76.92307692307692</v>
      </c>
      <c r="Q2174" t="str">
        <f>LEFT(N2174,FIND("/",N2174)-1)</f>
        <v>music</v>
      </c>
      <c r="R2174" t="str">
        <f>RIGHT(N2174,LEN(N2174)-FIND("/",N2174))</f>
        <v>rock</v>
      </c>
      <c r="S2174" s="9">
        <f t="shared" si="66"/>
        <v>42082.580092592587</v>
      </c>
      <c r="T2174" s="9">
        <f t="shared" si="67"/>
        <v>42112.580092592587</v>
      </c>
    </row>
    <row r="2175" spans="1:20" ht="43.5" x14ac:dyDescent="0.35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>
        <f>ROUND((E2175/D2175)*100,0)</f>
        <v>127</v>
      </c>
      <c r="P2175" s="5">
        <f>E2175/L2175</f>
        <v>59.233333333333334</v>
      </c>
      <c r="Q2175" t="str">
        <f>LEFT(N2175,FIND("/",N2175)-1)</f>
        <v>music</v>
      </c>
      <c r="R2175" t="str">
        <f>RIGHT(N2175,LEN(N2175)-FIND("/",N2175))</f>
        <v>rock</v>
      </c>
      <c r="S2175" s="9">
        <f t="shared" si="66"/>
        <v>41495.692627314813</v>
      </c>
      <c r="T2175" s="9">
        <f t="shared" si="67"/>
        <v>41527.165972222225</v>
      </c>
    </row>
    <row r="2176" spans="1:20" ht="58" x14ac:dyDescent="0.35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>
        <f>ROUND((E2176/D2176)*100,0)</f>
        <v>103</v>
      </c>
      <c r="P2176" s="5">
        <f>E2176/L2176</f>
        <v>65.38095238095238</v>
      </c>
      <c r="Q2176" t="str">
        <f>LEFT(N2176,FIND("/",N2176)-1)</f>
        <v>music</v>
      </c>
      <c r="R2176" t="str">
        <f>RIGHT(N2176,LEN(N2176)-FIND("/",N2176))</f>
        <v>rock</v>
      </c>
      <c r="S2176" s="9">
        <f t="shared" si="66"/>
        <v>42465.542905092589</v>
      </c>
      <c r="T2176" s="9">
        <f t="shared" si="67"/>
        <v>42495.542905092589</v>
      </c>
    </row>
    <row r="2177" spans="1:20" ht="43.5" x14ac:dyDescent="0.35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>
        <f>ROUND((E2177/D2177)*100,0)</f>
        <v>250</v>
      </c>
      <c r="P2177" s="5">
        <f>E2177/L2177</f>
        <v>67.307692307692307</v>
      </c>
      <c r="Q2177" t="str">
        <f>LEFT(N2177,FIND("/",N2177)-1)</f>
        <v>music</v>
      </c>
      <c r="R2177" t="str">
        <f>RIGHT(N2177,LEN(N2177)-FIND("/",N2177))</f>
        <v>rock</v>
      </c>
      <c r="S2177" s="9">
        <f t="shared" si="66"/>
        <v>42565.009097222224</v>
      </c>
      <c r="T2177" s="9">
        <f t="shared" si="67"/>
        <v>42572.009097222224</v>
      </c>
    </row>
    <row r="2178" spans="1:20" ht="43.5" x14ac:dyDescent="0.35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>
        <f>ROUND((E2178/D2178)*100,0)</f>
        <v>126</v>
      </c>
      <c r="P2178" s="5">
        <f>E2178/L2178</f>
        <v>88.74647887323944</v>
      </c>
      <c r="Q2178" t="str">
        <f>LEFT(N2178,FIND("/",N2178)-1)</f>
        <v>music</v>
      </c>
      <c r="R2178" t="str">
        <f>RIGHT(N2178,LEN(N2178)-FIND("/",N2178))</f>
        <v>rock</v>
      </c>
      <c r="S2178" s="9">
        <f t="shared" si="66"/>
        <v>42096.633206018523</v>
      </c>
      <c r="T2178" s="9">
        <f t="shared" si="67"/>
        <v>42126.633206018523</v>
      </c>
    </row>
    <row r="2179" spans="1:20" ht="72.5" x14ac:dyDescent="0.35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>
        <f>ROUND((E2179/D2179)*100,0)</f>
        <v>100</v>
      </c>
      <c r="P2179" s="5">
        <f>E2179/L2179</f>
        <v>65.868421052631575</v>
      </c>
      <c r="Q2179" t="str">
        <f>LEFT(N2179,FIND("/",N2179)-1)</f>
        <v>music</v>
      </c>
      <c r="R2179" t="str">
        <f>RIGHT(N2179,LEN(N2179)-FIND("/",N2179))</f>
        <v>rock</v>
      </c>
      <c r="S2179" s="9">
        <f t="shared" ref="S2179:S2242" si="68">(((J2179/60)/60)/24)+DATE(1970,1,1)</f>
        <v>42502.250775462962</v>
      </c>
      <c r="T2179" s="9">
        <f t="shared" ref="T2179:T2242" si="69">(((I2179/60)/60)/24)+DATE(1970,1,1)</f>
        <v>42527.250775462962</v>
      </c>
    </row>
    <row r="2180" spans="1:20" ht="43.5" x14ac:dyDescent="0.35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>
        <f>ROUND((E2180/D2180)*100,0)</f>
        <v>139</v>
      </c>
      <c r="P2180" s="5">
        <f>E2180/L2180</f>
        <v>40.349243306169967</v>
      </c>
      <c r="Q2180" t="str">
        <f>LEFT(N2180,FIND("/",N2180)-1)</f>
        <v>music</v>
      </c>
      <c r="R2180" t="str">
        <f>RIGHT(N2180,LEN(N2180)-FIND("/",N2180))</f>
        <v>rock</v>
      </c>
      <c r="S2180" s="9">
        <f t="shared" si="68"/>
        <v>42723.63653935185</v>
      </c>
      <c r="T2180" s="9">
        <f t="shared" si="69"/>
        <v>42753.63653935185</v>
      </c>
    </row>
    <row r="2181" spans="1:20" ht="43.5" x14ac:dyDescent="0.35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>
        <f>ROUND((E2181/D2181)*100,0)</f>
        <v>161</v>
      </c>
      <c r="P2181" s="5">
        <f>E2181/L2181</f>
        <v>76.857142857142861</v>
      </c>
      <c r="Q2181" t="str">
        <f>LEFT(N2181,FIND("/",N2181)-1)</f>
        <v>music</v>
      </c>
      <c r="R2181" t="str">
        <f>RIGHT(N2181,LEN(N2181)-FIND("/",N2181))</f>
        <v>rock</v>
      </c>
      <c r="S2181" s="9">
        <f t="shared" si="68"/>
        <v>42075.171203703707</v>
      </c>
      <c r="T2181" s="9">
        <f t="shared" si="69"/>
        <v>42105.171203703707</v>
      </c>
    </row>
    <row r="2182" spans="1:20" ht="29" x14ac:dyDescent="0.35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>
        <f>ROUND((E2182/D2182)*100,0)</f>
        <v>107</v>
      </c>
      <c r="P2182" s="5">
        <f>E2182/L2182</f>
        <v>68.707820512820518</v>
      </c>
      <c r="Q2182" t="str">
        <f>LEFT(N2182,FIND("/",N2182)-1)</f>
        <v>music</v>
      </c>
      <c r="R2182" t="str">
        <f>RIGHT(N2182,LEN(N2182)-FIND("/",N2182))</f>
        <v>rock</v>
      </c>
      <c r="S2182" s="9">
        <f t="shared" si="68"/>
        <v>42279.669768518521</v>
      </c>
      <c r="T2182" s="9">
        <f t="shared" si="69"/>
        <v>42321.711435185185</v>
      </c>
    </row>
    <row r="2183" spans="1:20" ht="58" x14ac:dyDescent="0.35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>
        <f>ROUND((E2183/D2183)*100,0)</f>
        <v>153</v>
      </c>
      <c r="P2183" s="5">
        <f>E2183/L2183</f>
        <v>57.773584905660378</v>
      </c>
      <c r="Q2183" t="str">
        <f>LEFT(N2183,FIND("/",N2183)-1)</f>
        <v>games</v>
      </c>
      <c r="R2183" t="str">
        <f>RIGHT(N2183,LEN(N2183)-FIND("/",N2183))</f>
        <v>tabletop games</v>
      </c>
      <c r="S2183" s="9">
        <f t="shared" si="68"/>
        <v>42773.005243055552</v>
      </c>
      <c r="T2183" s="9">
        <f t="shared" si="69"/>
        <v>42787.005243055552</v>
      </c>
    </row>
    <row r="2184" spans="1:20" ht="43.5" x14ac:dyDescent="0.35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>
        <f>ROUND((E2184/D2184)*100,0)</f>
        <v>524</v>
      </c>
      <c r="P2184" s="5">
        <f>E2184/L2184</f>
        <v>44.171348314606739</v>
      </c>
      <c r="Q2184" t="str">
        <f>LEFT(N2184,FIND("/",N2184)-1)</f>
        <v>games</v>
      </c>
      <c r="R2184" t="str">
        <f>RIGHT(N2184,LEN(N2184)-FIND("/",N2184))</f>
        <v>tabletop games</v>
      </c>
      <c r="S2184" s="9">
        <f t="shared" si="68"/>
        <v>41879.900752314818</v>
      </c>
      <c r="T2184" s="9">
        <f t="shared" si="69"/>
        <v>41914.900752314818</v>
      </c>
    </row>
    <row r="2185" spans="1:20" ht="43.5" x14ac:dyDescent="0.35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>
        <f>ROUND((E2185/D2185)*100,0)</f>
        <v>489</v>
      </c>
      <c r="P2185" s="5">
        <f>E2185/L2185</f>
        <v>31.566308243727597</v>
      </c>
      <c r="Q2185" t="str">
        <f>LEFT(N2185,FIND("/",N2185)-1)</f>
        <v>games</v>
      </c>
      <c r="R2185" t="str">
        <f>RIGHT(N2185,LEN(N2185)-FIND("/",N2185))</f>
        <v>tabletop games</v>
      </c>
      <c r="S2185" s="9">
        <f t="shared" si="68"/>
        <v>42745.365474537044</v>
      </c>
      <c r="T2185" s="9">
        <f t="shared" si="69"/>
        <v>42775.208333333328</v>
      </c>
    </row>
    <row r="2186" spans="1:20" ht="58" x14ac:dyDescent="0.35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>
        <f>ROUND((E2186/D2186)*100,0)</f>
        <v>285</v>
      </c>
      <c r="P2186" s="5">
        <f>E2186/L2186</f>
        <v>107.04511278195488</v>
      </c>
      <c r="Q2186" t="str">
        <f>LEFT(N2186,FIND("/",N2186)-1)</f>
        <v>games</v>
      </c>
      <c r="R2186" t="str">
        <f>RIGHT(N2186,LEN(N2186)-FIND("/",N2186))</f>
        <v>tabletop games</v>
      </c>
      <c r="S2186" s="9">
        <f t="shared" si="68"/>
        <v>42380.690289351856</v>
      </c>
      <c r="T2186" s="9">
        <f t="shared" si="69"/>
        <v>42394.666666666672</v>
      </c>
    </row>
    <row r="2187" spans="1:20" ht="43.5" x14ac:dyDescent="0.35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>
        <f>ROUND((E2187/D2187)*100,0)</f>
        <v>1857</v>
      </c>
      <c r="P2187" s="5">
        <f>E2187/L2187</f>
        <v>149.03451043338683</v>
      </c>
      <c r="Q2187" t="str">
        <f>LEFT(N2187,FIND("/",N2187)-1)</f>
        <v>games</v>
      </c>
      <c r="R2187" t="str">
        <f>RIGHT(N2187,LEN(N2187)-FIND("/",N2187))</f>
        <v>tabletop games</v>
      </c>
      <c r="S2187" s="9">
        <f t="shared" si="68"/>
        <v>41319.349988425929</v>
      </c>
      <c r="T2187" s="9">
        <f t="shared" si="69"/>
        <v>41359.349988425929</v>
      </c>
    </row>
    <row r="2188" spans="1:20" ht="43.5" x14ac:dyDescent="0.35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>
        <f>ROUND((E2188/D2188)*100,0)</f>
        <v>110</v>
      </c>
      <c r="P2188" s="5">
        <f>E2188/L2188</f>
        <v>55.956632653061227</v>
      </c>
      <c r="Q2188" t="str">
        <f>LEFT(N2188,FIND("/",N2188)-1)</f>
        <v>games</v>
      </c>
      <c r="R2188" t="str">
        <f>RIGHT(N2188,LEN(N2188)-FIND("/",N2188))</f>
        <v>tabletop games</v>
      </c>
      <c r="S2188" s="9">
        <f t="shared" si="68"/>
        <v>42583.615081018521</v>
      </c>
      <c r="T2188" s="9">
        <f t="shared" si="69"/>
        <v>42620.083333333328</v>
      </c>
    </row>
    <row r="2189" spans="1:20" ht="43.5" x14ac:dyDescent="0.35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>
        <f>ROUND((E2189/D2189)*100,0)</f>
        <v>1015</v>
      </c>
      <c r="P2189" s="5">
        <f>E2189/L2189</f>
        <v>56.970381807973048</v>
      </c>
      <c r="Q2189" t="str">
        <f>LEFT(N2189,FIND("/",N2189)-1)</f>
        <v>games</v>
      </c>
      <c r="R2189" t="str">
        <f>RIGHT(N2189,LEN(N2189)-FIND("/",N2189))</f>
        <v>tabletop games</v>
      </c>
      <c r="S2189" s="9">
        <f t="shared" si="68"/>
        <v>42068.209097222221</v>
      </c>
      <c r="T2189" s="9">
        <f t="shared" si="69"/>
        <v>42097.165972222225</v>
      </c>
    </row>
    <row r="2190" spans="1:20" ht="43.5" x14ac:dyDescent="0.35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>
        <f>ROUND((E2190/D2190)*100,0)</f>
        <v>412</v>
      </c>
      <c r="P2190" s="5">
        <f>E2190/L2190</f>
        <v>44.056420233463037</v>
      </c>
      <c r="Q2190" t="str">
        <f>LEFT(N2190,FIND("/",N2190)-1)</f>
        <v>games</v>
      </c>
      <c r="R2190" t="str">
        <f>RIGHT(N2190,LEN(N2190)-FIND("/",N2190))</f>
        <v>tabletop games</v>
      </c>
      <c r="S2190" s="9">
        <f t="shared" si="68"/>
        <v>42633.586122685185</v>
      </c>
      <c r="T2190" s="9">
        <f t="shared" si="69"/>
        <v>42668.708333333328</v>
      </c>
    </row>
    <row r="2191" spans="1:20" ht="43.5" x14ac:dyDescent="0.35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>
        <f>ROUND((E2191/D2191)*100,0)</f>
        <v>503</v>
      </c>
      <c r="P2191" s="5">
        <f>E2191/L2191</f>
        <v>68.625</v>
      </c>
      <c r="Q2191" t="str">
        <f>LEFT(N2191,FIND("/",N2191)-1)</f>
        <v>games</v>
      </c>
      <c r="R2191" t="str">
        <f>RIGHT(N2191,LEN(N2191)-FIND("/",N2191))</f>
        <v>tabletop games</v>
      </c>
      <c r="S2191" s="9">
        <f t="shared" si="68"/>
        <v>42467.788194444445</v>
      </c>
      <c r="T2191" s="9">
        <f t="shared" si="69"/>
        <v>42481.916666666672</v>
      </c>
    </row>
    <row r="2192" spans="1:20" ht="43.5" x14ac:dyDescent="0.35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>
        <f>ROUND((E2192/D2192)*100,0)</f>
        <v>185</v>
      </c>
      <c r="P2192" s="5">
        <f>E2192/L2192</f>
        <v>65.318435754189949</v>
      </c>
      <c r="Q2192" t="str">
        <f>LEFT(N2192,FIND("/",N2192)-1)</f>
        <v>games</v>
      </c>
      <c r="R2192" t="str">
        <f>RIGHT(N2192,LEN(N2192)-FIND("/",N2192))</f>
        <v>tabletop games</v>
      </c>
      <c r="S2192" s="9">
        <f t="shared" si="68"/>
        <v>42417.625046296293</v>
      </c>
      <c r="T2192" s="9">
        <f t="shared" si="69"/>
        <v>42452.290972222225</v>
      </c>
    </row>
    <row r="2193" spans="1:20" ht="58" x14ac:dyDescent="0.35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>
        <f>ROUND((E2193/D2193)*100,0)</f>
        <v>120</v>
      </c>
      <c r="P2193" s="5">
        <f>E2193/L2193</f>
        <v>35.92</v>
      </c>
      <c r="Q2193" t="str">
        <f>LEFT(N2193,FIND("/",N2193)-1)</f>
        <v>games</v>
      </c>
      <c r="R2193" t="str">
        <f>RIGHT(N2193,LEN(N2193)-FIND("/",N2193))</f>
        <v>tabletop games</v>
      </c>
      <c r="S2193" s="9">
        <f t="shared" si="68"/>
        <v>42768.833645833336</v>
      </c>
      <c r="T2193" s="9">
        <f t="shared" si="69"/>
        <v>42780.833645833336</v>
      </c>
    </row>
    <row r="2194" spans="1:20" ht="58" x14ac:dyDescent="0.35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>
        <f>ROUND((E2194/D2194)*100,0)</f>
        <v>1081</v>
      </c>
      <c r="P2194" s="5">
        <f>E2194/L2194</f>
        <v>40.070667078443485</v>
      </c>
      <c r="Q2194" t="str">
        <f>LEFT(N2194,FIND("/",N2194)-1)</f>
        <v>games</v>
      </c>
      <c r="R2194" t="str">
        <f>RIGHT(N2194,LEN(N2194)-FIND("/",N2194))</f>
        <v>tabletop games</v>
      </c>
      <c r="S2194" s="9">
        <f t="shared" si="68"/>
        <v>42691.8512037037</v>
      </c>
      <c r="T2194" s="9">
        <f t="shared" si="69"/>
        <v>42719.958333333328</v>
      </c>
    </row>
    <row r="2195" spans="1:20" ht="58" x14ac:dyDescent="0.35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>
        <f>ROUND((E2195/D2195)*100,0)</f>
        <v>452</v>
      </c>
      <c r="P2195" s="5">
        <f>E2195/L2195</f>
        <v>75.647714604236342</v>
      </c>
      <c r="Q2195" t="str">
        <f>LEFT(N2195,FIND("/",N2195)-1)</f>
        <v>games</v>
      </c>
      <c r="R2195" t="str">
        <f>RIGHT(N2195,LEN(N2195)-FIND("/",N2195))</f>
        <v>tabletop games</v>
      </c>
      <c r="S2195" s="9">
        <f t="shared" si="68"/>
        <v>42664.405925925923</v>
      </c>
      <c r="T2195" s="9">
        <f t="shared" si="69"/>
        <v>42695.207638888889</v>
      </c>
    </row>
    <row r="2196" spans="1:20" ht="58" x14ac:dyDescent="0.35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>
        <f>ROUND((E2196/D2196)*100,0)</f>
        <v>537</v>
      </c>
      <c r="P2196" s="5">
        <f>E2196/L2196</f>
        <v>61.203872437357631</v>
      </c>
      <c r="Q2196" t="str">
        <f>LEFT(N2196,FIND("/",N2196)-1)</f>
        <v>games</v>
      </c>
      <c r="R2196" t="str">
        <f>RIGHT(N2196,LEN(N2196)-FIND("/",N2196))</f>
        <v>tabletop games</v>
      </c>
      <c r="S2196" s="9">
        <f t="shared" si="68"/>
        <v>42425.757986111115</v>
      </c>
      <c r="T2196" s="9">
        <f t="shared" si="69"/>
        <v>42455.716319444444</v>
      </c>
    </row>
    <row r="2197" spans="1:20" ht="29" x14ac:dyDescent="0.35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>
        <f>ROUND((E2197/D2197)*100,0)</f>
        <v>120</v>
      </c>
      <c r="P2197" s="5">
        <f>E2197/L2197</f>
        <v>48.130434782608695</v>
      </c>
      <c r="Q2197" t="str">
        <f>LEFT(N2197,FIND("/",N2197)-1)</f>
        <v>games</v>
      </c>
      <c r="R2197" t="str">
        <f>RIGHT(N2197,LEN(N2197)-FIND("/",N2197))</f>
        <v>tabletop games</v>
      </c>
      <c r="S2197" s="9">
        <f t="shared" si="68"/>
        <v>42197.771990740745</v>
      </c>
      <c r="T2197" s="9">
        <f t="shared" si="69"/>
        <v>42227.771990740745</v>
      </c>
    </row>
    <row r="2198" spans="1:20" ht="29" x14ac:dyDescent="0.35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>
        <f>ROUND((E2198/D2198)*100,0)</f>
        <v>114</v>
      </c>
      <c r="P2198" s="5">
        <f>E2198/L2198</f>
        <v>68.106837606837601</v>
      </c>
      <c r="Q2198" t="str">
        <f>LEFT(N2198,FIND("/",N2198)-1)</f>
        <v>games</v>
      </c>
      <c r="R2198" t="str">
        <f>RIGHT(N2198,LEN(N2198)-FIND("/",N2198))</f>
        <v>tabletop games</v>
      </c>
      <c r="S2198" s="9">
        <f t="shared" si="68"/>
        <v>42675.487291666665</v>
      </c>
      <c r="T2198" s="9">
        <f t="shared" si="69"/>
        <v>42706.291666666672</v>
      </c>
    </row>
    <row r="2199" spans="1:20" ht="43.5" x14ac:dyDescent="0.35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>
        <f>ROUND((E2199/D2199)*100,0)</f>
        <v>951</v>
      </c>
      <c r="P2199" s="5">
        <f>E2199/L2199</f>
        <v>65.891300230946882</v>
      </c>
      <c r="Q2199" t="str">
        <f>LEFT(N2199,FIND("/",N2199)-1)</f>
        <v>games</v>
      </c>
      <c r="R2199" t="str">
        <f>RIGHT(N2199,LEN(N2199)-FIND("/",N2199))</f>
        <v>tabletop games</v>
      </c>
      <c r="S2199" s="9">
        <f t="shared" si="68"/>
        <v>42033.584016203706</v>
      </c>
      <c r="T2199" s="9">
        <f t="shared" si="69"/>
        <v>42063.584016203706</v>
      </c>
    </row>
    <row r="2200" spans="1:20" ht="43.5" x14ac:dyDescent="0.35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>
        <f>ROUND((E2200/D2200)*100,0)</f>
        <v>133</v>
      </c>
      <c r="P2200" s="5">
        <f>E2200/L2200</f>
        <v>81.654377880184327</v>
      </c>
      <c r="Q2200" t="str">
        <f>LEFT(N2200,FIND("/",N2200)-1)</f>
        <v>games</v>
      </c>
      <c r="R2200" t="str">
        <f>RIGHT(N2200,LEN(N2200)-FIND("/",N2200))</f>
        <v>tabletop games</v>
      </c>
      <c r="S2200" s="9">
        <f t="shared" si="68"/>
        <v>42292.513888888891</v>
      </c>
      <c r="T2200" s="9">
        <f t="shared" si="69"/>
        <v>42322.555555555555</v>
      </c>
    </row>
    <row r="2201" spans="1:20" ht="29" x14ac:dyDescent="0.35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>
        <f>ROUND((E2201/D2201)*100,0)</f>
        <v>147</v>
      </c>
      <c r="P2201" s="5">
        <f>E2201/L2201</f>
        <v>52.701195219123505</v>
      </c>
      <c r="Q2201" t="str">
        <f>LEFT(N2201,FIND("/",N2201)-1)</f>
        <v>games</v>
      </c>
      <c r="R2201" t="str">
        <f>RIGHT(N2201,LEN(N2201)-FIND("/",N2201))</f>
        <v>tabletop games</v>
      </c>
      <c r="S2201" s="9">
        <f t="shared" si="68"/>
        <v>42262.416643518518</v>
      </c>
      <c r="T2201" s="9">
        <f t="shared" si="69"/>
        <v>42292.416643518518</v>
      </c>
    </row>
    <row r="2202" spans="1:20" ht="43.5" x14ac:dyDescent="0.35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>
        <f>ROUND((E2202/D2202)*100,0)</f>
        <v>542</v>
      </c>
      <c r="P2202" s="5">
        <f>E2202/L2202</f>
        <v>41.228136882129277</v>
      </c>
      <c r="Q2202" t="str">
        <f>LEFT(N2202,FIND("/",N2202)-1)</f>
        <v>games</v>
      </c>
      <c r="R2202" t="str">
        <f>RIGHT(N2202,LEN(N2202)-FIND("/",N2202))</f>
        <v>tabletop games</v>
      </c>
      <c r="S2202" s="9">
        <f t="shared" si="68"/>
        <v>42163.625787037032</v>
      </c>
      <c r="T2202" s="9">
        <f t="shared" si="69"/>
        <v>42191.125</v>
      </c>
    </row>
    <row r="2203" spans="1:20" ht="43.5" x14ac:dyDescent="0.35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>
        <f>ROUND((E2203/D2203)*100,0)</f>
        <v>383</v>
      </c>
      <c r="P2203" s="5">
        <f>E2203/L2203</f>
        <v>15.035357142857142</v>
      </c>
      <c r="Q2203" t="str">
        <f>LEFT(N2203,FIND("/",N2203)-1)</f>
        <v>music</v>
      </c>
      <c r="R2203" t="str">
        <f>RIGHT(N2203,LEN(N2203)-FIND("/",N2203))</f>
        <v>electronic music</v>
      </c>
      <c r="S2203" s="9">
        <f t="shared" si="68"/>
        <v>41276.846817129634</v>
      </c>
      <c r="T2203" s="9">
        <f t="shared" si="69"/>
        <v>41290.846817129634</v>
      </c>
    </row>
    <row r="2204" spans="1:20" ht="29" x14ac:dyDescent="0.35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>
        <f>ROUND((E2204/D2204)*100,0)</f>
        <v>704</v>
      </c>
      <c r="P2204" s="5">
        <f>E2204/L2204</f>
        <v>39.066920943134534</v>
      </c>
      <c r="Q2204" t="str">
        <f>LEFT(N2204,FIND("/",N2204)-1)</f>
        <v>music</v>
      </c>
      <c r="R2204" t="str">
        <f>RIGHT(N2204,LEN(N2204)-FIND("/",N2204))</f>
        <v>electronic music</v>
      </c>
      <c r="S2204" s="9">
        <f t="shared" si="68"/>
        <v>41184.849166666667</v>
      </c>
      <c r="T2204" s="9">
        <f t="shared" si="69"/>
        <v>41214.849166666667</v>
      </c>
    </row>
    <row r="2205" spans="1:20" ht="43.5" x14ac:dyDescent="0.35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>
        <f>ROUND((E2205/D2205)*100,0)</f>
        <v>110</v>
      </c>
      <c r="P2205" s="5">
        <f>E2205/L2205</f>
        <v>43.82</v>
      </c>
      <c r="Q2205" t="str">
        <f>LEFT(N2205,FIND("/",N2205)-1)</f>
        <v>music</v>
      </c>
      <c r="R2205" t="str">
        <f>RIGHT(N2205,LEN(N2205)-FIND("/",N2205))</f>
        <v>electronic music</v>
      </c>
      <c r="S2205" s="9">
        <f t="shared" si="68"/>
        <v>42241.85974537037</v>
      </c>
      <c r="T2205" s="9">
        <f t="shared" si="69"/>
        <v>42271.85974537037</v>
      </c>
    </row>
    <row r="2206" spans="1:20" ht="43.5" x14ac:dyDescent="0.35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>
        <f>ROUND((E2206/D2206)*100,0)</f>
        <v>133</v>
      </c>
      <c r="P2206" s="5">
        <f>E2206/L2206</f>
        <v>27.301369863013697</v>
      </c>
      <c r="Q2206" t="str">
        <f>LEFT(N2206,FIND("/",N2206)-1)</f>
        <v>music</v>
      </c>
      <c r="R2206" t="str">
        <f>RIGHT(N2206,LEN(N2206)-FIND("/",N2206))</f>
        <v>electronic music</v>
      </c>
      <c r="S2206" s="9">
        <f t="shared" si="68"/>
        <v>41312.311562499999</v>
      </c>
      <c r="T2206" s="9">
        <f t="shared" si="69"/>
        <v>41342.311562499999</v>
      </c>
    </row>
    <row r="2207" spans="1:20" ht="43.5" x14ac:dyDescent="0.35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>
        <f>ROUND((E2207/D2207)*100,0)</f>
        <v>152</v>
      </c>
      <c r="P2207" s="5">
        <f>E2207/L2207</f>
        <v>42.222222222222221</v>
      </c>
      <c r="Q2207" t="str">
        <f>LEFT(N2207,FIND("/",N2207)-1)</f>
        <v>music</v>
      </c>
      <c r="R2207" t="str">
        <f>RIGHT(N2207,LEN(N2207)-FIND("/",N2207))</f>
        <v>electronic music</v>
      </c>
      <c r="S2207" s="9">
        <f t="shared" si="68"/>
        <v>41031.82163194444</v>
      </c>
      <c r="T2207" s="9">
        <f t="shared" si="69"/>
        <v>41061.82163194444</v>
      </c>
    </row>
    <row r="2208" spans="1:20" ht="43.5" x14ac:dyDescent="0.35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>
        <f>ROUND((E2208/D2208)*100,0)</f>
        <v>103</v>
      </c>
      <c r="P2208" s="5">
        <f>E2208/L2208</f>
        <v>33.235294117647058</v>
      </c>
      <c r="Q2208" t="str">
        <f>LEFT(N2208,FIND("/",N2208)-1)</f>
        <v>music</v>
      </c>
      <c r="R2208" t="str">
        <f>RIGHT(N2208,LEN(N2208)-FIND("/",N2208))</f>
        <v>electronic music</v>
      </c>
      <c r="S2208" s="9">
        <f t="shared" si="68"/>
        <v>40997.257222222222</v>
      </c>
      <c r="T2208" s="9">
        <f t="shared" si="69"/>
        <v>41015.257222222222</v>
      </c>
    </row>
    <row r="2209" spans="1:20" ht="43.5" x14ac:dyDescent="0.35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>
        <f>ROUND((E2209/D2209)*100,0)</f>
        <v>100</v>
      </c>
      <c r="P2209" s="5">
        <f>E2209/L2209</f>
        <v>285.71428571428572</v>
      </c>
      <c r="Q2209" t="str">
        <f>LEFT(N2209,FIND("/",N2209)-1)</f>
        <v>music</v>
      </c>
      <c r="R2209" t="str">
        <f>RIGHT(N2209,LEN(N2209)-FIND("/",N2209))</f>
        <v>electronic music</v>
      </c>
      <c r="S2209" s="9">
        <f t="shared" si="68"/>
        <v>41564.194131944445</v>
      </c>
      <c r="T2209" s="9">
        <f t="shared" si="69"/>
        <v>41594.235798611109</v>
      </c>
    </row>
    <row r="2210" spans="1:20" ht="43.5" x14ac:dyDescent="0.35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>
        <f>ROUND((E2210/D2210)*100,0)</f>
        <v>102</v>
      </c>
      <c r="P2210" s="5">
        <f>E2210/L2210</f>
        <v>42.333333333333336</v>
      </c>
      <c r="Q2210" t="str">
        <f>LEFT(N2210,FIND("/",N2210)-1)</f>
        <v>music</v>
      </c>
      <c r="R2210" t="str">
        <f>RIGHT(N2210,LEN(N2210)-FIND("/",N2210))</f>
        <v>electronic music</v>
      </c>
      <c r="S2210" s="9">
        <f t="shared" si="68"/>
        <v>40946.882245370369</v>
      </c>
      <c r="T2210" s="9">
        <f t="shared" si="69"/>
        <v>41006.166666666664</v>
      </c>
    </row>
    <row r="2211" spans="1:20" ht="29" x14ac:dyDescent="0.35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>
        <f>ROUND((E2211/D2211)*100,0)</f>
        <v>151</v>
      </c>
      <c r="P2211" s="5">
        <f>E2211/L2211</f>
        <v>50.266666666666666</v>
      </c>
      <c r="Q2211" t="str">
        <f>LEFT(N2211,FIND("/",N2211)-1)</f>
        <v>music</v>
      </c>
      <c r="R2211" t="str">
        <f>RIGHT(N2211,LEN(N2211)-FIND("/",N2211))</f>
        <v>electronic music</v>
      </c>
      <c r="S2211" s="9">
        <f t="shared" si="68"/>
        <v>41732.479675925926</v>
      </c>
      <c r="T2211" s="9">
        <f t="shared" si="69"/>
        <v>41743.958333333336</v>
      </c>
    </row>
    <row r="2212" spans="1:20" ht="58" x14ac:dyDescent="0.35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>
        <f>ROUND((E2212/D2212)*100,0)</f>
        <v>111</v>
      </c>
      <c r="P2212" s="5">
        <f>E2212/L2212</f>
        <v>61.902777777777779</v>
      </c>
      <c r="Q2212" t="str">
        <f>LEFT(N2212,FIND("/",N2212)-1)</f>
        <v>music</v>
      </c>
      <c r="R2212" t="str">
        <f>RIGHT(N2212,LEN(N2212)-FIND("/",N2212))</f>
        <v>electronic music</v>
      </c>
      <c r="S2212" s="9">
        <f t="shared" si="68"/>
        <v>40956.066087962965</v>
      </c>
      <c r="T2212" s="9">
        <f t="shared" si="69"/>
        <v>41013.73333333333</v>
      </c>
    </row>
    <row r="2213" spans="1:20" ht="58" x14ac:dyDescent="0.35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>
        <f>ROUND((E2213/D2213)*100,0)</f>
        <v>196</v>
      </c>
      <c r="P2213" s="5">
        <f>E2213/L2213</f>
        <v>40.75</v>
      </c>
      <c r="Q2213" t="str">
        <f>LEFT(N2213,FIND("/",N2213)-1)</f>
        <v>music</v>
      </c>
      <c r="R2213" t="str">
        <f>RIGHT(N2213,LEN(N2213)-FIND("/",N2213))</f>
        <v>electronic music</v>
      </c>
      <c r="S2213" s="9">
        <f t="shared" si="68"/>
        <v>41716.785011574073</v>
      </c>
      <c r="T2213" s="9">
        <f t="shared" si="69"/>
        <v>41739.290972222225</v>
      </c>
    </row>
    <row r="2214" spans="1:20" ht="58" x14ac:dyDescent="0.35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>
        <f>ROUND((E2214/D2214)*100,0)</f>
        <v>114</v>
      </c>
      <c r="P2214" s="5">
        <f>E2214/L2214</f>
        <v>55.796747967479675</v>
      </c>
      <c r="Q2214" t="str">
        <f>LEFT(N2214,FIND("/",N2214)-1)</f>
        <v>music</v>
      </c>
      <c r="R2214" t="str">
        <f>RIGHT(N2214,LEN(N2214)-FIND("/",N2214))</f>
        <v>electronic music</v>
      </c>
      <c r="S2214" s="9">
        <f t="shared" si="68"/>
        <v>41548.747418981482</v>
      </c>
      <c r="T2214" s="9">
        <f t="shared" si="69"/>
        <v>41582.041666666664</v>
      </c>
    </row>
    <row r="2215" spans="1:20" ht="72.5" x14ac:dyDescent="0.35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>
        <f>ROUND((E2215/D2215)*100,0)</f>
        <v>200</v>
      </c>
      <c r="P2215" s="5">
        <f>E2215/L2215</f>
        <v>10</v>
      </c>
      <c r="Q2215" t="str">
        <f>LEFT(N2215,FIND("/",N2215)-1)</f>
        <v>music</v>
      </c>
      <c r="R2215" t="str">
        <f>RIGHT(N2215,LEN(N2215)-FIND("/",N2215))</f>
        <v>electronic music</v>
      </c>
      <c r="S2215" s="9">
        <f t="shared" si="68"/>
        <v>42109.826145833329</v>
      </c>
      <c r="T2215" s="9">
        <f t="shared" si="69"/>
        <v>42139.826145833329</v>
      </c>
    </row>
    <row r="2216" spans="1:20" ht="43.5" x14ac:dyDescent="0.35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>
        <f>ROUND((E2216/D2216)*100,0)</f>
        <v>293</v>
      </c>
      <c r="P2216" s="5">
        <f>E2216/L2216</f>
        <v>73.125416666666666</v>
      </c>
      <c r="Q2216" t="str">
        <f>LEFT(N2216,FIND("/",N2216)-1)</f>
        <v>music</v>
      </c>
      <c r="R2216" t="str">
        <f>RIGHT(N2216,LEN(N2216)-FIND("/",N2216))</f>
        <v>electronic music</v>
      </c>
      <c r="S2216" s="9">
        <f t="shared" si="68"/>
        <v>41646.792222222226</v>
      </c>
      <c r="T2216" s="9">
        <f t="shared" si="69"/>
        <v>41676.792222222226</v>
      </c>
    </row>
    <row r="2217" spans="1:20" ht="29" x14ac:dyDescent="0.35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>
        <f>ROUND((E2217/D2217)*100,0)</f>
        <v>156</v>
      </c>
      <c r="P2217" s="5">
        <f>E2217/L2217</f>
        <v>26.060606060606062</v>
      </c>
      <c r="Q2217" t="str">
        <f>LEFT(N2217,FIND("/",N2217)-1)</f>
        <v>music</v>
      </c>
      <c r="R2217" t="str">
        <f>RIGHT(N2217,LEN(N2217)-FIND("/",N2217))</f>
        <v>electronic music</v>
      </c>
      <c r="S2217" s="9">
        <f t="shared" si="68"/>
        <v>40958.717268518521</v>
      </c>
      <c r="T2217" s="9">
        <f t="shared" si="69"/>
        <v>40981.290972222225</v>
      </c>
    </row>
    <row r="2218" spans="1:20" ht="43.5" x14ac:dyDescent="0.35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>
        <f>ROUND((E2218/D2218)*100,0)</f>
        <v>106</v>
      </c>
      <c r="P2218" s="5">
        <f>E2218/L2218</f>
        <v>22.642857142857142</v>
      </c>
      <c r="Q2218" t="str">
        <f>LEFT(N2218,FIND("/",N2218)-1)</f>
        <v>music</v>
      </c>
      <c r="R2218" t="str">
        <f>RIGHT(N2218,LEN(N2218)-FIND("/",N2218))</f>
        <v>electronic music</v>
      </c>
      <c r="S2218" s="9">
        <f t="shared" si="68"/>
        <v>42194.751678240747</v>
      </c>
      <c r="T2218" s="9">
        <f t="shared" si="69"/>
        <v>42208.751678240747</v>
      </c>
    </row>
    <row r="2219" spans="1:20" ht="43.5" x14ac:dyDescent="0.35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>
        <f>ROUND((E2219/D2219)*100,0)</f>
        <v>101</v>
      </c>
      <c r="P2219" s="5">
        <f>E2219/L2219</f>
        <v>47.222222222222221</v>
      </c>
      <c r="Q2219" t="str">
        <f>LEFT(N2219,FIND("/",N2219)-1)</f>
        <v>music</v>
      </c>
      <c r="R2219" t="str">
        <f>RIGHT(N2219,LEN(N2219)-FIND("/",N2219))</f>
        <v>electronic music</v>
      </c>
      <c r="S2219" s="9">
        <f t="shared" si="68"/>
        <v>42299.776770833334</v>
      </c>
      <c r="T2219" s="9">
        <f t="shared" si="69"/>
        <v>42310.333333333328</v>
      </c>
    </row>
    <row r="2220" spans="1:20" ht="43.5" x14ac:dyDescent="0.35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>
        <f>ROUND((E2220/D2220)*100,0)</f>
        <v>123</v>
      </c>
      <c r="P2220" s="5">
        <f>E2220/L2220</f>
        <v>32.324473684210524</v>
      </c>
      <c r="Q2220" t="str">
        <f>LEFT(N2220,FIND("/",N2220)-1)</f>
        <v>music</v>
      </c>
      <c r="R2220" t="str">
        <f>RIGHT(N2220,LEN(N2220)-FIND("/",N2220))</f>
        <v>electronic music</v>
      </c>
      <c r="S2220" s="9">
        <f t="shared" si="68"/>
        <v>41127.812303240738</v>
      </c>
      <c r="T2220" s="9">
        <f t="shared" si="69"/>
        <v>41150</v>
      </c>
    </row>
    <row r="2221" spans="1:20" ht="43.5" x14ac:dyDescent="0.35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>
        <f>ROUND((E2221/D2221)*100,0)</f>
        <v>102</v>
      </c>
      <c r="P2221" s="5">
        <f>E2221/L2221</f>
        <v>53.421052631578945</v>
      </c>
      <c r="Q2221" t="str">
        <f>LEFT(N2221,FIND("/",N2221)-1)</f>
        <v>music</v>
      </c>
      <c r="R2221" t="str">
        <f>RIGHT(N2221,LEN(N2221)-FIND("/",N2221))</f>
        <v>electronic music</v>
      </c>
      <c r="S2221" s="9">
        <f t="shared" si="68"/>
        <v>42205.718888888892</v>
      </c>
      <c r="T2221" s="9">
        <f t="shared" si="69"/>
        <v>42235.718888888892</v>
      </c>
    </row>
    <row r="2222" spans="1:20" ht="43.5" x14ac:dyDescent="0.35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>
        <f>ROUND((E2222/D2222)*100,0)</f>
        <v>101</v>
      </c>
      <c r="P2222" s="5">
        <f>E2222/L2222</f>
        <v>51.304347826086953</v>
      </c>
      <c r="Q2222" t="str">
        <f>LEFT(N2222,FIND("/",N2222)-1)</f>
        <v>music</v>
      </c>
      <c r="R2222" t="str">
        <f>RIGHT(N2222,LEN(N2222)-FIND("/",N2222))</f>
        <v>electronic music</v>
      </c>
      <c r="S2222" s="9">
        <f t="shared" si="68"/>
        <v>41452.060601851852</v>
      </c>
      <c r="T2222" s="9">
        <f t="shared" si="69"/>
        <v>41482.060601851852</v>
      </c>
    </row>
    <row r="2223" spans="1:20" ht="43.5" x14ac:dyDescent="0.35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>
        <f>ROUND((E2223/D2223)*100,0)</f>
        <v>108</v>
      </c>
      <c r="P2223" s="5">
        <f>E2223/L2223</f>
        <v>37.197247706422019</v>
      </c>
      <c r="Q2223" t="str">
        <f>LEFT(N2223,FIND("/",N2223)-1)</f>
        <v>games</v>
      </c>
      <c r="R2223" t="str">
        <f>RIGHT(N2223,LEN(N2223)-FIND("/",N2223))</f>
        <v>tabletop games</v>
      </c>
      <c r="S2223" s="9">
        <f t="shared" si="68"/>
        <v>42452.666770833333</v>
      </c>
      <c r="T2223" s="9">
        <f t="shared" si="69"/>
        <v>42483</v>
      </c>
    </row>
    <row r="2224" spans="1:20" ht="43.5" x14ac:dyDescent="0.35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>
        <f>ROUND((E2224/D2224)*100,0)</f>
        <v>163</v>
      </c>
      <c r="P2224" s="5">
        <f>E2224/L2224</f>
        <v>27.1</v>
      </c>
      <c r="Q2224" t="str">
        <f>LEFT(N2224,FIND("/",N2224)-1)</f>
        <v>games</v>
      </c>
      <c r="R2224" t="str">
        <f>RIGHT(N2224,LEN(N2224)-FIND("/",N2224))</f>
        <v>tabletop games</v>
      </c>
      <c r="S2224" s="9">
        <f t="shared" si="68"/>
        <v>40906.787581018521</v>
      </c>
      <c r="T2224" s="9">
        <f t="shared" si="69"/>
        <v>40936.787581018521</v>
      </c>
    </row>
    <row r="2225" spans="1:20" ht="58" x14ac:dyDescent="0.35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>
        <f>ROUND((E2225/D2225)*100,0)</f>
        <v>106</v>
      </c>
      <c r="P2225" s="5">
        <f>E2225/L2225</f>
        <v>206.31</v>
      </c>
      <c r="Q2225" t="str">
        <f>LEFT(N2225,FIND("/",N2225)-1)</f>
        <v>games</v>
      </c>
      <c r="R2225" t="str">
        <f>RIGHT(N2225,LEN(N2225)-FIND("/",N2225))</f>
        <v>tabletop games</v>
      </c>
      <c r="S2225" s="9">
        <f t="shared" si="68"/>
        <v>42152.640833333338</v>
      </c>
      <c r="T2225" s="9">
        <f t="shared" si="69"/>
        <v>42182.640833333338</v>
      </c>
    </row>
    <row r="2226" spans="1:20" ht="43.5" x14ac:dyDescent="0.35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>
        <f>ROUND((E2226/D2226)*100,0)</f>
        <v>243</v>
      </c>
      <c r="P2226" s="5">
        <f>E2226/L2226</f>
        <v>82.145270270270274</v>
      </c>
      <c r="Q2226" t="str">
        <f>LEFT(N2226,FIND("/",N2226)-1)</f>
        <v>games</v>
      </c>
      <c r="R2226" t="str">
        <f>RIGHT(N2226,LEN(N2226)-FIND("/",N2226))</f>
        <v>tabletop games</v>
      </c>
      <c r="S2226" s="9">
        <f t="shared" si="68"/>
        <v>42644.667534722219</v>
      </c>
      <c r="T2226" s="9">
        <f t="shared" si="69"/>
        <v>42672.791666666672</v>
      </c>
    </row>
    <row r="2227" spans="1:20" ht="43.5" x14ac:dyDescent="0.35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>
        <f>ROUND((E2227/D2227)*100,0)</f>
        <v>945</v>
      </c>
      <c r="P2227" s="5">
        <f>E2227/L2227</f>
        <v>164.79651993355483</v>
      </c>
      <c r="Q2227" t="str">
        <f>LEFT(N2227,FIND("/",N2227)-1)</f>
        <v>games</v>
      </c>
      <c r="R2227" t="str">
        <f>RIGHT(N2227,LEN(N2227)-FIND("/",N2227))</f>
        <v>tabletop games</v>
      </c>
      <c r="S2227" s="9">
        <f t="shared" si="68"/>
        <v>41873.79184027778</v>
      </c>
      <c r="T2227" s="9">
        <f t="shared" si="69"/>
        <v>41903.79184027778</v>
      </c>
    </row>
    <row r="2228" spans="1:20" ht="43.5" x14ac:dyDescent="0.35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>
        <f>ROUND((E2228/D2228)*100,0)</f>
        <v>108</v>
      </c>
      <c r="P2228" s="5">
        <f>E2228/L2228</f>
        <v>60.820280373831778</v>
      </c>
      <c r="Q2228" t="str">
        <f>LEFT(N2228,FIND("/",N2228)-1)</f>
        <v>games</v>
      </c>
      <c r="R2228" t="str">
        <f>RIGHT(N2228,LEN(N2228)-FIND("/",N2228))</f>
        <v>tabletop games</v>
      </c>
      <c r="S2228" s="9">
        <f t="shared" si="68"/>
        <v>42381.79886574074</v>
      </c>
      <c r="T2228" s="9">
        <f t="shared" si="69"/>
        <v>42412.207638888889</v>
      </c>
    </row>
    <row r="2229" spans="1:20" ht="43.5" x14ac:dyDescent="0.35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>
        <f>ROUND((E2229/D2229)*100,0)</f>
        <v>157</v>
      </c>
      <c r="P2229" s="5">
        <f>E2229/L2229</f>
        <v>67.970099667774093</v>
      </c>
      <c r="Q2229" t="str">
        <f>LEFT(N2229,FIND("/",N2229)-1)</f>
        <v>games</v>
      </c>
      <c r="R2229" t="str">
        <f>RIGHT(N2229,LEN(N2229)-FIND("/",N2229))</f>
        <v>tabletop games</v>
      </c>
      <c r="S2229" s="9">
        <f t="shared" si="68"/>
        <v>41561.807349537034</v>
      </c>
      <c r="T2229" s="9">
        <f t="shared" si="69"/>
        <v>41591.849016203705</v>
      </c>
    </row>
    <row r="2230" spans="1:20" ht="58" x14ac:dyDescent="0.35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>
        <f>ROUND((E2230/D2230)*100,0)</f>
        <v>1174</v>
      </c>
      <c r="P2230" s="5">
        <f>E2230/L2230</f>
        <v>81.561805555555551</v>
      </c>
      <c r="Q2230" t="str">
        <f>LEFT(N2230,FIND("/",N2230)-1)</f>
        <v>games</v>
      </c>
      <c r="R2230" t="str">
        <f>RIGHT(N2230,LEN(N2230)-FIND("/",N2230))</f>
        <v>tabletop games</v>
      </c>
      <c r="S2230" s="9">
        <f t="shared" si="68"/>
        <v>42202.278194444443</v>
      </c>
      <c r="T2230" s="9">
        <f t="shared" si="69"/>
        <v>42232.278194444443</v>
      </c>
    </row>
    <row r="2231" spans="1:20" ht="58" x14ac:dyDescent="0.35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>
        <f>ROUND((E2231/D2231)*100,0)</f>
        <v>171</v>
      </c>
      <c r="P2231" s="5">
        <f>E2231/L2231</f>
        <v>25.42547309833024</v>
      </c>
      <c r="Q2231" t="str">
        <f>LEFT(N2231,FIND("/",N2231)-1)</f>
        <v>games</v>
      </c>
      <c r="R2231" t="str">
        <f>RIGHT(N2231,LEN(N2231)-FIND("/",N2231))</f>
        <v>tabletop games</v>
      </c>
      <c r="S2231" s="9">
        <f t="shared" si="68"/>
        <v>41484.664247685185</v>
      </c>
      <c r="T2231" s="9">
        <f t="shared" si="69"/>
        <v>41520.166666666664</v>
      </c>
    </row>
    <row r="2232" spans="1:20" ht="43.5" x14ac:dyDescent="0.35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>
        <f>ROUND((E2232/D2232)*100,0)</f>
        <v>126</v>
      </c>
      <c r="P2232" s="5">
        <f>E2232/L2232</f>
        <v>21.497991967871485</v>
      </c>
      <c r="Q2232" t="str">
        <f>LEFT(N2232,FIND("/",N2232)-1)</f>
        <v>games</v>
      </c>
      <c r="R2232" t="str">
        <f>RIGHT(N2232,LEN(N2232)-FIND("/",N2232))</f>
        <v>tabletop games</v>
      </c>
      <c r="S2232" s="9">
        <f t="shared" si="68"/>
        <v>41724.881099537037</v>
      </c>
      <c r="T2232" s="9">
        <f t="shared" si="69"/>
        <v>41754.881099537037</v>
      </c>
    </row>
    <row r="2233" spans="1:20" ht="43.5" x14ac:dyDescent="0.35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>
        <f>ROUND((E2233/D2233)*100,0)</f>
        <v>1212</v>
      </c>
      <c r="P2233" s="5">
        <f>E2233/L2233</f>
        <v>27.226630727762803</v>
      </c>
      <c r="Q2233" t="str">
        <f>LEFT(N2233,FIND("/",N2233)-1)</f>
        <v>games</v>
      </c>
      <c r="R2233" t="str">
        <f>RIGHT(N2233,LEN(N2233)-FIND("/",N2233))</f>
        <v>tabletop games</v>
      </c>
      <c r="S2233" s="9">
        <f t="shared" si="68"/>
        <v>41423.910891203705</v>
      </c>
      <c r="T2233" s="9">
        <f t="shared" si="69"/>
        <v>41450.208333333336</v>
      </c>
    </row>
    <row r="2234" spans="1:20" ht="43.5" x14ac:dyDescent="0.35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>
        <f>ROUND((E2234/D2234)*100,0)</f>
        <v>496</v>
      </c>
      <c r="P2234" s="5">
        <f>E2234/L2234</f>
        <v>25.091093117408906</v>
      </c>
      <c r="Q2234" t="str">
        <f>LEFT(N2234,FIND("/",N2234)-1)</f>
        <v>games</v>
      </c>
      <c r="R2234" t="str">
        <f>RIGHT(N2234,LEN(N2234)-FIND("/",N2234))</f>
        <v>tabletop games</v>
      </c>
      <c r="S2234" s="9">
        <f t="shared" si="68"/>
        <v>41806.794074074074</v>
      </c>
      <c r="T2234" s="9">
        <f t="shared" si="69"/>
        <v>41839.125</v>
      </c>
    </row>
    <row r="2235" spans="1:20" ht="43.5" x14ac:dyDescent="0.35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>
        <f>ROUND((E2235/D2235)*100,0)</f>
        <v>332</v>
      </c>
      <c r="P2235" s="5">
        <f>E2235/L2235</f>
        <v>21.230179028132991</v>
      </c>
      <c r="Q2235" t="str">
        <f>LEFT(N2235,FIND("/",N2235)-1)</f>
        <v>games</v>
      </c>
      <c r="R2235" t="str">
        <f>RIGHT(N2235,LEN(N2235)-FIND("/",N2235))</f>
        <v>tabletop games</v>
      </c>
      <c r="S2235" s="9">
        <f t="shared" si="68"/>
        <v>42331.378923611104</v>
      </c>
      <c r="T2235" s="9">
        <f t="shared" si="69"/>
        <v>42352</v>
      </c>
    </row>
    <row r="2236" spans="1:20" ht="43.5" x14ac:dyDescent="0.35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>
        <f>ROUND((E2236/D2236)*100,0)</f>
        <v>1165</v>
      </c>
      <c r="P2236" s="5">
        <f>E2236/L2236</f>
        <v>41.607142857142854</v>
      </c>
      <c r="Q2236" t="str">
        <f>LEFT(N2236,FIND("/",N2236)-1)</f>
        <v>games</v>
      </c>
      <c r="R2236" t="str">
        <f>RIGHT(N2236,LEN(N2236)-FIND("/",N2236))</f>
        <v>tabletop games</v>
      </c>
      <c r="S2236" s="9">
        <f t="shared" si="68"/>
        <v>42710.824618055558</v>
      </c>
      <c r="T2236" s="9">
        <f t="shared" si="69"/>
        <v>42740.824618055558</v>
      </c>
    </row>
    <row r="2237" spans="1:20" ht="29" x14ac:dyDescent="0.35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>
        <f>ROUND((E2237/D2237)*100,0)</f>
        <v>153</v>
      </c>
      <c r="P2237" s="5">
        <f>E2237/L2237</f>
        <v>135.58503401360545</v>
      </c>
      <c r="Q2237" t="str">
        <f>LEFT(N2237,FIND("/",N2237)-1)</f>
        <v>games</v>
      </c>
      <c r="R2237" t="str">
        <f>RIGHT(N2237,LEN(N2237)-FIND("/",N2237))</f>
        <v>tabletop games</v>
      </c>
      <c r="S2237" s="9">
        <f t="shared" si="68"/>
        <v>42062.022118055553</v>
      </c>
      <c r="T2237" s="9">
        <f t="shared" si="69"/>
        <v>42091.980451388896</v>
      </c>
    </row>
    <row r="2238" spans="1:20" ht="43.5" x14ac:dyDescent="0.35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>
        <f>ROUND((E2238/D2238)*100,0)</f>
        <v>537</v>
      </c>
      <c r="P2238" s="5">
        <f>E2238/L2238</f>
        <v>22.116176470588236</v>
      </c>
      <c r="Q2238" t="str">
        <f>LEFT(N2238,FIND("/",N2238)-1)</f>
        <v>games</v>
      </c>
      <c r="R2238" t="str">
        <f>RIGHT(N2238,LEN(N2238)-FIND("/",N2238))</f>
        <v>tabletop games</v>
      </c>
      <c r="S2238" s="9">
        <f t="shared" si="68"/>
        <v>42371.617164351846</v>
      </c>
      <c r="T2238" s="9">
        <f t="shared" si="69"/>
        <v>42401.617164351846</v>
      </c>
    </row>
    <row r="2239" spans="1:20" ht="43.5" x14ac:dyDescent="0.35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>
        <f>ROUND((E2239/D2239)*100,0)</f>
        <v>353</v>
      </c>
      <c r="P2239" s="5">
        <f>E2239/L2239</f>
        <v>64.625635808748726</v>
      </c>
      <c r="Q2239" t="str">
        <f>LEFT(N2239,FIND("/",N2239)-1)</f>
        <v>games</v>
      </c>
      <c r="R2239" t="str">
        <f>RIGHT(N2239,LEN(N2239)-FIND("/",N2239))</f>
        <v>tabletop games</v>
      </c>
      <c r="S2239" s="9">
        <f t="shared" si="68"/>
        <v>41915.003275462965</v>
      </c>
      <c r="T2239" s="9">
        <f t="shared" si="69"/>
        <v>41955.332638888889</v>
      </c>
    </row>
    <row r="2240" spans="1:20" ht="29" x14ac:dyDescent="0.35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>
        <f>ROUND((E2240/D2240)*100,0)</f>
        <v>137</v>
      </c>
      <c r="P2240" s="5">
        <f>E2240/L2240</f>
        <v>69.569620253164558</v>
      </c>
      <c r="Q2240" t="str">
        <f>LEFT(N2240,FIND("/",N2240)-1)</f>
        <v>games</v>
      </c>
      <c r="R2240" t="str">
        <f>RIGHT(N2240,LEN(N2240)-FIND("/",N2240))</f>
        <v>tabletop games</v>
      </c>
      <c r="S2240" s="9">
        <f t="shared" si="68"/>
        <v>42774.621712962966</v>
      </c>
      <c r="T2240" s="9">
        <f t="shared" si="69"/>
        <v>42804.621712962966</v>
      </c>
    </row>
    <row r="2241" spans="1:20" ht="29" x14ac:dyDescent="0.35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>
        <f>ROUND((E2241/D2241)*100,0)</f>
        <v>128</v>
      </c>
      <c r="P2241" s="5">
        <f>E2241/L2241</f>
        <v>75.133028169014082</v>
      </c>
      <c r="Q2241" t="str">
        <f>LEFT(N2241,FIND("/",N2241)-1)</f>
        <v>games</v>
      </c>
      <c r="R2241" t="str">
        <f>RIGHT(N2241,LEN(N2241)-FIND("/",N2241))</f>
        <v>tabletop games</v>
      </c>
      <c r="S2241" s="9">
        <f t="shared" si="68"/>
        <v>41572.958495370374</v>
      </c>
      <c r="T2241" s="9">
        <f t="shared" si="69"/>
        <v>41609.168055555558</v>
      </c>
    </row>
    <row r="2242" spans="1:20" ht="43.5" x14ac:dyDescent="0.35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>
        <f>ROUND((E2242/D2242)*100,0)</f>
        <v>271</v>
      </c>
      <c r="P2242" s="5">
        <f>E2242/L2242</f>
        <v>140.97916666666666</v>
      </c>
      <c r="Q2242" t="str">
        <f>LEFT(N2242,FIND("/",N2242)-1)</f>
        <v>games</v>
      </c>
      <c r="R2242" t="str">
        <f>RIGHT(N2242,LEN(N2242)-FIND("/",N2242))</f>
        <v>tabletop games</v>
      </c>
      <c r="S2242" s="9">
        <f t="shared" si="68"/>
        <v>42452.825740740736</v>
      </c>
      <c r="T2242" s="9">
        <f t="shared" si="69"/>
        <v>42482.825740740736</v>
      </c>
    </row>
    <row r="2243" spans="1:20" ht="43.5" x14ac:dyDescent="0.35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>
        <f>ROUND((E2243/D2243)*100,0)</f>
        <v>806</v>
      </c>
      <c r="P2243" s="5">
        <f>E2243/L2243</f>
        <v>49.472392638036808</v>
      </c>
      <c r="Q2243" t="str">
        <f>LEFT(N2243,FIND("/",N2243)-1)</f>
        <v>games</v>
      </c>
      <c r="R2243" t="str">
        <f>RIGHT(N2243,LEN(N2243)-FIND("/",N2243))</f>
        <v>tabletop games</v>
      </c>
      <c r="S2243" s="9">
        <f t="shared" ref="S2243:S2306" si="70">(((J2243/60)/60)/24)+DATE(1970,1,1)</f>
        <v>42766.827546296292</v>
      </c>
      <c r="T2243" s="9">
        <f t="shared" ref="T2243:T2306" si="71">(((I2243/60)/60)/24)+DATE(1970,1,1)</f>
        <v>42796.827546296292</v>
      </c>
    </row>
    <row r="2244" spans="1:20" ht="29" x14ac:dyDescent="0.35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>
        <f>ROUND((E2244/D2244)*100,0)</f>
        <v>1360</v>
      </c>
      <c r="P2244" s="5">
        <f>E2244/L2244</f>
        <v>53.865251485148519</v>
      </c>
      <c r="Q2244" t="str">
        <f>LEFT(N2244,FIND("/",N2244)-1)</f>
        <v>games</v>
      </c>
      <c r="R2244" t="str">
        <f>RIGHT(N2244,LEN(N2244)-FIND("/",N2244))</f>
        <v>tabletop games</v>
      </c>
      <c r="S2244" s="9">
        <f t="shared" si="70"/>
        <v>41569.575613425928</v>
      </c>
      <c r="T2244" s="9">
        <f t="shared" si="71"/>
        <v>41605.126388888886</v>
      </c>
    </row>
    <row r="2245" spans="1:20" ht="43.5" x14ac:dyDescent="0.35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>
        <f>ROUND((E2245/D2245)*100,0)</f>
        <v>930250</v>
      </c>
      <c r="P2245" s="5">
        <f>E2245/L2245</f>
        <v>4.5712530712530715</v>
      </c>
      <c r="Q2245" t="str">
        <f>LEFT(N2245,FIND("/",N2245)-1)</f>
        <v>games</v>
      </c>
      <c r="R2245" t="str">
        <f>RIGHT(N2245,LEN(N2245)-FIND("/",N2245))</f>
        <v>tabletop games</v>
      </c>
      <c r="S2245" s="9">
        <f t="shared" si="70"/>
        <v>42800.751041666663</v>
      </c>
      <c r="T2245" s="9">
        <f t="shared" si="71"/>
        <v>42807.125</v>
      </c>
    </row>
    <row r="2246" spans="1:20" ht="43.5" x14ac:dyDescent="0.35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>
        <f>ROUND((E2246/D2246)*100,0)</f>
        <v>377</v>
      </c>
      <c r="P2246" s="5">
        <f>E2246/L2246</f>
        <v>65.00344827586207</v>
      </c>
      <c r="Q2246" t="str">
        <f>LEFT(N2246,FIND("/",N2246)-1)</f>
        <v>games</v>
      </c>
      <c r="R2246" t="str">
        <f>RIGHT(N2246,LEN(N2246)-FIND("/",N2246))</f>
        <v>tabletop games</v>
      </c>
      <c r="S2246" s="9">
        <f t="shared" si="70"/>
        <v>42647.818819444445</v>
      </c>
      <c r="T2246" s="9">
        <f t="shared" si="71"/>
        <v>42659.854166666672</v>
      </c>
    </row>
    <row r="2247" spans="1:20" ht="43.5" x14ac:dyDescent="0.35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>
        <f>ROUND((E2247/D2247)*100,0)</f>
        <v>2647</v>
      </c>
      <c r="P2247" s="5">
        <f>E2247/L2247</f>
        <v>53.475252525252522</v>
      </c>
      <c r="Q2247" t="str">
        <f>LEFT(N2247,FIND("/",N2247)-1)</f>
        <v>games</v>
      </c>
      <c r="R2247" t="str">
        <f>RIGHT(N2247,LEN(N2247)-FIND("/",N2247))</f>
        <v>tabletop games</v>
      </c>
      <c r="S2247" s="9">
        <f t="shared" si="70"/>
        <v>41660.708530092597</v>
      </c>
      <c r="T2247" s="9">
        <f t="shared" si="71"/>
        <v>41691.75</v>
      </c>
    </row>
    <row r="2248" spans="1:20" ht="43.5" x14ac:dyDescent="0.35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>
        <f>ROUND((E2248/D2248)*100,0)</f>
        <v>100</v>
      </c>
      <c r="P2248" s="5">
        <f>E2248/L2248</f>
        <v>43.912280701754383</v>
      </c>
      <c r="Q2248" t="str">
        <f>LEFT(N2248,FIND("/",N2248)-1)</f>
        <v>games</v>
      </c>
      <c r="R2248" t="str">
        <f>RIGHT(N2248,LEN(N2248)-FIND("/",N2248))</f>
        <v>tabletop games</v>
      </c>
      <c r="S2248" s="9">
        <f t="shared" si="70"/>
        <v>42221.79178240741</v>
      </c>
      <c r="T2248" s="9">
        <f t="shared" si="71"/>
        <v>42251.79178240741</v>
      </c>
    </row>
    <row r="2249" spans="1:20" ht="29" x14ac:dyDescent="0.35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>
        <f>ROUND((E2249/D2249)*100,0)</f>
        <v>104</v>
      </c>
      <c r="P2249" s="5">
        <f>E2249/L2249</f>
        <v>50.852631578947367</v>
      </c>
      <c r="Q2249" t="str">
        <f>LEFT(N2249,FIND("/",N2249)-1)</f>
        <v>games</v>
      </c>
      <c r="R2249" t="str">
        <f>RIGHT(N2249,LEN(N2249)-FIND("/",N2249))</f>
        <v>tabletop games</v>
      </c>
      <c r="S2249" s="9">
        <f t="shared" si="70"/>
        <v>42200.666261574079</v>
      </c>
      <c r="T2249" s="9">
        <f t="shared" si="71"/>
        <v>42214.666261574079</v>
      </c>
    </row>
    <row r="2250" spans="1:20" ht="43.5" x14ac:dyDescent="0.35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>
        <f>ROUND((E2250/D2250)*100,0)</f>
        <v>107</v>
      </c>
      <c r="P2250" s="5">
        <f>E2250/L2250</f>
        <v>58.6328125</v>
      </c>
      <c r="Q2250" t="str">
        <f>LEFT(N2250,FIND("/",N2250)-1)</f>
        <v>games</v>
      </c>
      <c r="R2250" t="str">
        <f>RIGHT(N2250,LEN(N2250)-FIND("/",N2250))</f>
        <v>tabletop games</v>
      </c>
      <c r="S2250" s="9">
        <f t="shared" si="70"/>
        <v>42688.875902777778</v>
      </c>
      <c r="T2250" s="9">
        <f t="shared" si="71"/>
        <v>42718.875902777778</v>
      </c>
    </row>
    <row r="2251" spans="1:20" ht="43.5" x14ac:dyDescent="0.35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>
        <f>ROUND((E2251/D2251)*100,0)</f>
        <v>169</v>
      </c>
      <c r="P2251" s="5">
        <f>E2251/L2251</f>
        <v>32.81666666666667</v>
      </c>
      <c r="Q2251" t="str">
        <f>LEFT(N2251,FIND("/",N2251)-1)</f>
        <v>games</v>
      </c>
      <c r="R2251" t="str">
        <f>RIGHT(N2251,LEN(N2251)-FIND("/",N2251))</f>
        <v>tabletop games</v>
      </c>
      <c r="S2251" s="9">
        <f t="shared" si="70"/>
        <v>41336.703298611108</v>
      </c>
      <c r="T2251" s="9">
        <f t="shared" si="71"/>
        <v>41366.661631944444</v>
      </c>
    </row>
    <row r="2252" spans="1:20" ht="43.5" x14ac:dyDescent="0.35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>
        <f>ROUND((E2252/D2252)*100,0)</f>
        <v>975</v>
      </c>
      <c r="P2252" s="5">
        <f>E2252/L2252</f>
        <v>426.93169877408059</v>
      </c>
      <c r="Q2252" t="str">
        <f>LEFT(N2252,FIND("/",N2252)-1)</f>
        <v>games</v>
      </c>
      <c r="R2252" t="str">
        <f>RIGHT(N2252,LEN(N2252)-FIND("/",N2252))</f>
        <v>tabletop games</v>
      </c>
      <c r="S2252" s="9">
        <f t="shared" si="70"/>
        <v>42677.005474537036</v>
      </c>
      <c r="T2252" s="9">
        <f t="shared" si="71"/>
        <v>42707.0471412037</v>
      </c>
    </row>
    <row r="2253" spans="1:20" ht="43.5" x14ac:dyDescent="0.35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>
        <f>ROUND((E2253/D2253)*100,0)</f>
        <v>134</v>
      </c>
      <c r="P2253" s="5">
        <f>E2253/L2253</f>
        <v>23.808729166666669</v>
      </c>
      <c r="Q2253" t="str">
        <f>LEFT(N2253,FIND("/",N2253)-1)</f>
        <v>games</v>
      </c>
      <c r="R2253" t="str">
        <f>RIGHT(N2253,LEN(N2253)-FIND("/",N2253))</f>
        <v>tabletop games</v>
      </c>
      <c r="S2253" s="9">
        <f t="shared" si="70"/>
        <v>41846.34579861111</v>
      </c>
      <c r="T2253" s="9">
        <f t="shared" si="71"/>
        <v>41867.34579861111</v>
      </c>
    </row>
    <row r="2254" spans="1:20" ht="43.5" x14ac:dyDescent="0.35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>
        <f>ROUND((E2254/D2254)*100,0)</f>
        <v>272</v>
      </c>
      <c r="P2254" s="5">
        <f>E2254/L2254</f>
        <v>98.413654618473899</v>
      </c>
      <c r="Q2254" t="str">
        <f>LEFT(N2254,FIND("/",N2254)-1)</f>
        <v>games</v>
      </c>
      <c r="R2254" t="str">
        <f>RIGHT(N2254,LEN(N2254)-FIND("/",N2254))</f>
        <v>tabletop games</v>
      </c>
      <c r="S2254" s="9">
        <f t="shared" si="70"/>
        <v>42573.327986111108</v>
      </c>
      <c r="T2254" s="9">
        <f t="shared" si="71"/>
        <v>42588.327986111108</v>
      </c>
    </row>
    <row r="2255" spans="1:20" ht="58" x14ac:dyDescent="0.35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>
        <f>ROUND((E2255/D2255)*100,0)</f>
        <v>113</v>
      </c>
      <c r="P2255" s="5">
        <f>E2255/L2255</f>
        <v>107.32142857142857</v>
      </c>
      <c r="Q2255" t="str">
        <f>LEFT(N2255,FIND("/",N2255)-1)</f>
        <v>games</v>
      </c>
      <c r="R2255" t="str">
        <f>RIGHT(N2255,LEN(N2255)-FIND("/",N2255))</f>
        <v>tabletop games</v>
      </c>
      <c r="S2255" s="9">
        <f t="shared" si="70"/>
        <v>42296.631331018521</v>
      </c>
      <c r="T2255" s="9">
        <f t="shared" si="71"/>
        <v>42326.672997685186</v>
      </c>
    </row>
    <row r="2256" spans="1:20" ht="43.5" x14ac:dyDescent="0.35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>
        <f>ROUND((E2256/D2256)*100,0)</f>
        <v>460</v>
      </c>
      <c r="P2256" s="5">
        <f>E2256/L2256</f>
        <v>11.67005076142132</v>
      </c>
      <c r="Q2256" t="str">
        <f>LEFT(N2256,FIND("/",N2256)-1)</f>
        <v>games</v>
      </c>
      <c r="R2256" t="str">
        <f>RIGHT(N2256,LEN(N2256)-FIND("/",N2256))</f>
        <v>tabletop games</v>
      </c>
      <c r="S2256" s="9">
        <f t="shared" si="70"/>
        <v>42752.647777777776</v>
      </c>
      <c r="T2256" s="9">
        <f t="shared" si="71"/>
        <v>42759.647777777776</v>
      </c>
    </row>
    <row r="2257" spans="1:20" ht="29" x14ac:dyDescent="0.35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>
        <f>ROUND((E2257/D2257)*100,0)</f>
        <v>287</v>
      </c>
      <c r="P2257" s="5">
        <f>E2257/L2257</f>
        <v>41.782287822878232</v>
      </c>
      <c r="Q2257" t="str">
        <f>LEFT(N2257,FIND("/",N2257)-1)</f>
        <v>games</v>
      </c>
      <c r="R2257" t="str">
        <f>RIGHT(N2257,LEN(N2257)-FIND("/",N2257))</f>
        <v>tabletop games</v>
      </c>
      <c r="S2257" s="9">
        <f t="shared" si="70"/>
        <v>42467.951979166668</v>
      </c>
      <c r="T2257" s="9">
        <f t="shared" si="71"/>
        <v>42497.951979166668</v>
      </c>
    </row>
    <row r="2258" spans="1:20" ht="43.5" x14ac:dyDescent="0.35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>
        <f>ROUND((E2258/D2258)*100,0)</f>
        <v>223</v>
      </c>
      <c r="P2258" s="5">
        <f>E2258/L2258</f>
        <v>21.38</v>
      </c>
      <c r="Q2258" t="str">
        <f>LEFT(N2258,FIND("/",N2258)-1)</f>
        <v>games</v>
      </c>
      <c r="R2258" t="str">
        <f>RIGHT(N2258,LEN(N2258)-FIND("/",N2258))</f>
        <v>tabletop games</v>
      </c>
      <c r="S2258" s="9">
        <f t="shared" si="70"/>
        <v>42682.451921296291</v>
      </c>
      <c r="T2258" s="9">
        <f t="shared" si="71"/>
        <v>42696.451921296291</v>
      </c>
    </row>
    <row r="2259" spans="1:20" ht="58" x14ac:dyDescent="0.35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>
        <f>ROUND((E2259/D2259)*100,0)</f>
        <v>636</v>
      </c>
      <c r="P2259" s="5">
        <f>E2259/L2259</f>
        <v>94.103550295857985</v>
      </c>
      <c r="Q2259" t="str">
        <f>LEFT(N2259,FIND("/",N2259)-1)</f>
        <v>games</v>
      </c>
      <c r="R2259" t="str">
        <f>RIGHT(N2259,LEN(N2259)-FIND("/",N2259))</f>
        <v>tabletop games</v>
      </c>
      <c r="S2259" s="9">
        <f t="shared" si="70"/>
        <v>42505.936678240745</v>
      </c>
      <c r="T2259" s="9">
        <f t="shared" si="71"/>
        <v>42540.958333333328</v>
      </c>
    </row>
    <row r="2260" spans="1:20" ht="29" x14ac:dyDescent="0.35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>
        <f>ROUND((E2260/D2260)*100,0)</f>
        <v>147</v>
      </c>
      <c r="P2260" s="5">
        <f>E2260/L2260</f>
        <v>15.721951219512196</v>
      </c>
      <c r="Q2260" t="str">
        <f>LEFT(N2260,FIND("/",N2260)-1)</f>
        <v>games</v>
      </c>
      <c r="R2260" t="str">
        <f>RIGHT(N2260,LEN(N2260)-FIND("/",N2260))</f>
        <v>tabletop games</v>
      </c>
      <c r="S2260" s="9">
        <f t="shared" si="70"/>
        <v>42136.75100694444</v>
      </c>
      <c r="T2260" s="9">
        <f t="shared" si="71"/>
        <v>42166.75100694444</v>
      </c>
    </row>
    <row r="2261" spans="1:20" ht="43.5" x14ac:dyDescent="0.35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>
        <f>ROUND((E2261/D2261)*100,0)</f>
        <v>1867</v>
      </c>
      <c r="P2261" s="5">
        <f>E2261/L2261</f>
        <v>90.635922330097088</v>
      </c>
      <c r="Q2261" t="str">
        <f>LEFT(N2261,FIND("/",N2261)-1)</f>
        <v>games</v>
      </c>
      <c r="R2261" t="str">
        <f>RIGHT(N2261,LEN(N2261)-FIND("/",N2261))</f>
        <v>tabletop games</v>
      </c>
      <c r="S2261" s="9">
        <f t="shared" si="70"/>
        <v>42702.804814814815</v>
      </c>
      <c r="T2261" s="9">
        <f t="shared" si="71"/>
        <v>42712.804814814815</v>
      </c>
    </row>
    <row r="2262" spans="1:20" ht="43.5" x14ac:dyDescent="0.35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>
        <f>ROUND((E2262/D2262)*100,0)</f>
        <v>327</v>
      </c>
      <c r="P2262" s="5">
        <f>E2262/L2262</f>
        <v>97.297619047619051</v>
      </c>
      <c r="Q2262" t="str">
        <f>LEFT(N2262,FIND("/",N2262)-1)</f>
        <v>games</v>
      </c>
      <c r="R2262" t="str">
        <f>RIGHT(N2262,LEN(N2262)-FIND("/",N2262))</f>
        <v>tabletop games</v>
      </c>
      <c r="S2262" s="9">
        <f t="shared" si="70"/>
        <v>41695.016782407409</v>
      </c>
      <c r="T2262" s="9">
        <f t="shared" si="71"/>
        <v>41724.975115740745</v>
      </c>
    </row>
    <row r="2263" spans="1:20" ht="43.5" x14ac:dyDescent="0.35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>
        <f>ROUND((E2263/D2263)*100,0)</f>
        <v>780</v>
      </c>
      <c r="P2263" s="5">
        <f>E2263/L2263</f>
        <v>37.11904761904762</v>
      </c>
      <c r="Q2263" t="str">
        <f>LEFT(N2263,FIND("/",N2263)-1)</f>
        <v>games</v>
      </c>
      <c r="R2263" t="str">
        <f>RIGHT(N2263,LEN(N2263)-FIND("/",N2263))</f>
        <v>tabletop games</v>
      </c>
      <c r="S2263" s="9">
        <f t="shared" si="70"/>
        <v>42759.724768518514</v>
      </c>
      <c r="T2263" s="9">
        <f t="shared" si="71"/>
        <v>42780.724768518514</v>
      </c>
    </row>
    <row r="2264" spans="1:20" ht="43.5" x14ac:dyDescent="0.35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>
        <f>ROUND((E2264/D2264)*100,0)</f>
        <v>154</v>
      </c>
      <c r="P2264" s="5">
        <f>E2264/L2264</f>
        <v>28.104972375690608</v>
      </c>
      <c r="Q2264" t="str">
        <f>LEFT(N2264,FIND("/",N2264)-1)</f>
        <v>games</v>
      </c>
      <c r="R2264" t="str">
        <f>RIGHT(N2264,LEN(N2264)-FIND("/",N2264))</f>
        <v>tabletop games</v>
      </c>
      <c r="S2264" s="9">
        <f t="shared" si="70"/>
        <v>41926.585162037038</v>
      </c>
      <c r="T2264" s="9">
        <f t="shared" si="71"/>
        <v>41961</v>
      </c>
    </row>
    <row r="2265" spans="1:20" ht="43.5" x14ac:dyDescent="0.35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>
        <f>ROUND((E2265/D2265)*100,0)</f>
        <v>116</v>
      </c>
      <c r="P2265" s="5">
        <f>E2265/L2265</f>
        <v>144.43333333333334</v>
      </c>
      <c r="Q2265" t="str">
        <f>LEFT(N2265,FIND("/",N2265)-1)</f>
        <v>games</v>
      </c>
      <c r="R2265" t="str">
        <f>RIGHT(N2265,LEN(N2265)-FIND("/",N2265))</f>
        <v>tabletop games</v>
      </c>
      <c r="S2265" s="9">
        <f t="shared" si="70"/>
        <v>42014.832326388889</v>
      </c>
      <c r="T2265" s="9">
        <f t="shared" si="71"/>
        <v>42035.832326388889</v>
      </c>
    </row>
    <row r="2266" spans="1:20" ht="58" x14ac:dyDescent="0.35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>
        <f>ROUND((E2266/D2266)*100,0)</f>
        <v>180</v>
      </c>
      <c r="P2266" s="5">
        <f>E2266/L2266</f>
        <v>24.274157303370785</v>
      </c>
      <c r="Q2266" t="str">
        <f>LEFT(N2266,FIND("/",N2266)-1)</f>
        <v>games</v>
      </c>
      <c r="R2266" t="str">
        <f>RIGHT(N2266,LEN(N2266)-FIND("/",N2266))</f>
        <v>tabletop games</v>
      </c>
      <c r="S2266" s="9">
        <f t="shared" si="70"/>
        <v>42496.582337962958</v>
      </c>
      <c r="T2266" s="9">
        <f t="shared" si="71"/>
        <v>42513.125</v>
      </c>
    </row>
    <row r="2267" spans="1:20" ht="43.5" x14ac:dyDescent="0.35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>
        <f>ROUND((E2267/D2267)*100,0)</f>
        <v>299</v>
      </c>
      <c r="P2267" s="5">
        <f>E2267/L2267</f>
        <v>35.117647058823529</v>
      </c>
      <c r="Q2267" t="str">
        <f>LEFT(N2267,FIND("/",N2267)-1)</f>
        <v>games</v>
      </c>
      <c r="R2267" t="str">
        <f>RIGHT(N2267,LEN(N2267)-FIND("/",N2267))</f>
        <v>tabletop games</v>
      </c>
      <c r="S2267" s="9">
        <f t="shared" si="70"/>
        <v>42689.853090277778</v>
      </c>
      <c r="T2267" s="9">
        <f t="shared" si="71"/>
        <v>42696.853090277778</v>
      </c>
    </row>
    <row r="2268" spans="1:20" ht="43.5" x14ac:dyDescent="0.35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>
        <f>ROUND((E2268/D2268)*100,0)</f>
        <v>320</v>
      </c>
      <c r="P2268" s="5">
        <f>E2268/L2268</f>
        <v>24.762886597938145</v>
      </c>
      <c r="Q2268" t="str">
        <f>LEFT(N2268,FIND("/",N2268)-1)</f>
        <v>games</v>
      </c>
      <c r="R2268" t="str">
        <f>RIGHT(N2268,LEN(N2268)-FIND("/",N2268))</f>
        <v>tabletop games</v>
      </c>
      <c r="S2268" s="9">
        <f t="shared" si="70"/>
        <v>42469.874907407408</v>
      </c>
      <c r="T2268" s="9">
        <f t="shared" si="71"/>
        <v>42487.083333333328</v>
      </c>
    </row>
    <row r="2269" spans="1:20" ht="58" x14ac:dyDescent="0.35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>
        <f>ROUND((E2269/D2269)*100,0)</f>
        <v>381</v>
      </c>
      <c r="P2269" s="5">
        <f>E2269/L2269</f>
        <v>188.37871287128712</v>
      </c>
      <c r="Q2269" t="str">
        <f>LEFT(N2269,FIND("/",N2269)-1)</f>
        <v>games</v>
      </c>
      <c r="R2269" t="str">
        <f>RIGHT(N2269,LEN(N2269)-FIND("/",N2269))</f>
        <v>tabletop games</v>
      </c>
      <c r="S2269" s="9">
        <f t="shared" si="70"/>
        <v>41968.829826388886</v>
      </c>
      <c r="T2269" s="9">
        <f t="shared" si="71"/>
        <v>41994.041666666672</v>
      </c>
    </row>
    <row r="2270" spans="1:20" ht="43.5" x14ac:dyDescent="0.35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>
        <f>ROUND((E2270/D2270)*100,0)</f>
        <v>103</v>
      </c>
      <c r="P2270" s="5">
        <f>E2270/L2270</f>
        <v>148.08247422680412</v>
      </c>
      <c r="Q2270" t="str">
        <f>LEFT(N2270,FIND("/",N2270)-1)</f>
        <v>games</v>
      </c>
      <c r="R2270" t="str">
        <f>RIGHT(N2270,LEN(N2270)-FIND("/",N2270))</f>
        <v>tabletop games</v>
      </c>
      <c r="S2270" s="9">
        <f t="shared" si="70"/>
        <v>42776.082349537035</v>
      </c>
      <c r="T2270" s="9">
        <f t="shared" si="71"/>
        <v>42806.082349537035</v>
      </c>
    </row>
    <row r="2271" spans="1:20" ht="43.5" x14ac:dyDescent="0.35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>
        <f>ROUND((E2271/D2271)*100,0)</f>
        <v>1802</v>
      </c>
      <c r="P2271" s="5">
        <f>E2271/L2271</f>
        <v>49.934589800443462</v>
      </c>
      <c r="Q2271" t="str">
        <f>LEFT(N2271,FIND("/",N2271)-1)</f>
        <v>games</v>
      </c>
      <c r="R2271" t="str">
        <f>RIGHT(N2271,LEN(N2271)-FIND("/",N2271))</f>
        <v>tabletop games</v>
      </c>
      <c r="S2271" s="9">
        <f t="shared" si="70"/>
        <v>42776.704432870371</v>
      </c>
      <c r="T2271" s="9">
        <f t="shared" si="71"/>
        <v>42801.208333333328</v>
      </c>
    </row>
    <row r="2272" spans="1:20" ht="43.5" x14ac:dyDescent="0.35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>
        <f>ROUND((E2272/D2272)*100,0)</f>
        <v>720</v>
      </c>
      <c r="P2272" s="5">
        <f>E2272/L2272</f>
        <v>107.82155688622754</v>
      </c>
      <c r="Q2272" t="str">
        <f>LEFT(N2272,FIND("/",N2272)-1)</f>
        <v>games</v>
      </c>
      <c r="R2272" t="str">
        <f>RIGHT(N2272,LEN(N2272)-FIND("/",N2272))</f>
        <v>tabletop games</v>
      </c>
      <c r="S2272" s="9">
        <f t="shared" si="70"/>
        <v>42725.869363425925</v>
      </c>
      <c r="T2272" s="9">
        <f t="shared" si="71"/>
        <v>42745.915972222225</v>
      </c>
    </row>
    <row r="2273" spans="1:20" ht="43.5" x14ac:dyDescent="0.35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>
        <f>ROUND((E2273/D2273)*100,0)</f>
        <v>283</v>
      </c>
      <c r="P2273" s="5">
        <f>E2273/L2273</f>
        <v>42.63403614457831</v>
      </c>
      <c r="Q2273" t="str">
        <f>LEFT(N2273,FIND("/",N2273)-1)</f>
        <v>games</v>
      </c>
      <c r="R2273" t="str">
        <f>RIGHT(N2273,LEN(N2273)-FIND("/",N2273))</f>
        <v>tabletop games</v>
      </c>
      <c r="S2273" s="9">
        <f t="shared" si="70"/>
        <v>42684.000046296293</v>
      </c>
      <c r="T2273" s="9">
        <f t="shared" si="71"/>
        <v>42714.000046296293</v>
      </c>
    </row>
    <row r="2274" spans="1:20" ht="43.5" x14ac:dyDescent="0.35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>
        <f>ROUND((E2274/D2274)*100,0)</f>
        <v>1357</v>
      </c>
      <c r="P2274" s="5">
        <f>E2274/L2274</f>
        <v>14.370762711864407</v>
      </c>
      <c r="Q2274" t="str">
        <f>LEFT(N2274,FIND("/",N2274)-1)</f>
        <v>games</v>
      </c>
      <c r="R2274" t="str">
        <f>RIGHT(N2274,LEN(N2274)-FIND("/",N2274))</f>
        <v>tabletop games</v>
      </c>
      <c r="S2274" s="9">
        <f t="shared" si="70"/>
        <v>42315.699490740735</v>
      </c>
      <c r="T2274" s="9">
        <f t="shared" si="71"/>
        <v>42345.699490740735</v>
      </c>
    </row>
    <row r="2275" spans="1:20" ht="43.5" x14ac:dyDescent="0.35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>
        <f>ROUND((E2275/D2275)*100,0)</f>
        <v>220</v>
      </c>
      <c r="P2275" s="5">
        <f>E2275/L2275</f>
        <v>37.476190476190474</v>
      </c>
      <c r="Q2275" t="str">
        <f>LEFT(N2275,FIND("/",N2275)-1)</f>
        <v>games</v>
      </c>
      <c r="R2275" t="str">
        <f>RIGHT(N2275,LEN(N2275)-FIND("/",N2275))</f>
        <v>tabletop games</v>
      </c>
      <c r="S2275" s="9">
        <f t="shared" si="70"/>
        <v>42781.549097222218</v>
      </c>
      <c r="T2275" s="9">
        <f t="shared" si="71"/>
        <v>42806.507430555561</v>
      </c>
    </row>
    <row r="2276" spans="1:20" ht="58" x14ac:dyDescent="0.35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>
        <f>ROUND((E2276/D2276)*100,0)</f>
        <v>120</v>
      </c>
      <c r="P2276" s="5">
        <f>E2276/L2276</f>
        <v>30.202020202020201</v>
      </c>
      <c r="Q2276" t="str">
        <f>LEFT(N2276,FIND("/",N2276)-1)</f>
        <v>games</v>
      </c>
      <c r="R2276" t="str">
        <f>RIGHT(N2276,LEN(N2276)-FIND("/",N2276))</f>
        <v>tabletop games</v>
      </c>
      <c r="S2276" s="9">
        <f t="shared" si="70"/>
        <v>41663.500659722224</v>
      </c>
      <c r="T2276" s="9">
        <f t="shared" si="71"/>
        <v>41693.500659722224</v>
      </c>
    </row>
    <row r="2277" spans="1:20" ht="43.5" x14ac:dyDescent="0.35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>
        <f>ROUND((E2277/D2277)*100,0)</f>
        <v>408</v>
      </c>
      <c r="P2277" s="5">
        <f>E2277/L2277</f>
        <v>33.550632911392405</v>
      </c>
      <c r="Q2277" t="str">
        <f>LEFT(N2277,FIND("/",N2277)-1)</f>
        <v>games</v>
      </c>
      <c r="R2277" t="str">
        <f>RIGHT(N2277,LEN(N2277)-FIND("/",N2277))</f>
        <v>tabletop games</v>
      </c>
      <c r="S2277" s="9">
        <f t="shared" si="70"/>
        <v>41965.616655092599</v>
      </c>
      <c r="T2277" s="9">
        <f t="shared" si="71"/>
        <v>41995.616655092599</v>
      </c>
    </row>
    <row r="2278" spans="1:20" ht="58" x14ac:dyDescent="0.35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>
        <f>ROUND((E2278/D2278)*100,0)</f>
        <v>106</v>
      </c>
      <c r="P2278" s="5">
        <f>E2278/L2278</f>
        <v>64.74666666666667</v>
      </c>
      <c r="Q2278" t="str">
        <f>LEFT(N2278,FIND("/",N2278)-1)</f>
        <v>games</v>
      </c>
      <c r="R2278" t="str">
        <f>RIGHT(N2278,LEN(N2278)-FIND("/",N2278))</f>
        <v>tabletop games</v>
      </c>
      <c r="S2278" s="9">
        <f t="shared" si="70"/>
        <v>41614.651493055557</v>
      </c>
      <c r="T2278" s="9">
        <f t="shared" si="71"/>
        <v>41644.651493055557</v>
      </c>
    </row>
    <row r="2279" spans="1:20" ht="43.5" x14ac:dyDescent="0.35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>
        <f>ROUND((E2279/D2279)*100,0)</f>
        <v>141</v>
      </c>
      <c r="P2279" s="5">
        <f>E2279/L2279</f>
        <v>57.932367149758456</v>
      </c>
      <c r="Q2279" t="str">
        <f>LEFT(N2279,FIND("/",N2279)-1)</f>
        <v>games</v>
      </c>
      <c r="R2279" t="str">
        <f>RIGHT(N2279,LEN(N2279)-FIND("/",N2279))</f>
        <v>tabletop games</v>
      </c>
      <c r="S2279" s="9">
        <f t="shared" si="70"/>
        <v>40936.678506944445</v>
      </c>
      <c r="T2279" s="9">
        <f t="shared" si="71"/>
        <v>40966.678506944445</v>
      </c>
    </row>
    <row r="2280" spans="1:20" ht="29" x14ac:dyDescent="0.35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>
        <f>ROUND((E2280/D2280)*100,0)</f>
        <v>271</v>
      </c>
      <c r="P2280" s="5">
        <f>E2280/L2280</f>
        <v>53.078431372549019</v>
      </c>
      <c r="Q2280" t="str">
        <f>LEFT(N2280,FIND("/",N2280)-1)</f>
        <v>games</v>
      </c>
      <c r="R2280" t="str">
        <f>RIGHT(N2280,LEN(N2280)-FIND("/",N2280))</f>
        <v>tabletop games</v>
      </c>
      <c r="S2280" s="9">
        <f t="shared" si="70"/>
        <v>42338.709108796291</v>
      </c>
      <c r="T2280" s="9">
        <f t="shared" si="71"/>
        <v>42372.957638888889</v>
      </c>
    </row>
    <row r="2281" spans="1:20" ht="58" x14ac:dyDescent="0.35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>
        <f>ROUND((E2281/D2281)*100,0)</f>
        <v>154</v>
      </c>
      <c r="P2281" s="5">
        <f>E2281/L2281</f>
        <v>48.0625</v>
      </c>
      <c r="Q2281" t="str">
        <f>LEFT(N2281,FIND("/",N2281)-1)</f>
        <v>games</v>
      </c>
      <c r="R2281" t="str">
        <f>RIGHT(N2281,LEN(N2281)-FIND("/",N2281))</f>
        <v>tabletop games</v>
      </c>
      <c r="S2281" s="9">
        <f t="shared" si="70"/>
        <v>42020.806701388887</v>
      </c>
      <c r="T2281" s="9">
        <f t="shared" si="71"/>
        <v>42039.166666666672</v>
      </c>
    </row>
    <row r="2282" spans="1:20" ht="58" x14ac:dyDescent="0.35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>
        <f>ROUND((E2282/D2282)*100,0)</f>
        <v>404</v>
      </c>
      <c r="P2282" s="5">
        <f>E2282/L2282</f>
        <v>82.396874999999994</v>
      </c>
      <c r="Q2282" t="str">
        <f>LEFT(N2282,FIND("/",N2282)-1)</f>
        <v>games</v>
      </c>
      <c r="R2282" t="str">
        <f>RIGHT(N2282,LEN(N2282)-FIND("/",N2282))</f>
        <v>tabletop games</v>
      </c>
      <c r="S2282" s="9">
        <f t="shared" si="70"/>
        <v>42234.624895833331</v>
      </c>
      <c r="T2282" s="9">
        <f t="shared" si="71"/>
        <v>42264.624895833331</v>
      </c>
    </row>
    <row r="2283" spans="1:20" ht="43.5" x14ac:dyDescent="0.35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>
        <f>ROUND((E2283/D2283)*100,0)</f>
        <v>185</v>
      </c>
      <c r="P2283" s="5">
        <f>E2283/L2283</f>
        <v>50.454545454545453</v>
      </c>
      <c r="Q2283" t="str">
        <f>LEFT(N2283,FIND("/",N2283)-1)</f>
        <v>music</v>
      </c>
      <c r="R2283" t="str">
        <f>RIGHT(N2283,LEN(N2283)-FIND("/",N2283))</f>
        <v>rock</v>
      </c>
      <c r="S2283" s="9">
        <f t="shared" si="70"/>
        <v>40687.285844907405</v>
      </c>
      <c r="T2283" s="9">
        <f t="shared" si="71"/>
        <v>40749.284722222219</v>
      </c>
    </row>
    <row r="2284" spans="1:20" ht="29" x14ac:dyDescent="0.35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>
        <f>ROUND((E2284/D2284)*100,0)</f>
        <v>185</v>
      </c>
      <c r="P2284" s="5">
        <f>E2284/L2284</f>
        <v>115.83333333333333</v>
      </c>
      <c r="Q2284" t="str">
        <f>LEFT(N2284,FIND("/",N2284)-1)</f>
        <v>music</v>
      </c>
      <c r="R2284" t="str">
        <f>RIGHT(N2284,LEN(N2284)-FIND("/",N2284))</f>
        <v>rock</v>
      </c>
      <c r="S2284" s="9">
        <f t="shared" si="70"/>
        <v>42323.17460648148</v>
      </c>
      <c r="T2284" s="9">
        <f t="shared" si="71"/>
        <v>42383.17460648148</v>
      </c>
    </row>
    <row r="2285" spans="1:20" ht="43.5" x14ac:dyDescent="0.35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>
        <f>ROUND((E2285/D2285)*100,0)</f>
        <v>101</v>
      </c>
      <c r="P2285" s="5">
        <f>E2285/L2285</f>
        <v>63.03458333333333</v>
      </c>
      <c r="Q2285" t="str">
        <f>LEFT(N2285,FIND("/",N2285)-1)</f>
        <v>music</v>
      </c>
      <c r="R2285" t="str">
        <f>RIGHT(N2285,LEN(N2285)-FIND("/",N2285))</f>
        <v>rock</v>
      </c>
      <c r="S2285" s="9">
        <f t="shared" si="70"/>
        <v>40978.125046296293</v>
      </c>
      <c r="T2285" s="9">
        <f t="shared" si="71"/>
        <v>41038.083379629628</v>
      </c>
    </row>
    <row r="2286" spans="1:20" ht="29" x14ac:dyDescent="0.35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>
        <f>ROUND((E2286/D2286)*100,0)</f>
        <v>106</v>
      </c>
      <c r="P2286" s="5">
        <f>E2286/L2286</f>
        <v>108.02152542372882</v>
      </c>
      <c r="Q2286" t="str">
        <f>LEFT(N2286,FIND("/",N2286)-1)</f>
        <v>music</v>
      </c>
      <c r="R2286" t="str">
        <f>RIGHT(N2286,LEN(N2286)-FIND("/",N2286))</f>
        <v>rock</v>
      </c>
      <c r="S2286" s="9">
        <f t="shared" si="70"/>
        <v>40585.796817129631</v>
      </c>
      <c r="T2286" s="9">
        <f t="shared" si="71"/>
        <v>40614.166666666664</v>
      </c>
    </row>
    <row r="2287" spans="1:20" ht="43.5" x14ac:dyDescent="0.35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>
        <f>ROUND((E2287/D2287)*100,0)</f>
        <v>121</v>
      </c>
      <c r="P2287" s="5">
        <f>E2287/L2287</f>
        <v>46.088607594936711</v>
      </c>
      <c r="Q2287" t="str">
        <f>LEFT(N2287,FIND("/",N2287)-1)</f>
        <v>music</v>
      </c>
      <c r="R2287" t="str">
        <f>RIGHT(N2287,LEN(N2287)-FIND("/",N2287))</f>
        <v>rock</v>
      </c>
      <c r="S2287" s="9">
        <f t="shared" si="70"/>
        <v>41059.185682870368</v>
      </c>
      <c r="T2287" s="9">
        <f t="shared" si="71"/>
        <v>41089.185682870368</v>
      </c>
    </row>
    <row r="2288" spans="1:20" ht="43.5" x14ac:dyDescent="0.35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>
        <f>ROUND((E2288/D2288)*100,0)</f>
        <v>100</v>
      </c>
      <c r="P2288" s="5">
        <f>E2288/L2288</f>
        <v>107.21428571428571</v>
      </c>
      <c r="Q2288" t="str">
        <f>LEFT(N2288,FIND("/",N2288)-1)</f>
        <v>music</v>
      </c>
      <c r="R2288" t="str">
        <f>RIGHT(N2288,LEN(N2288)-FIND("/",N2288))</f>
        <v>rock</v>
      </c>
      <c r="S2288" s="9">
        <f t="shared" si="70"/>
        <v>41494.963587962964</v>
      </c>
      <c r="T2288" s="9">
        <f t="shared" si="71"/>
        <v>41523.165972222225</v>
      </c>
    </row>
    <row r="2289" spans="1:20" ht="43.5" x14ac:dyDescent="0.35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>
        <f>ROUND((E2289/D2289)*100,0)</f>
        <v>120</v>
      </c>
      <c r="P2289" s="5">
        <f>E2289/L2289</f>
        <v>50.9338679245283</v>
      </c>
      <c r="Q2289" t="str">
        <f>LEFT(N2289,FIND("/",N2289)-1)</f>
        <v>music</v>
      </c>
      <c r="R2289" t="str">
        <f>RIGHT(N2289,LEN(N2289)-FIND("/",N2289))</f>
        <v>rock</v>
      </c>
      <c r="S2289" s="9">
        <f t="shared" si="70"/>
        <v>41792.667361111111</v>
      </c>
      <c r="T2289" s="9">
        <f t="shared" si="71"/>
        <v>41813.667361111111</v>
      </c>
    </row>
    <row r="2290" spans="1:20" ht="43.5" x14ac:dyDescent="0.35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>
        <f>ROUND((E2290/D2290)*100,0)</f>
        <v>100</v>
      </c>
      <c r="P2290" s="5">
        <f>E2290/L2290</f>
        <v>40.04</v>
      </c>
      <c r="Q2290" t="str">
        <f>LEFT(N2290,FIND("/",N2290)-1)</f>
        <v>music</v>
      </c>
      <c r="R2290" t="str">
        <f>RIGHT(N2290,LEN(N2290)-FIND("/",N2290))</f>
        <v>rock</v>
      </c>
      <c r="S2290" s="9">
        <f t="shared" si="70"/>
        <v>41067.827418981484</v>
      </c>
      <c r="T2290" s="9">
        <f t="shared" si="71"/>
        <v>41086.75</v>
      </c>
    </row>
    <row r="2291" spans="1:20" ht="43.5" x14ac:dyDescent="0.35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>
        <f>ROUND((E2291/D2291)*100,0)</f>
        <v>107</v>
      </c>
      <c r="P2291" s="5">
        <f>E2291/L2291</f>
        <v>64.44</v>
      </c>
      <c r="Q2291" t="str">
        <f>LEFT(N2291,FIND("/",N2291)-1)</f>
        <v>music</v>
      </c>
      <c r="R2291" t="str">
        <f>RIGHT(N2291,LEN(N2291)-FIND("/",N2291))</f>
        <v>rock</v>
      </c>
      <c r="S2291" s="9">
        <f t="shared" si="70"/>
        <v>41571.998379629629</v>
      </c>
      <c r="T2291" s="9">
        <f t="shared" si="71"/>
        <v>41614.973611111112</v>
      </c>
    </row>
    <row r="2292" spans="1:20" ht="43.5" x14ac:dyDescent="0.35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>
        <f>ROUND((E2292/D2292)*100,0)</f>
        <v>104</v>
      </c>
      <c r="P2292" s="5">
        <f>E2292/L2292</f>
        <v>53.827586206896555</v>
      </c>
      <c r="Q2292" t="str">
        <f>LEFT(N2292,FIND("/",N2292)-1)</f>
        <v>music</v>
      </c>
      <c r="R2292" t="str">
        <f>RIGHT(N2292,LEN(N2292)-FIND("/",N2292))</f>
        <v>rock</v>
      </c>
      <c r="S2292" s="9">
        <f t="shared" si="70"/>
        <v>40070.253819444442</v>
      </c>
      <c r="T2292" s="9">
        <f t="shared" si="71"/>
        <v>40148.708333333336</v>
      </c>
    </row>
    <row r="2293" spans="1:20" ht="43.5" x14ac:dyDescent="0.35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>
        <f>ROUND((E2293/D2293)*100,0)</f>
        <v>173</v>
      </c>
      <c r="P2293" s="5">
        <f>E2293/L2293</f>
        <v>100.46511627906976</v>
      </c>
      <c r="Q2293" t="str">
        <f>LEFT(N2293,FIND("/",N2293)-1)</f>
        <v>music</v>
      </c>
      <c r="R2293" t="str">
        <f>RIGHT(N2293,LEN(N2293)-FIND("/",N2293))</f>
        <v>rock</v>
      </c>
      <c r="S2293" s="9">
        <f t="shared" si="70"/>
        <v>40987.977060185185</v>
      </c>
      <c r="T2293" s="9">
        <f t="shared" si="71"/>
        <v>41022.166666666664</v>
      </c>
    </row>
    <row r="2294" spans="1:20" ht="43.5" x14ac:dyDescent="0.35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>
        <f>ROUND((E2294/D2294)*100,0)</f>
        <v>107</v>
      </c>
      <c r="P2294" s="5">
        <f>E2294/L2294</f>
        <v>46.630652173913049</v>
      </c>
      <c r="Q2294" t="str">
        <f>LEFT(N2294,FIND("/",N2294)-1)</f>
        <v>music</v>
      </c>
      <c r="R2294" t="str">
        <f>RIGHT(N2294,LEN(N2294)-FIND("/",N2294))</f>
        <v>rock</v>
      </c>
      <c r="S2294" s="9">
        <f t="shared" si="70"/>
        <v>40987.697638888887</v>
      </c>
      <c r="T2294" s="9">
        <f t="shared" si="71"/>
        <v>41017.697638888887</v>
      </c>
    </row>
    <row r="2295" spans="1:20" ht="29" x14ac:dyDescent="0.35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>
        <f>ROUND((E2295/D2295)*100,0)</f>
        <v>108</v>
      </c>
      <c r="P2295" s="5">
        <f>E2295/L2295</f>
        <v>34.074074074074076</v>
      </c>
      <c r="Q2295" t="str">
        <f>LEFT(N2295,FIND("/",N2295)-1)</f>
        <v>music</v>
      </c>
      <c r="R2295" t="str">
        <f>RIGHT(N2295,LEN(N2295)-FIND("/",N2295))</f>
        <v>rock</v>
      </c>
      <c r="S2295" s="9">
        <f t="shared" si="70"/>
        <v>41151.708321759259</v>
      </c>
      <c r="T2295" s="9">
        <f t="shared" si="71"/>
        <v>41177.165972222225</v>
      </c>
    </row>
    <row r="2296" spans="1:20" ht="58" x14ac:dyDescent="0.35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>
        <f>ROUND((E2296/D2296)*100,0)</f>
        <v>146</v>
      </c>
      <c r="P2296" s="5">
        <f>E2296/L2296</f>
        <v>65.214642857142863</v>
      </c>
      <c r="Q2296" t="str">
        <f>LEFT(N2296,FIND("/",N2296)-1)</f>
        <v>music</v>
      </c>
      <c r="R2296" t="str">
        <f>RIGHT(N2296,LEN(N2296)-FIND("/",N2296))</f>
        <v>rock</v>
      </c>
      <c r="S2296" s="9">
        <f t="shared" si="70"/>
        <v>41264.72314814815</v>
      </c>
      <c r="T2296" s="9">
        <f t="shared" si="71"/>
        <v>41294.72314814815</v>
      </c>
    </row>
    <row r="2297" spans="1:20" ht="58" x14ac:dyDescent="0.35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>
        <f>ROUND((E2297/D2297)*100,0)</f>
        <v>125</v>
      </c>
      <c r="P2297" s="5">
        <f>E2297/L2297</f>
        <v>44.205882352941174</v>
      </c>
      <c r="Q2297" t="str">
        <f>LEFT(N2297,FIND("/",N2297)-1)</f>
        <v>music</v>
      </c>
      <c r="R2297" t="str">
        <f>RIGHT(N2297,LEN(N2297)-FIND("/",N2297))</f>
        <v>rock</v>
      </c>
      <c r="S2297" s="9">
        <f t="shared" si="70"/>
        <v>41270.954351851848</v>
      </c>
      <c r="T2297" s="9">
        <f t="shared" si="71"/>
        <v>41300.954351851848</v>
      </c>
    </row>
    <row r="2298" spans="1:20" ht="43.5" x14ac:dyDescent="0.35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>
        <f>ROUND((E2298/D2298)*100,0)</f>
        <v>149</v>
      </c>
      <c r="P2298" s="5">
        <f>E2298/L2298</f>
        <v>71.965517241379317</v>
      </c>
      <c r="Q2298" t="str">
        <f>LEFT(N2298,FIND("/",N2298)-1)</f>
        <v>music</v>
      </c>
      <c r="R2298" t="str">
        <f>RIGHT(N2298,LEN(N2298)-FIND("/",N2298))</f>
        <v>rock</v>
      </c>
      <c r="S2298" s="9">
        <f t="shared" si="70"/>
        <v>40927.731782407405</v>
      </c>
      <c r="T2298" s="9">
        <f t="shared" si="71"/>
        <v>40962.731782407405</v>
      </c>
    </row>
    <row r="2299" spans="1:20" ht="29" x14ac:dyDescent="0.35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>
        <f>ROUND((E2299/D2299)*100,0)</f>
        <v>101</v>
      </c>
      <c r="P2299" s="5">
        <f>E2299/L2299</f>
        <v>52.94736842105263</v>
      </c>
      <c r="Q2299" t="str">
        <f>LEFT(N2299,FIND("/",N2299)-1)</f>
        <v>music</v>
      </c>
      <c r="R2299" t="str">
        <f>RIGHT(N2299,LEN(N2299)-FIND("/",N2299))</f>
        <v>rock</v>
      </c>
      <c r="S2299" s="9">
        <f t="shared" si="70"/>
        <v>40948.042233796295</v>
      </c>
      <c r="T2299" s="9">
        <f t="shared" si="71"/>
        <v>40982.165972222225</v>
      </c>
    </row>
    <row r="2300" spans="1:20" ht="43.5" x14ac:dyDescent="0.35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>
        <f>ROUND((E2300/D2300)*100,0)</f>
        <v>105</v>
      </c>
      <c r="P2300" s="5">
        <f>E2300/L2300</f>
        <v>109.45138888888889</v>
      </c>
      <c r="Q2300" t="str">
        <f>LEFT(N2300,FIND("/",N2300)-1)</f>
        <v>music</v>
      </c>
      <c r="R2300" t="str">
        <f>RIGHT(N2300,LEN(N2300)-FIND("/",N2300))</f>
        <v>rock</v>
      </c>
      <c r="S2300" s="9">
        <f t="shared" si="70"/>
        <v>41694.84065972222</v>
      </c>
      <c r="T2300" s="9">
        <f t="shared" si="71"/>
        <v>41724.798993055556</v>
      </c>
    </row>
    <row r="2301" spans="1:20" ht="43.5" x14ac:dyDescent="0.35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>
        <f>ROUND((E2301/D2301)*100,0)</f>
        <v>350</v>
      </c>
      <c r="P2301" s="5">
        <f>E2301/L2301</f>
        <v>75.035714285714292</v>
      </c>
      <c r="Q2301" t="str">
        <f>LEFT(N2301,FIND("/",N2301)-1)</f>
        <v>music</v>
      </c>
      <c r="R2301" t="str">
        <f>RIGHT(N2301,LEN(N2301)-FIND("/",N2301))</f>
        <v>rock</v>
      </c>
      <c r="S2301" s="9">
        <f t="shared" si="70"/>
        <v>40565.032511574071</v>
      </c>
      <c r="T2301" s="9">
        <f t="shared" si="71"/>
        <v>40580.032511574071</v>
      </c>
    </row>
    <row r="2302" spans="1:20" ht="43.5" x14ac:dyDescent="0.35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>
        <f>ROUND((E2302/D2302)*100,0)</f>
        <v>101</v>
      </c>
      <c r="P2302" s="5">
        <f>E2302/L2302</f>
        <v>115.71428571428571</v>
      </c>
      <c r="Q2302" t="str">
        <f>LEFT(N2302,FIND("/",N2302)-1)</f>
        <v>music</v>
      </c>
      <c r="R2302" t="str">
        <f>RIGHT(N2302,LEN(N2302)-FIND("/",N2302))</f>
        <v>rock</v>
      </c>
      <c r="S2302" s="9">
        <f t="shared" si="70"/>
        <v>41074.727037037039</v>
      </c>
      <c r="T2302" s="9">
        <f t="shared" si="71"/>
        <v>41088.727037037039</v>
      </c>
    </row>
    <row r="2303" spans="1:20" ht="29" x14ac:dyDescent="0.35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>
        <f>ROUND((E2303/D2303)*100,0)</f>
        <v>134</v>
      </c>
      <c r="P2303" s="5">
        <f>E2303/L2303</f>
        <v>31.659810426540286</v>
      </c>
      <c r="Q2303" t="str">
        <f>LEFT(N2303,FIND("/",N2303)-1)</f>
        <v>music</v>
      </c>
      <c r="R2303" t="str">
        <f>RIGHT(N2303,LEN(N2303)-FIND("/",N2303))</f>
        <v>indie rock</v>
      </c>
      <c r="S2303" s="9">
        <f t="shared" si="70"/>
        <v>41416.146944444445</v>
      </c>
      <c r="T2303" s="9">
        <f t="shared" si="71"/>
        <v>41446.146944444445</v>
      </c>
    </row>
    <row r="2304" spans="1:20" ht="43.5" x14ac:dyDescent="0.35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>
        <f>ROUND((E2304/D2304)*100,0)</f>
        <v>171</v>
      </c>
      <c r="P2304" s="5">
        <f>E2304/L2304</f>
        <v>46.176470588235297</v>
      </c>
      <c r="Q2304" t="str">
        <f>LEFT(N2304,FIND("/",N2304)-1)</f>
        <v>music</v>
      </c>
      <c r="R2304" t="str">
        <f>RIGHT(N2304,LEN(N2304)-FIND("/",N2304))</f>
        <v>indie rock</v>
      </c>
      <c r="S2304" s="9">
        <f t="shared" si="70"/>
        <v>41605.868449074071</v>
      </c>
      <c r="T2304" s="9">
        <f t="shared" si="71"/>
        <v>41639.291666666664</v>
      </c>
    </row>
    <row r="2305" spans="1:20" ht="58" x14ac:dyDescent="0.35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>
        <f>ROUND((E2305/D2305)*100,0)</f>
        <v>109</v>
      </c>
      <c r="P2305" s="5">
        <f>E2305/L2305</f>
        <v>68.481650485436887</v>
      </c>
      <c r="Q2305" t="str">
        <f>LEFT(N2305,FIND("/",N2305)-1)</f>
        <v>music</v>
      </c>
      <c r="R2305" t="str">
        <f>RIGHT(N2305,LEN(N2305)-FIND("/",N2305))</f>
        <v>indie rock</v>
      </c>
      <c r="S2305" s="9">
        <f t="shared" si="70"/>
        <v>40850.111064814817</v>
      </c>
      <c r="T2305" s="9">
        <f t="shared" si="71"/>
        <v>40890.152731481481</v>
      </c>
    </row>
    <row r="2306" spans="1:20" ht="43.5" x14ac:dyDescent="0.35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>
        <f>ROUND((E2306/D2306)*100,0)</f>
        <v>101</v>
      </c>
      <c r="P2306" s="5">
        <f>E2306/L2306</f>
        <v>53.469203539823013</v>
      </c>
      <c r="Q2306" t="str">
        <f>LEFT(N2306,FIND("/",N2306)-1)</f>
        <v>music</v>
      </c>
      <c r="R2306" t="str">
        <f>RIGHT(N2306,LEN(N2306)-FIND("/",N2306))</f>
        <v>indie rock</v>
      </c>
      <c r="S2306" s="9">
        <f t="shared" si="70"/>
        <v>40502.815868055557</v>
      </c>
      <c r="T2306" s="9">
        <f t="shared" si="71"/>
        <v>40544.207638888889</v>
      </c>
    </row>
    <row r="2307" spans="1:20" ht="43.5" x14ac:dyDescent="0.35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>
        <f>ROUND((E2307/D2307)*100,0)</f>
        <v>101</v>
      </c>
      <c r="P2307" s="5">
        <f>E2307/L2307</f>
        <v>109.10778443113773</v>
      </c>
      <c r="Q2307" t="str">
        <f>LEFT(N2307,FIND("/",N2307)-1)</f>
        <v>music</v>
      </c>
      <c r="R2307" t="str">
        <f>RIGHT(N2307,LEN(N2307)-FIND("/",N2307))</f>
        <v>indie rock</v>
      </c>
      <c r="S2307" s="9">
        <f t="shared" ref="S2307:S2370" si="72">(((J2307/60)/60)/24)+DATE(1970,1,1)</f>
        <v>41834.695277777777</v>
      </c>
      <c r="T2307" s="9">
        <f t="shared" ref="T2307:T2370" si="73">(((I2307/60)/60)/24)+DATE(1970,1,1)</f>
        <v>41859.75</v>
      </c>
    </row>
    <row r="2308" spans="1:20" ht="43.5" x14ac:dyDescent="0.35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>
        <f>ROUND((E2308/D2308)*100,0)</f>
        <v>107</v>
      </c>
      <c r="P2308" s="5">
        <f>E2308/L2308</f>
        <v>51.185616438356163</v>
      </c>
      <c r="Q2308" t="str">
        <f>LEFT(N2308,FIND("/",N2308)-1)</f>
        <v>music</v>
      </c>
      <c r="R2308" t="str">
        <f>RIGHT(N2308,LEN(N2308)-FIND("/",N2308))</f>
        <v>indie rock</v>
      </c>
      <c r="S2308" s="9">
        <f t="shared" si="72"/>
        <v>40948.16815972222</v>
      </c>
      <c r="T2308" s="9">
        <f t="shared" si="73"/>
        <v>40978.16815972222</v>
      </c>
    </row>
    <row r="2309" spans="1:20" ht="43.5" x14ac:dyDescent="0.35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>
        <f>ROUND((E2309/D2309)*100,0)</f>
        <v>107</v>
      </c>
      <c r="P2309" s="5">
        <f>E2309/L2309</f>
        <v>27.936800000000002</v>
      </c>
      <c r="Q2309" t="str">
        <f>LEFT(N2309,FIND("/",N2309)-1)</f>
        <v>music</v>
      </c>
      <c r="R2309" t="str">
        <f>RIGHT(N2309,LEN(N2309)-FIND("/",N2309))</f>
        <v>indie rock</v>
      </c>
      <c r="S2309" s="9">
        <f t="shared" si="72"/>
        <v>41004.802465277775</v>
      </c>
      <c r="T2309" s="9">
        <f t="shared" si="73"/>
        <v>41034.802407407406</v>
      </c>
    </row>
    <row r="2310" spans="1:20" ht="43.5" x14ac:dyDescent="0.35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>
        <f>ROUND((E2310/D2310)*100,0)</f>
        <v>101</v>
      </c>
      <c r="P2310" s="5">
        <f>E2310/L2310</f>
        <v>82.496921824104234</v>
      </c>
      <c r="Q2310" t="str">
        <f>LEFT(N2310,FIND("/",N2310)-1)</f>
        <v>music</v>
      </c>
      <c r="R2310" t="str">
        <f>RIGHT(N2310,LEN(N2310)-FIND("/",N2310))</f>
        <v>indie rock</v>
      </c>
      <c r="S2310" s="9">
        <f t="shared" si="72"/>
        <v>41851.962916666671</v>
      </c>
      <c r="T2310" s="9">
        <f t="shared" si="73"/>
        <v>41880.041666666664</v>
      </c>
    </row>
    <row r="2311" spans="1:20" ht="43.5" x14ac:dyDescent="0.35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>
        <f>ROUND((E2311/D2311)*100,0)</f>
        <v>107</v>
      </c>
      <c r="P2311" s="5">
        <f>E2311/L2311</f>
        <v>59.817476635514019</v>
      </c>
      <c r="Q2311" t="str">
        <f>LEFT(N2311,FIND("/",N2311)-1)</f>
        <v>music</v>
      </c>
      <c r="R2311" t="str">
        <f>RIGHT(N2311,LEN(N2311)-FIND("/",N2311))</f>
        <v>indie rock</v>
      </c>
      <c r="S2311" s="9">
        <f t="shared" si="72"/>
        <v>41307.987696759257</v>
      </c>
      <c r="T2311" s="9">
        <f t="shared" si="73"/>
        <v>41342.987696759257</v>
      </c>
    </row>
    <row r="2312" spans="1:20" ht="58" x14ac:dyDescent="0.35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>
        <f>ROUND((E2312/D2312)*100,0)</f>
        <v>429</v>
      </c>
      <c r="P2312" s="5">
        <f>E2312/L2312</f>
        <v>64.816470588235291</v>
      </c>
      <c r="Q2312" t="str">
        <f>LEFT(N2312,FIND("/",N2312)-1)</f>
        <v>music</v>
      </c>
      <c r="R2312" t="str">
        <f>RIGHT(N2312,LEN(N2312)-FIND("/",N2312))</f>
        <v>indie rock</v>
      </c>
      <c r="S2312" s="9">
        <f t="shared" si="72"/>
        <v>41324.79415509259</v>
      </c>
      <c r="T2312" s="9">
        <f t="shared" si="73"/>
        <v>41354.752488425926</v>
      </c>
    </row>
    <row r="2313" spans="1:20" ht="43.5" x14ac:dyDescent="0.35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>
        <f>ROUND((E2313/D2313)*100,0)</f>
        <v>104</v>
      </c>
      <c r="P2313" s="5">
        <f>E2313/L2313</f>
        <v>90.09615384615384</v>
      </c>
      <c r="Q2313" t="str">
        <f>LEFT(N2313,FIND("/",N2313)-1)</f>
        <v>music</v>
      </c>
      <c r="R2313" t="str">
        <f>RIGHT(N2313,LEN(N2313)-FIND("/",N2313))</f>
        <v>indie rock</v>
      </c>
      <c r="S2313" s="9">
        <f t="shared" si="72"/>
        <v>41736.004502314812</v>
      </c>
      <c r="T2313" s="9">
        <f t="shared" si="73"/>
        <v>41766.004502314812</v>
      </c>
    </row>
    <row r="2314" spans="1:20" ht="43.5" x14ac:dyDescent="0.35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>
        <f>ROUND((E2314/D2314)*100,0)</f>
        <v>108</v>
      </c>
      <c r="P2314" s="5">
        <f>E2314/L2314</f>
        <v>40.962025316455694</v>
      </c>
      <c r="Q2314" t="str">
        <f>LEFT(N2314,FIND("/",N2314)-1)</f>
        <v>music</v>
      </c>
      <c r="R2314" t="str">
        <f>RIGHT(N2314,LEN(N2314)-FIND("/",N2314))</f>
        <v>indie rock</v>
      </c>
      <c r="S2314" s="9">
        <f t="shared" si="72"/>
        <v>41716.632847222223</v>
      </c>
      <c r="T2314" s="9">
        <f t="shared" si="73"/>
        <v>41747.958333333336</v>
      </c>
    </row>
    <row r="2315" spans="1:20" ht="29" x14ac:dyDescent="0.35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>
        <f>ROUND((E2315/D2315)*100,0)</f>
        <v>176</v>
      </c>
      <c r="P2315" s="5">
        <f>E2315/L2315</f>
        <v>56.000127388535034</v>
      </c>
      <c r="Q2315" t="str">
        <f>LEFT(N2315,FIND("/",N2315)-1)</f>
        <v>music</v>
      </c>
      <c r="R2315" t="str">
        <f>RIGHT(N2315,LEN(N2315)-FIND("/",N2315))</f>
        <v>indie rock</v>
      </c>
      <c r="S2315" s="9">
        <f t="shared" si="72"/>
        <v>41002.958634259259</v>
      </c>
      <c r="T2315" s="9">
        <f t="shared" si="73"/>
        <v>41032.958634259259</v>
      </c>
    </row>
    <row r="2316" spans="1:20" ht="43.5" x14ac:dyDescent="0.35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>
        <f>ROUND((E2316/D2316)*100,0)</f>
        <v>157</v>
      </c>
      <c r="P2316" s="5">
        <f>E2316/L2316</f>
        <v>37.672800000000002</v>
      </c>
      <c r="Q2316" t="str">
        <f>LEFT(N2316,FIND("/",N2316)-1)</f>
        <v>music</v>
      </c>
      <c r="R2316" t="str">
        <f>RIGHT(N2316,LEN(N2316)-FIND("/",N2316))</f>
        <v>indie rock</v>
      </c>
      <c r="S2316" s="9">
        <f t="shared" si="72"/>
        <v>41037.551585648151</v>
      </c>
      <c r="T2316" s="9">
        <f t="shared" si="73"/>
        <v>41067.551585648151</v>
      </c>
    </row>
    <row r="2317" spans="1:20" ht="43.5" x14ac:dyDescent="0.35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>
        <f>ROUND((E2317/D2317)*100,0)</f>
        <v>103</v>
      </c>
      <c r="P2317" s="5">
        <f>E2317/L2317</f>
        <v>40.078125</v>
      </c>
      <c r="Q2317" t="str">
        <f>LEFT(N2317,FIND("/",N2317)-1)</f>
        <v>music</v>
      </c>
      <c r="R2317" t="str">
        <f>RIGHT(N2317,LEN(N2317)-FIND("/",N2317))</f>
        <v>indie rock</v>
      </c>
      <c r="S2317" s="9">
        <f t="shared" si="72"/>
        <v>41004.72619212963</v>
      </c>
      <c r="T2317" s="9">
        <f t="shared" si="73"/>
        <v>41034.72619212963</v>
      </c>
    </row>
    <row r="2318" spans="1:20" ht="58" x14ac:dyDescent="0.35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>
        <f>ROUND((E2318/D2318)*100,0)</f>
        <v>104</v>
      </c>
      <c r="P2318" s="5">
        <f>E2318/L2318</f>
        <v>78.031999999999996</v>
      </c>
      <c r="Q2318" t="str">
        <f>LEFT(N2318,FIND("/",N2318)-1)</f>
        <v>music</v>
      </c>
      <c r="R2318" t="str">
        <f>RIGHT(N2318,LEN(N2318)-FIND("/",N2318))</f>
        <v>indie rock</v>
      </c>
      <c r="S2318" s="9">
        <f t="shared" si="72"/>
        <v>40079.725115740745</v>
      </c>
      <c r="T2318" s="9">
        <f t="shared" si="73"/>
        <v>40156.76666666667</v>
      </c>
    </row>
    <row r="2319" spans="1:20" ht="43.5" x14ac:dyDescent="0.35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>
        <f>ROUND((E2319/D2319)*100,0)</f>
        <v>104</v>
      </c>
      <c r="P2319" s="5">
        <f>E2319/L2319</f>
        <v>18.90909090909091</v>
      </c>
      <c r="Q2319" t="str">
        <f>LEFT(N2319,FIND("/",N2319)-1)</f>
        <v>music</v>
      </c>
      <c r="R2319" t="str">
        <f>RIGHT(N2319,LEN(N2319)-FIND("/",N2319))</f>
        <v>indie rock</v>
      </c>
      <c r="S2319" s="9">
        <f t="shared" si="72"/>
        <v>40192.542233796295</v>
      </c>
      <c r="T2319" s="9">
        <f t="shared" si="73"/>
        <v>40224.208333333336</v>
      </c>
    </row>
    <row r="2320" spans="1:20" ht="58" x14ac:dyDescent="0.35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>
        <f>ROUND((E2320/D2320)*100,0)</f>
        <v>121</v>
      </c>
      <c r="P2320" s="5">
        <f>E2320/L2320</f>
        <v>37.134969325153371</v>
      </c>
      <c r="Q2320" t="str">
        <f>LEFT(N2320,FIND("/",N2320)-1)</f>
        <v>music</v>
      </c>
      <c r="R2320" t="str">
        <f>RIGHT(N2320,LEN(N2320)-FIND("/",N2320))</f>
        <v>indie rock</v>
      </c>
      <c r="S2320" s="9">
        <f t="shared" si="72"/>
        <v>40050.643680555557</v>
      </c>
      <c r="T2320" s="9">
        <f t="shared" si="73"/>
        <v>40082.165972222225</v>
      </c>
    </row>
    <row r="2321" spans="1:20" ht="43.5" x14ac:dyDescent="0.35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>
        <f>ROUND((E2321/D2321)*100,0)</f>
        <v>108</v>
      </c>
      <c r="P2321" s="5">
        <f>E2321/L2321</f>
        <v>41.961038961038959</v>
      </c>
      <c r="Q2321" t="str">
        <f>LEFT(N2321,FIND("/",N2321)-1)</f>
        <v>music</v>
      </c>
      <c r="R2321" t="str">
        <f>RIGHT(N2321,LEN(N2321)-FIND("/",N2321))</f>
        <v>indie rock</v>
      </c>
      <c r="S2321" s="9">
        <f t="shared" si="72"/>
        <v>41593.082002314812</v>
      </c>
      <c r="T2321" s="9">
        <f t="shared" si="73"/>
        <v>41623.082002314812</v>
      </c>
    </row>
    <row r="2322" spans="1:20" ht="58" x14ac:dyDescent="0.35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>
        <f>ROUND((E2322/D2322)*100,0)</f>
        <v>109</v>
      </c>
      <c r="P2322" s="5">
        <f>E2322/L2322</f>
        <v>61.044943820224717</v>
      </c>
      <c r="Q2322" t="str">
        <f>LEFT(N2322,FIND("/",N2322)-1)</f>
        <v>music</v>
      </c>
      <c r="R2322" t="str">
        <f>RIGHT(N2322,LEN(N2322)-FIND("/",N2322))</f>
        <v>indie rock</v>
      </c>
      <c r="S2322" s="9">
        <f t="shared" si="72"/>
        <v>41696.817129629628</v>
      </c>
      <c r="T2322" s="9">
        <f t="shared" si="73"/>
        <v>41731.775462962964</v>
      </c>
    </row>
    <row r="2323" spans="1:20" ht="43.5" x14ac:dyDescent="0.35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>
        <f>ROUND((E2323/D2323)*100,0)</f>
        <v>39</v>
      </c>
      <c r="P2323" s="5">
        <f>E2323/L2323</f>
        <v>64.53125</v>
      </c>
      <c r="Q2323" t="str">
        <f>LEFT(N2323,FIND("/",N2323)-1)</f>
        <v>food</v>
      </c>
      <c r="R2323" t="str">
        <f>RIGHT(N2323,LEN(N2323)-FIND("/",N2323))</f>
        <v>small batch</v>
      </c>
      <c r="S2323" s="9">
        <f t="shared" si="72"/>
        <v>42799.260428240741</v>
      </c>
      <c r="T2323" s="9">
        <f t="shared" si="73"/>
        <v>42829.21876157407</v>
      </c>
    </row>
    <row r="2324" spans="1:20" ht="43.5" x14ac:dyDescent="0.35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>
        <f>ROUND((E2324/D2324)*100,0)</f>
        <v>3</v>
      </c>
      <c r="P2324" s="5">
        <f>E2324/L2324</f>
        <v>21.25</v>
      </c>
      <c r="Q2324" t="str">
        <f>LEFT(N2324,FIND("/",N2324)-1)</f>
        <v>food</v>
      </c>
      <c r="R2324" t="str">
        <f>RIGHT(N2324,LEN(N2324)-FIND("/",N2324))</f>
        <v>small batch</v>
      </c>
      <c r="S2324" s="9">
        <f t="shared" si="72"/>
        <v>42804.895474537043</v>
      </c>
      <c r="T2324" s="9">
        <f t="shared" si="73"/>
        <v>42834.853807870371</v>
      </c>
    </row>
    <row r="2325" spans="1:20" ht="43.5" x14ac:dyDescent="0.35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>
        <f>ROUND((E2325/D2325)*100,0)</f>
        <v>48</v>
      </c>
      <c r="P2325" s="5">
        <f>E2325/L2325</f>
        <v>30</v>
      </c>
      <c r="Q2325" t="str">
        <f>LEFT(N2325,FIND("/",N2325)-1)</f>
        <v>food</v>
      </c>
      <c r="R2325" t="str">
        <f>RIGHT(N2325,LEN(N2325)-FIND("/",N2325))</f>
        <v>small batch</v>
      </c>
      <c r="S2325" s="9">
        <f t="shared" si="72"/>
        <v>42807.755173611105</v>
      </c>
      <c r="T2325" s="9">
        <f t="shared" si="73"/>
        <v>42814.755173611105</v>
      </c>
    </row>
    <row r="2326" spans="1:20" ht="43.5" x14ac:dyDescent="0.35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>
        <f>ROUND((E2326/D2326)*100,0)</f>
        <v>21</v>
      </c>
      <c r="P2326" s="5">
        <f>E2326/L2326</f>
        <v>25.491803278688526</v>
      </c>
      <c r="Q2326" t="str">
        <f>LEFT(N2326,FIND("/",N2326)-1)</f>
        <v>food</v>
      </c>
      <c r="R2326" t="str">
        <f>RIGHT(N2326,LEN(N2326)-FIND("/",N2326))</f>
        <v>small batch</v>
      </c>
      <c r="S2326" s="9">
        <f t="shared" si="72"/>
        <v>42790.885243055556</v>
      </c>
      <c r="T2326" s="9">
        <f t="shared" si="73"/>
        <v>42820.843576388885</v>
      </c>
    </row>
    <row r="2327" spans="1:20" ht="43.5" x14ac:dyDescent="0.35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>
        <f>ROUND((E2327/D2327)*100,0)</f>
        <v>8</v>
      </c>
      <c r="P2327" s="5">
        <f>E2327/L2327</f>
        <v>11.428571428571429</v>
      </c>
      <c r="Q2327" t="str">
        <f>LEFT(N2327,FIND("/",N2327)-1)</f>
        <v>food</v>
      </c>
      <c r="R2327" t="str">
        <f>RIGHT(N2327,LEN(N2327)-FIND("/",N2327))</f>
        <v>small batch</v>
      </c>
      <c r="S2327" s="9">
        <f t="shared" si="72"/>
        <v>42794.022349537037</v>
      </c>
      <c r="T2327" s="9">
        <f t="shared" si="73"/>
        <v>42823.980682870373</v>
      </c>
    </row>
    <row r="2328" spans="1:20" ht="43.5" x14ac:dyDescent="0.35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>
        <f>ROUND((E2328/D2328)*100,0)</f>
        <v>1</v>
      </c>
      <c r="P2328" s="5">
        <f>E2328/L2328</f>
        <v>108</v>
      </c>
      <c r="Q2328" t="str">
        <f>LEFT(N2328,FIND("/",N2328)-1)</f>
        <v>food</v>
      </c>
      <c r="R2328" t="str">
        <f>RIGHT(N2328,LEN(N2328)-FIND("/",N2328))</f>
        <v>small batch</v>
      </c>
      <c r="S2328" s="9">
        <f t="shared" si="72"/>
        <v>42804.034120370372</v>
      </c>
      <c r="T2328" s="9">
        <f t="shared" si="73"/>
        <v>42855.708333333328</v>
      </c>
    </row>
    <row r="2329" spans="1:20" ht="29" x14ac:dyDescent="0.35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>
        <f>ROUND((E2329/D2329)*100,0)</f>
        <v>526</v>
      </c>
      <c r="P2329" s="5">
        <f>E2329/L2329</f>
        <v>54.883162444113267</v>
      </c>
      <c r="Q2329" t="str">
        <f>LEFT(N2329,FIND("/",N2329)-1)</f>
        <v>food</v>
      </c>
      <c r="R2329" t="str">
        <f>RIGHT(N2329,LEN(N2329)-FIND("/",N2329))</f>
        <v>small batch</v>
      </c>
      <c r="S2329" s="9">
        <f t="shared" si="72"/>
        <v>41842.917129629634</v>
      </c>
      <c r="T2329" s="9">
        <f t="shared" si="73"/>
        <v>41877.917129629634</v>
      </c>
    </row>
    <row r="2330" spans="1:20" ht="58" x14ac:dyDescent="0.35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>
        <f>ROUND((E2330/D2330)*100,0)</f>
        <v>254</v>
      </c>
      <c r="P2330" s="5">
        <f>E2330/L2330</f>
        <v>47.383612662942269</v>
      </c>
      <c r="Q2330" t="str">
        <f>LEFT(N2330,FIND("/",N2330)-1)</f>
        <v>food</v>
      </c>
      <c r="R2330" t="str">
        <f>RIGHT(N2330,LEN(N2330)-FIND("/",N2330))</f>
        <v>small batch</v>
      </c>
      <c r="S2330" s="9">
        <f t="shared" si="72"/>
        <v>42139.781678240746</v>
      </c>
      <c r="T2330" s="9">
        <f t="shared" si="73"/>
        <v>42169.781678240746</v>
      </c>
    </row>
    <row r="2331" spans="1:20" ht="43.5" x14ac:dyDescent="0.35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>
        <f>ROUND((E2331/D2331)*100,0)</f>
        <v>106</v>
      </c>
      <c r="P2331" s="5">
        <f>E2331/L2331</f>
        <v>211.84</v>
      </c>
      <c r="Q2331" t="str">
        <f>LEFT(N2331,FIND("/",N2331)-1)</f>
        <v>food</v>
      </c>
      <c r="R2331" t="str">
        <f>RIGHT(N2331,LEN(N2331)-FIND("/",N2331))</f>
        <v>small batch</v>
      </c>
      <c r="S2331" s="9">
        <f t="shared" si="72"/>
        <v>41807.624374999999</v>
      </c>
      <c r="T2331" s="9">
        <f t="shared" si="73"/>
        <v>41837.624374999999</v>
      </c>
    </row>
    <row r="2332" spans="1:20" ht="58" x14ac:dyDescent="0.35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>
        <f>ROUND((E2332/D2332)*100,0)</f>
        <v>102</v>
      </c>
      <c r="P2332" s="5">
        <f>E2332/L2332</f>
        <v>219.92638036809817</v>
      </c>
      <c r="Q2332" t="str">
        <f>LEFT(N2332,FIND("/",N2332)-1)</f>
        <v>food</v>
      </c>
      <c r="R2332" t="str">
        <f>RIGHT(N2332,LEN(N2332)-FIND("/",N2332))</f>
        <v>small batch</v>
      </c>
      <c r="S2332" s="9">
        <f t="shared" si="72"/>
        <v>42332.89980324074</v>
      </c>
      <c r="T2332" s="9">
        <f t="shared" si="73"/>
        <v>42363</v>
      </c>
    </row>
    <row r="2333" spans="1:20" ht="43.5" x14ac:dyDescent="0.35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>
        <f>ROUND((E2333/D2333)*100,0)</f>
        <v>144</v>
      </c>
      <c r="P2333" s="5">
        <f>E2333/L2333</f>
        <v>40.795406360424032</v>
      </c>
      <c r="Q2333" t="str">
        <f>LEFT(N2333,FIND("/",N2333)-1)</f>
        <v>food</v>
      </c>
      <c r="R2333" t="str">
        <f>RIGHT(N2333,LEN(N2333)-FIND("/",N2333))</f>
        <v>small batch</v>
      </c>
      <c r="S2333" s="9">
        <f t="shared" si="72"/>
        <v>41839.005671296298</v>
      </c>
      <c r="T2333" s="9">
        <f t="shared" si="73"/>
        <v>41869.005671296298</v>
      </c>
    </row>
    <row r="2334" spans="1:20" ht="58" x14ac:dyDescent="0.35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>
        <f>ROUND((E2334/D2334)*100,0)</f>
        <v>106</v>
      </c>
      <c r="P2334" s="5">
        <f>E2334/L2334</f>
        <v>75.502840909090907</v>
      </c>
      <c r="Q2334" t="str">
        <f>LEFT(N2334,FIND("/",N2334)-1)</f>
        <v>food</v>
      </c>
      <c r="R2334" t="str">
        <f>RIGHT(N2334,LEN(N2334)-FIND("/",N2334))</f>
        <v>small batch</v>
      </c>
      <c r="S2334" s="9">
        <f t="shared" si="72"/>
        <v>42011.628136574072</v>
      </c>
      <c r="T2334" s="9">
        <f t="shared" si="73"/>
        <v>42041.628136574072</v>
      </c>
    </row>
    <row r="2335" spans="1:20" ht="43.5" x14ac:dyDescent="0.35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>
        <f>ROUND((E2335/D2335)*100,0)</f>
        <v>212</v>
      </c>
      <c r="P2335" s="5">
        <f>E2335/L2335</f>
        <v>13.542553191489361</v>
      </c>
      <c r="Q2335" t="str">
        <f>LEFT(N2335,FIND("/",N2335)-1)</f>
        <v>food</v>
      </c>
      <c r="R2335" t="str">
        <f>RIGHT(N2335,LEN(N2335)-FIND("/",N2335))</f>
        <v>small batch</v>
      </c>
      <c r="S2335" s="9">
        <f t="shared" si="72"/>
        <v>41767.650347222225</v>
      </c>
      <c r="T2335" s="9">
        <f t="shared" si="73"/>
        <v>41788.743055555555</v>
      </c>
    </row>
    <row r="2336" spans="1:20" ht="43.5" x14ac:dyDescent="0.35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>
        <f>ROUND((E2336/D2336)*100,0)</f>
        <v>102</v>
      </c>
      <c r="P2336" s="5">
        <f>E2336/L2336</f>
        <v>60.865671641791046</v>
      </c>
      <c r="Q2336" t="str">
        <f>LEFT(N2336,FIND("/",N2336)-1)</f>
        <v>food</v>
      </c>
      <c r="R2336" t="str">
        <f>RIGHT(N2336,LEN(N2336)-FIND("/",N2336))</f>
        <v>small batch</v>
      </c>
      <c r="S2336" s="9">
        <f t="shared" si="72"/>
        <v>41918.670115740737</v>
      </c>
      <c r="T2336" s="9">
        <f t="shared" si="73"/>
        <v>41948.731944444444</v>
      </c>
    </row>
    <row r="2337" spans="1:20" ht="43.5" x14ac:dyDescent="0.35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>
        <f>ROUND((E2337/D2337)*100,0)</f>
        <v>102</v>
      </c>
      <c r="P2337" s="5">
        <f>E2337/L2337</f>
        <v>115.69230769230769</v>
      </c>
      <c r="Q2337" t="str">
        <f>LEFT(N2337,FIND("/",N2337)-1)</f>
        <v>food</v>
      </c>
      <c r="R2337" t="str">
        <f>RIGHT(N2337,LEN(N2337)-FIND("/",N2337))</f>
        <v>small batch</v>
      </c>
      <c r="S2337" s="9">
        <f t="shared" si="72"/>
        <v>41771.572256944448</v>
      </c>
      <c r="T2337" s="9">
        <f t="shared" si="73"/>
        <v>41801.572256944448</v>
      </c>
    </row>
    <row r="2338" spans="1:20" ht="43.5" x14ac:dyDescent="0.35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>
        <f>ROUND((E2338/D2338)*100,0)</f>
        <v>521</v>
      </c>
      <c r="P2338" s="5">
        <f>E2338/L2338</f>
        <v>48.104623556581984</v>
      </c>
      <c r="Q2338" t="str">
        <f>LEFT(N2338,FIND("/",N2338)-1)</f>
        <v>food</v>
      </c>
      <c r="R2338" t="str">
        <f>RIGHT(N2338,LEN(N2338)-FIND("/",N2338))</f>
        <v>small batch</v>
      </c>
      <c r="S2338" s="9">
        <f t="shared" si="72"/>
        <v>41666.924710648149</v>
      </c>
      <c r="T2338" s="9">
        <f t="shared" si="73"/>
        <v>41706.924710648149</v>
      </c>
    </row>
    <row r="2339" spans="1:20" ht="29" x14ac:dyDescent="0.35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>
        <f>ROUND((E2339/D2339)*100,0)</f>
        <v>111</v>
      </c>
      <c r="P2339" s="5">
        <f>E2339/L2339</f>
        <v>74.184357541899445</v>
      </c>
      <c r="Q2339" t="str">
        <f>LEFT(N2339,FIND("/",N2339)-1)</f>
        <v>food</v>
      </c>
      <c r="R2339" t="str">
        <f>RIGHT(N2339,LEN(N2339)-FIND("/",N2339))</f>
        <v>small batch</v>
      </c>
      <c r="S2339" s="9">
        <f t="shared" si="72"/>
        <v>41786.640543981484</v>
      </c>
      <c r="T2339" s="9">
        <f t="shared" si="73"/>
        <v>41816.640543981484</v>
      </c>
    </row>
    <row r="2340" spans="1:20" ht="43.5" x14ac:dyDescent="0.35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>
        <f>ROUND((E2340/D2340)*100,0)</f>
        <v>101</v>
      </c>
      <c r="P2340" s="5">
        <f>E2340/L2340</f>
        <v>123.34552845528455</v>
      </c>
      <c r="Q2340" t="str">
        <f>LEFT(N2340,FIND("/",N2340)-1)</f>
        <v>food</v>
      </c>
      <c r="R2340" t="str">
        <f>RIGHT(N2340,LEN(N2340)-FIND("/",N2340))</f>
        <v>small batch</v>
      </c>
      <c r="S2340" s="9">
        <f t="shared" si="72"/>
        <v>41789.896805555552</v>
      </c>
      <c r="T2340" s="9">
        <f t="shared" si="73"/>
        <v>41819.896805555552</v>
      </c>
    </row>
    <row r="2341" spans="1:20" ht="43.5" x14ac:dyDescent="0.35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>
        <f>ROUND((E2341/D2341)*100,0)</f>
        <v>294</v>
      </c>
      <c r="P2341" s="5">
        <f>E2341/L2341</f>
        <v>66.623188405797094</v>
      </c>
      <c r="Q2341" t="str">
        <f>LEFT(N2341,FIND("/",N2341)-1)</f>
        <v>food</v>
      </c>
      <c r="R2341" t="str">
        <f>RIGHT(N2341,LEN(N2341)-FIND("/",N2341))</f>
        <v>small batch</v>
      </c>
      <c r="S2341" s="9">
        <f t="shared" si="72"/>
        <v>42692.79987268518</v>
      </c>
      <c r="T2341" s="9">
        <f t="shared" si="73"/>
        <v>42723.332638888889</v>
      </c>
    </row>
    <row r="2342" spans="1:20" ht="43.5" x14ac:dyDescent="0.35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>
        <f>ROUND((E2342/D2342)*100,0)</f>
        <v>106</v>
      </c>
      <c r="P2342" s="5">
        <f>E2342/L2342</f>
        <v>104.99007444168734</v>
      </c>
      <c r="Q2342" t="str">
        <f>LEFT(N2342,FIND("/",N2342)-1)</f>
        <v>food</v>
      </c>
      <c r="R2342" t="str">
        <f>RIGHT(N2342,LEN(N2342)-FIND("/",N2342))</f>
        <v>small batch</v>
      </c>
      <c r="S2342" s="9">
        <f t="shared" si="72"/>
        <v>42643.642800925925</v>
      </c>
      <c r="T2342" s="9">
        <f t="shared" si="73"/>
        <v>42673.642800925925</v>
      </c>
    </row>
    <row r="2343" spans="1:20" ht="43.5" x14ac:dyDescent="0.35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>
        <f>ROUND((E2343/D2343)*100,0)</f>
        <v>0</v>
      </c>
      <c r="P2343" s="5" t="e">
        <f>E2343/L2343</f>
        <v>#DIV/0!</v>
      </c>
      <c r="Q2343" t="str">
        <f>LEFT(N2343,FIND("/",N2343)-1)</f>
        <v>technology</v>
      </c>
      <c r="R2343" t="str">
        <f>RIGHT(N2343,LEN(N2343)-FIND("/",N2343))</f>
        <v>web</v>
      </c>
      <c r="S2343" s="9">
        <f t="shared" si="72"/>
        <v>42167.813703703709</v>
      </c>
      <c r="T2343" s="9">
        <f t="shared" si="73"/>
        <v>42197.813703703709</v>
      </c>
    </row>
    <row r="2344" spans="1:20" ht="58" x14ac:dyDescent="0.35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>
        <f>ROUND((E2344/D2344)*100,0)</f>
        <v>0</v>
      </c>
      <c r="P2344" s="5" t="e">
        <f>E2344/L2344</f>
        <v>#DIV/0!</v>
      </c>
      <c r="Q2344" t="str">
        <f>LEFT(N2344,FIND("/",N2344)-1)</f>
        <v>technology</v>
      </c>
      <c r="R2344" t="str">
        <f>RIGHT(N2344,LEN(N2344)-FIND("/",N2344))</f>
        <v>web</v>
      </c>
      <c r="S2344" s="9">
        <f t="shared" si="72"/>
        <v>41897.702199074076</v>
      </c>
      <c r="T2344" s="9">
        <f t="shared" si="73"/>
        <v>41918.208333333336</v>
      </c>
    </row>
    <row r="2345" spans="1:20" ht="58" x14ac:dyDescent="0.35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>
        <f>ROUND((E2345/D2345)*100,0)</f>
        <v>3</v>
      </c>
      <c r="P2345" s="5">
        <f>E2345/L2345</f>
        <v>300</v>
      </c>
      <c r="Q2345" t="str">
        <f>LEFT(N2345,FIND("/",N2345)-1)</f>
        <v>technology</v>
      </c>
      <c r="R2345" t="str">
        <f>RIGHT(N2345,LEN(N2345)-FIND("/",N2345))</f>
        <v>web</v>
      </c>
      <c r="S2345" s="9">
        <f t="shared" si="72"/>
        <v>42327.825289351851</v>
      </c>
      <c r="T2345" s="9">
        <f t="shared" si="73"/>
        <v>42377.82430555555</v>
      </c>
    </row>
    <row r="2346" spans="1:20" ht="58" x14ac:dyDescent="0.35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>
        <f>ROUND((E2346/D2346)*100,0)</f>
        <v>0</v>
      </c>
      <c r="P2346" s="5">
        <f>E2346/L2346</f>
        <v>1</v>
      </c>
      <c r="Q2346" t="str">
        <f>LEFT(N2346,FIND("/",N2346)-1)</f>
        <v>technology</v>
      </c>
      <c r="R2346" t="str">
        <f>RIGHT(N2346,LEN(N2346)-FIND("/",N2346))</f>
        <v>web</v>
      </c>
      <c r="S2346" s="9">
        <f t="shared" si="72"/>
        <v>42515.727650462963</v>
      </c>
      <c r="T2346" s="9">
        <f t="shared" si="73"/>
        <v>42545.727650462963</v>
      </c>
    </row>
    <row r="2347" spans="1:20" ht="43.5" x14ac:dyDescent="0.35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>
        <f>ROUND((E2347/D2347)*100,0)</f>
        <v>0</v>
      </c>
      <c r="P2347" s="5" t="e">
        <f>E2347/L2347</f>
        <v>#DIV/0!</v>
      </c>
      <c r="Q2347" t="str">
        <f>LEFT(N2347,FIND("/",N2347)-1)</f>
        <v>technology</v>
      </c>
      <c r="R2347" t="str">
        <f>RIGHT(N2347,LEN(N2347)-FIND("/",N2347))</f>
        <v>web</v>
      </c>
      <c r="S2347" s="9">
        <f t="shared" si="72"/>
        <v>42060.001805555556</v>
      </c>
      <c r="T2347" s="9">
        <f t="shared" si="73"/>
        <v>42094.985416666663</v>
      </c>
    </row>
    <row r="2348" spans="1:20" ht="43.5" x14ac:dyDescent="0.35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>
        <f>ROUND((E2348/D2348)*100,0)</f>
        <v>0</v>
      </c>
      <c r="P2348" s="5">
        <f>E2348/L2348</f>
        <v>13</v>
      </c>
      <c r="Q2348" t="str">
        <f>LEFT(N2348,FIND("/",N2348)-1)</f>
        <v>technology</v>
      </c>
      <c r="R2348" t="str">
        <f>RIGHT(N2348,LEN(N2348)-FIND("/",N2348))</f>
        <v>web</v>
      </c>
      <c r="S2348" s="9">
        <f t="shared" si="72"/>
        <v>42615.79896990741</v>
      </c>
      <c r="T2348" s="9">
        <f t="shared" si="73"/>
        <v>42660.79896990741</v>
      </c>
    </row>
    <row r="2349" spans="1:20" ht="43.5" x14ac:dyDescent="0.35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>
        <f>ROUND((E2349/D2349)*100,0)</f>
        <v>2</v>
      </c>
      <c r="P2349" s="5">
        <f>E2349/L2349</f>
        <v>15</v>
      </c>
      <c r="Q2349" t="str">
        <f>LEFT(N2349,FIND("/",N2349)-1)</f>
        <v>technology</v>
      </c>
      <c r="R2349" t="str">
        <f>RIGHT(N2349,LEN(N2349)-FIND("/",N2349))</f>
        <v>web</v>
      </c>
      <c r="S2349" s="9">
        <f t="shared" si="72"/>
        <v>42577.607361111113</v>
      </c>
      <c r="T2349" s="9">
        <f t="shared" si="73"/>
        <v>42607.607361111113</v>
      </c>
    </row>
    <row r="2350" spans="1:20" ht="43.5" x14ac:dyDescent="0.35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>
        <f>ROUND((E2350/D2350)*100,0)</f>
        <v>0</v>
      </c>
      <c r="P2350" s="5">
        <f>E2350/L2350</f>
        <v>54</v>
      </c>
      <c r="Q2350" t="str">
        <f>LEFT(N2350,FIND("/",N2350)-1)</f>
        <v>technology</v>
      </c>
      <c r="R2350" t="str">
        <f>RIGHT(N2350,LEN(N2350)-FIND("/",N2350))</f>
        <v>web</v>
      </c>
      <c r="S2350" s="9">
        <f t="shared" si="72"/>
        <v>42360.932152777779</v>
      </c>
      <c r="T2350" s="9">
        <f t="shared" si="73"/>
        <v>42420.932152777779</v>
      </c>
    </row>
    <row r="2351" spans="1:20" ht="43.5" x14ac:dyDescent="0.35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>
        <f>ROUND((E2351/D2351)*100,0)</f>
        <v>0</v>
      </c>
      <c r="P2351" s="5" t="e">
        <f>E2351/L2351</f>
        <v>#DIV/0!</v>
      </c>
      <c r="Q2351" t="str">
        <f>LEFT(N2351,FIND("/",N2351)-1)</f>
        <v>technology</v>
      </c>
      <c r="R2351" t="str">
        <f>RIGHT(N2351,LEN(N2351)-FIND("/",N2351))</f>
        <v>web</v>
      </c>
      <c r="S2351" s="9">
        <f t="shared" si="72"/>
        <v>42198.775787037041</v>
      </c>
      <c r="T2351" s="9">
        <f t="shared" si="73"/>
        <v>42227.775787037041</v>
      </c>
    </row>
    <row r="2352" spans="1:20" ht="43.5" x14ac:dyDescent="0.35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>
        <f>ROUND((E2352/D2352)*100,0)</f>
        <v>0</v>
      </c>
      <c r="P2352" s="5" t="e">
        <f>E2352/L2352</f>
        <v>#DIV/0!</v>
      </c>
      <c r="Q2352" t="str">
        <f>LEFT(N2352,FIND("/",N2352)-1)</f>
        <v>technology</v>
      </c>
      <c r="R2352" t="str">
        <f>RIGHT(N2352,LEN(N2352)-FIND("/",N2352))</f>
        <v>web</v>
      </c>
      <c r="S2352" s="9">
        <f t="shared" si="72"/>
        <v>42708.842245370368</v>
      </c>
      <c r="T2352" s="9">
        <f t="shared" si="73"/>
        <v>42738.842245370368</v>
      </c>
    </row>
    <row r="2353" spans="1:20" ht="29" x14ac:dyDescent="0.35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>
        <f>ROUND((E2353/D2353)*100,0)</f>
        <v>1</v>
      </c>
      <c r="P2353" s="5">
        <f>E2353/L2353</f>
        <v>15.428571428571429</v>
      </c>
      <c r="Q2353" t="str">
        <f>LEFT(N2353,FIND("/",N2353)-1)</f>
        <v>technology</v>
      </c>
      <c r="R2353" t="str">
        <f>RIGHT(N2353,LEN(N2353)-FIND("/",N2353))</f>
        <v>web</v>
      </c>
      <c r="S2353" s="9">
        <f t="shared" si="72"/>
        <v>42094.101145833338</v>
      </c>
      <c r="T2353" s="9">
        <f t="shared" si="73"/>
        <v>42124.101145833338</v>
      </c>
    </row>
    <row r="2354" spans="1:20" ht="43.5" x14ac:dyDescent="0.35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>
        <f>ROUND((E2354/D2354)*100,0)</f>
        <v>0</v>
      </c>
      <c r="P2354" s="5" t="e">
        <f>E2354/L2354</f>
        <v>#DIV/0!</v>
      </c>
      <c r="Q2354" t="str">
        <f>LEFT(N2354,FIND("/",N2354)-1)</f>
        <v>technology</v>
      </c>
      <c r="R2354" t="str">
        <f>RIGHT(N2354,LEN(N2354)-FIND("/",N2354))</f>
        <v>web</v>
      </c>
      <c r="S2354" s="9">
        <f t="shared" si="72"/>
        <v>42101.633703703701</v>
      </c>
      <c r="T2354" s="9">
        <f t="shared" si="73"/>
        <v>42161.633703703701</v>
      </c>
    </row>
    <row r="2355" spans="1:20" ht="43.5" x14ac:dyDescent="0.35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>
        <f>ROUND((E2355/D2355)*100,0)</f>
        <v>0</v>
      </c>
      <c r="P2355" s="5" t="e">
        <f>E2355/L2355</f>
        <v>#DIV/0!</v>
      </c>
      <c r="Q2355" t="str">
        <f>LEFT(N2355,FIND("/",N2355)-1)</f>
        <v>technology</v>
      </c>
      <c r="R2355" t="str">
        <f>RIGHT(N2355,LEN(N2355)-FIND("/",N2355))</f>
        <v>web</v>
      </c>
      <c r="S2355" s="9">
        <f t="shared" si="72"/>
        <v>42103.676180555558</v>
      </c>
      <c r="T2355" s="9">
        <f t="shared" si="73"/>
        <v>42115.676180555558</v>
      </c>
    </row>
    <row r="2356" spans="1:20" ht="43.5" x14ac:dyDescent="0.35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>
        <f>ROUND((E2356/D2356)*100,0)</f>
        <v>0</v>
      </c>
      <c r="P2356" s="5">
        <f>E2356/L2356</f>
        <v>25</v>
      </c>
      <c r="Q2356" t="str">
        <f>LEFT(N2356,FIND("/",N2356)-1)</f>
        <v>technology</v>
      </c>
      <c r="R2356" t="str">
        <f>RIGHT(N2356,LEN(N2356)-FIND("/",N2356))</f>
        <v>web</v>
      </c>
      <c r="S2356" s="9">
        <f t="shared" si="72"/>
        <v>41954.722916666666</v>
      </c>
      <c r="T2356" s="9">
        <f t="shared" si="73"/>
        <v>42014.722916666666</v>
      </c>
    </row>
    <row r="2357" spans="1:20" ht="43.5" x14ac:dyDescent="0.35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>
        <f>ROUND((E2357/D2357)*100,0)</f>
        <v>1</v>
      </c>
      <c r="P2357" s="5">
        <f>E2357/L2357</f>
        <v>27.5</v>
      </c>
      <c r="Q2357" t="str">
        <f>LEFT(N2357,FIND("/",N2357)-1)</f>
        <v>technology</v>
      </c>
      <c r="R2357" t="str">
        <f>RIGHT(N2357,LEN(N2357)-FIND("/",N2357))</f>
        <v>web</v>
      </c>
      <c r="S2357" s="9">
        <f t="shared" si="72"/>
        <v>42096.918240740735</v>
      </c>
      <c r="T2357" s="9">
        <f t="shared" si="73"/>
        <v>42126.918240740735</v>
      </c>
    </row>
    <row r="2358" spans="1:20" ht="29" x14ac:dyDescent="0.35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>
        <f>ROUND((E2358/D2358)*100,0)</f>
        <v>0</v>
      </c>
      <c r="P2358" s="5" t="e">
        <f>E2358/L2358</f>
        <v>#DIV/0!</v>
      </c>
      <c r="Q2358" t="str">
        <f>LEFT(N2358,FIND("/",N2358)-1)</f>
        <v>technology</v>
      </c>
      <c r="R2358" t="str">
        <f>RIGHT(N2358,LEN(N2358)-FIND("/",N2358))</f>
        <v>web</v>
      </c>
      <c r="S2358" s="9">
        <f t="shared" si="72"/>
        <v>42130.78361111111</v>
      </c>
      <c r="T2358" s="9">
        <f t="shared" si="73"/>
        <v>42160.78361111111</v>
      </c>
    </row>
    <row r="2359" spans="1:20" ht="43.5" x14ac:dyDescent="0.35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>
        <f>ROUND((E2359/D2359)*100,0)</f>
        <v>0</v>
      </c>
      <c r="P2359" s="5" t="e">
        <f>E2359/L2359</f>
        <v>#DIV/0!</v>
      </c>
      <c r="Q2359" t="str">
        <f>LEFT(N2359,FIND("/",N2359)-1)</f>
        <v>technology</v>
      </c>
      <c r="R2359" t="str">
        <f>RIGHT(N2359,LEN(N2359)-FIND("/",N2359))</f>
        <v>web</v>
      </c>
      <c r="S2359" s="9">
        <f t="shared" si="72"/>
        <v>42264.620115740734</v>
      </c>
      <c r="T2359" s="9">
        <f t="shared" si="73"/>
        <v>42294.620115740734</v>
      </c>
    </row>
    <row r="2360" spans="1:20" ht="43.5" x14ac:dyDescent="0.35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>
        <f>ROUND((E2360/D2360)*100,0)</f>
        <v>0</v>
      </c>
      <c r="P2360" s="5" t="e">
        <f>E2360/L2360</f>
        <v>#DIV/0!</v>
      </c>
      <c r="Q2360" t="str">
        <f>LEFT(N2360,FIND("/",N2360)-1)</f>
        <v>technology</v>
      </c>
      <c r="R2360" t="str">
        <f>RIGHT(N2360,LEN(N2360)-FIND("/",N2360))</f>
        <v>web</v>
      </c>
      <c r="S2360" s="9">
        <f t="shared" si="72"/>
        <v>41978.930972222224</v>
      </c>
      <c r="T2360" s="9">
        <f t="shared" si="73"/>
        <v>42035.027083333334</v>
      </c>
    </row>
    <row r="2361" spans="1:20" ht="43.5" x14ac:dyDescent="0.35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>
        <f>ROUND((E2361/D2361)*100,0)</f>
        <v>15</v>
      </c>
      <c r="P2361" s="5">
        <f>E2361/L2361</f>
        <v>367</v>
      </c>
      <c r="Q2361" t="str">
        <f>LEFT(N2361,FIND("/",N2361)-1)</f>
        <v>technology</v>
      </c>
      <c r="R2361" t="str">
        <f>RIGHT(N2361,LEN(N2361)-FIND("/",N2361))</f>
        <v>web</v>
      </c>
      <c r="S2361" s="9">
        <f t="shared" si="72"/>
        <v>42159.649583333332</v>
      </c>
      <c r="T2361" s="9">
        <f t="shared" si="73"/>
        <v>42219.649583333332</v>
      </c>
    </row>
    <row r="2362" spans="1:20" ht="43.5" x14ac:dyDescent="0.35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>
        <f>ROUND((E2362/D2362)*100,0)</f>
        <v>0</v>
      </c>
      <c r="P2362" s="5">
        <f>E2362/L2362</f>
        <v>2</v>
      </c>
      <c r="Q2362" t="str">
        <f>LEFT(N2362,FIND("/",N2362)-1)</f>
        <v>technology</v>
      </c>
      <c r="R2362" t="str">
        <f>RIGHT(N2362,LEN(N2362)-FIND("/",N2362))</f>
        <v>web</v>
      </c>
      <c r="S2362" s="9">
        <f t="shared" si="72"/>
        <v>42377.70694444445</v>
      </c>
      <c r="T2362" s="9">
        <f t="shared" si="73"/>
        <v>42407.70694444445</v>
      </c>
    </row>
    <row r="2363" spans="1:20" ht="58" x14ac:dyDescent="0.35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>
        <f>ROUND((E2363/D2363)*100,0)</f>
        <v>0</v>
      </c>
      <c r="P2363" s="5" t="e">
        <f>E2363/L2363</f>
        <v>#DIV/0!</v>
      </c>
      <c r="Q2363" t="str">
        <f>LEFT(N2363,FIND("/",N2363)-1)</f>
        <v>technology</v>
      </c>
      <c r="R2363" t="str">
        <f>RIGHT(N2363,LEN(N2363)-FIND("/",N2363))</f>
        <v>web</v>
      </c>
      <c r="S2363" s="9">
        <f t="shared" si="72"/>
        <v>42466.858888888892</v>
      </c>
      <c r="T2363" s="9">
        <f t="shared" si="73"/>
        <v>42490.916666666672</v>
      </c>
    </row>
    <row r="2364" spans="1:20" ht="43.5" x14ac:dyDescent="0.35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>
        <f>ROUND((E2364/D2364)*100,0)</f>
        <v>29</v>
      </c>
      <c r="P2364" s="5">
        <f>E2364/L2364</f>
        <v>60</v>
      </c>
      <c r="Q2364" t="str">
        <f>LEFT(N2364,FIND("/",N2364)-1)</f>
        <v>technology</v>
      </c>
      <c r="R2364" t="str">
        <f>RIGHT(N2364,LEN(N2364)-FIND("/",N2364))</f>
        <v>web</v>
      </c>
      <c r="S2364" s="9">
        <f t="shared" si="72"/>
        <v>41954.688310185185</v>
      </c>
      <c r="T2364" s="9">
        <f t="shared" si="73"/>
        <v>41984.688310185185</v>
      </c>
    </row>
    <row r="2365" spans="1:20" ht="58" x14ac:dyDescent="0.35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>
        <f>ROUND((E2365/D2365)*100,0)</f>
        <v>0</v>
      </c>
      <c r="P2365" s="5" t="e">
        <f>E2365/L2365</f>
        <v>#DIV/0!</v>
      </c>
      <c r="Q2365" t="str">
        <f>LEFT(N2365,FIND("/",N2365)-1)</f>
        <v>technology</v>
      </c>
      <c r="R2365" t="str">
        <f>RIGHT(N2365,LEN(N2365)-FIND("/",N2365))</f>
        <v>web</v>
      </c>
      <c r="S2365" s="9">
        <f t="shared" si="72"/>
        <v>42322.011574074073</v>
      </c>
      <c r="T2365" s="9">
        <f t="shared" si="73"/>
        <v>42367.011574074073</v>
      </c>
    </row>
    <row r="2366" spans="1:20" ht="29" x14ac:dyDescent="0.35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>
        <f>ROUND((E2366/D2366)*100,0)</f>
        <v>0</v>
      </c>
      <c r="P2366" s="5" t="e">
        <f>E2366/L2366</f>
        <v>#DIV/0!</v>
      </c>
      <c r="Q2366" t="str">
        <f>LEFT(N2366,FIND("/",N2366)-1)</f>
        <v>technology</v>
      </c>
      <c r="R2366" t="str">
        <f>RIGHT(N2366,LEN(N2366)-FIND("/",N2366))</f>
        <v>web</v>
      </c>
      <c r="S2366" s="9">
        <f t="shared" si="72"/>
        <v>42248.934675925921</v>
      </c>
      <c r="T2366" s="9">
        <f t="shared" si="73"/>
        <v>42303.934675925921</v>
      </c>
    </row>
    <row r="2367" spans="1:20" ht="43.5" x14ac:dyDescent="0.35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>
        <f>ROUND((E2367/D2367)*100,0)</f>
        <v>0</v>
      </c>
      <c r="P2367" s="5" t="e">
        <f>E2367/L2367</f>
        <v>#DIV/0!</v>
      </c>
      <c r="Q2367" t="str">
        <f>LEFT(N2367,FIND("/",N2367)-1)</f>
        <v>technology</v>
      </c>
      <c r="R2367" t="str">
        <f>RIGHT(N2367,LEN(N2367)-FIND("/",N2367))</f>
        <v>web</v>
      </c>
      <c r="S2367" s="9">
        <f t="shared" si="72"/>
        <v>42346.736400462964</v>
      </c>
      <c r="T2367" s="9">
        <f t="shared" si="73"/>
        <v>42386.958333333328</v>
      </c>
    </row>
    <row r="2368" spans="1:20" ht="43.5" x14ac:dyDescent="0.35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>
        <f>ROUND((E2368/D2368)*100,0)</f>
        <v>11</v>
      </c>
      <c r="P2368" s="5">
        <f>E2368/L2368</f>
        <v>97.407407407407405</v>
      </c>
      <c r="Q2368" t="str">
        <f>LEFT(N2368,FIND("/",N2368)-1)</f>
        <v>technology</v>
      </c>
      <c r="R2368" t="str">
        <f>RIGHT(N2368,LEN(N2368)-FIND("/",N2368))</f>
        <v>web</v>
      </c>
      <c r="S2368" s="9">
        <f t="shared" si="72"/>
        <v>42268.531631944439</v>
      </c>
      <c r="T2368" s="9">
        <f t="shared" si="73"/>
        <v>42298.531631944439</v>
      </c>
    </row>
    <row r="2369" spans="1:20" ht="43.5" x14ac:dyDescent="0.35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>
        <f>ROUND((E2369/D2369)*100,0)</f>
        <v>1</v>
      </c>
      <c r="P2369" s="5">
        <f>E2369/L2369</f>
        <v>47.857142857142854</v>
      </c>
      <c r="Q2369" t="str">
        <f>LEFT(N2369,FIND("/",N2369)-1)</f>
        <v>technology</v>
      </c>
      <c r="R2369" t="str">
        <f>RIGHT(N2369,LEN(N2369)-FIND("/",N2369))</f>
        <v>web</v>
      </c>
      <c r="S2369" s="9">
        <f t="shared" si="72"/>
        <v>42425.970092592594</v>
      </c>
      <c r="T2369" s="9">
        <f t="shared" si="73"/>
        <v>42485.928425925929</v>
      </c>
    </row>
    <row r="2370" spans="1:20" ht="43.5" x14ac:dyDescent="0.35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>
        <f>ROUND((E2370/D2370)*100,0)</f>
        <v>0</v>
      </c>
      <c r="P2370" s="5">
        <f>E2370/L2370</f>
        <v>50</v>
      </c>
      <c r="Q2370" t="str">
        <f>LEFT(N2370,FIND("/",N2370)-1)</f>
        <v>technology</v>
      </c>
      <c r="R2370" t="str">
        <f>RIGHT(N2370,LEN(N2370)-FIND("/",N2370))</f>
        <v>web</v>
      </c>
      <c r="S2370" s="9">
        <f t="shared" si="72"/>
        <v>42063.721817129626</v>
      </c>
      <c r="T2370" s="9">
        <f t="shared" si="73"/>
        <v>42108.680150462969</v>
      </c>
    </row>
    <row r="2371" spans="1:20" ht="43.5" x14ac:dyDescent="0.35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>
        <f>ROUND((E2371/D2371)*100,0)</f>
        <v>0</v>
      </c>
      <c r="P2371" s="5" t="e">
        <f>E2371/L2371</f>
        <v>#DIV/0!</v>
      </c>
      <c r="Q2371" t="str">
        <f>LEFT(N2371,FIND("/",N2371)-1)</f>
        <v>technology</v>
      </c>
      <c r="R2371" t="str">
        <f>RIGHT(N2371,LEN(N2371)-FIND("/",N2371))</f>
        <v>web</v>
      </c>
      <c r="S2371" s="9">
        <f t="shared" ref="S2371:S2434" si="74">(((J2371/60)/60)/24)+DATE(1970,1,1)</f>
        <v>42380.812627314815</v>
      </c>
      <c r="T2371" s="9">
        <f t="shared" ref="T2371:T2434" si="75">(((I2371/60)/60)/24)+DATE(1970,1,1)</f>
        <v>42410.812627314815</v>
      </c>
    </row>
    <row r="2372" spans="1:20" ht="43.5" x14ac:dyDescent="0.35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>
        <f>ROUND((E2372/D2372)*100,0)</f>
        <v>0</v>
      </c>
      <c r="P2372" s="5">
        <f>E2372/L2372</f>
        <v>20.5</v>
      </c>
      <c r="Q2372" t="str">
        <f>LEFT(N2372,FIND("/",N2372)-1)</f>
        <v>technology</v>
      </c>
      <c r="R2372" t="str">
        <f>RIGHT(N2372,LEN(N2372)-FIND("/",N2372))</f>
        <v>web</v>
      </c>
      <c r="S2372" s="9">
        <f t="shared" si="74"/>
        <v>41961.18913194444</v>
      </c>
      <c r="T2372" s="9">
        <f t="shared" si="75"/>
        <v>41991.18913194444</v>
      </c>
    </row>
    <row r="2373" spans="1:20" ht="43.5" x14ac:dyDescent="0.35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>
        <f>ROUND((E2373/D2373)*100,0)</f>
        <v>0</v>
      </c>
      <c r="P2373" s="5" t="e">
        <f>E2373/L2373</f>
        <v>#DIV/0!</v>
      </c>
      <c r="Q2373" t="str">
        <f>LEFT(N2373,FIND("/",N2373)-1)</f>
        <v>technology</v>
      </c>
      <c r="R2373" t="str">
        <f>RIGHT(N2373,LEN(N2373)-FIND("/",N2373))</f>
        <v>web</v>
      </c>
      <c r="S2373" s="9">
        <f t="shared" si="74"/>
        <v>42150.777731481481</v>
      </c>
      <c r="T2373" s="9">
        <f t="shared" si="75"/>
        <v>42180.777731481481</v>
      </c>
    </row>
    <row r="2374" spans="1:20" ht="43.5" x14ac:dyDescent="0.35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>
        <f>ROUND((E2374/D2374)*100,0)</f>
        <v>3</v>
      </c>
      <c r="P2374" s="5">
        <f>E2374/L2374</f>
        <v>30</v>
      </c>
      <c r="Q2374" t="str">
        <f>LEFT(N2374,FIND("/",N2374)-1)</f>
        <v>technology</v>
      </c>
      <c r="R2374" t="str">
        <f>RIGHT(N2374,LEN(N2374)-FIND("/",N2374))</f>
        <v>web</v>
      </c>
      <c r="S2374" s="9">
        <f t="shared" si="74"/>
        <v>42088.069108796291</v>
      </c>
      <c r="T2374" s="9">
        <f t="shared" si="75"/>
        <v>42118.069108796291</v>
      </c>
    </row>
    <row r="2375" spans="1:20" ht="29" x14ac:dyDescent="0.35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>
        <f>ROUND((E2375/D2375)*100,0)</f>
        <v>0</v>
      </c>
      <c r="P2375" s="5">
        <f>E2375/L2375</f>
        <v>50</v>
      </c>
      <c r="Q2375" t="str">
        <f>LEFT(N2375,FIND("/",N2375)-1)</f>
        <v>technology</v>
      </c>
      <c r="R2375" t="str">
        <f>RIGHT(N2375,LEN(N2375)-FIND("/",N2375))</f>
        <v>web</v>
      </c>
      <c r="S2375" s="9">
        <f t="shared" si="74"/>
        <v>42215.662314814821</v>
      </c>
      <c r="T2375" s="9">
        <f t="shared" si="75"/>
        <v>42245.662314814821</v>
      </c>
    </row>
    <row r="2376" spans="1:20" ht="58" x14ac:dyDescent="0.35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>
        <f>ROUND((E2376/D2376)*100,0)</f>
        <v>0</v>
      </c>
      <c r="P2376" s="5">
        <f>E2376/L2376</f>
        <v>10</v>
      </c>
      <c r="Q2376" t="str">
        <f>LEFT(N2376,FIND("/",N2376)-1)</f>
        <v>technology</v>
      </c>
      <c r="R2376" t="str">
        <f>RIGHT(N2376,LEN(N2376)-FIND("/",N2376))</f>
        <v>web</v>
      </c>
      <c r="S2376" s="9">
        <f t="shared" si="74"/>
        <v>42017.843287037031</v>
      </c>
      <c r="T2376" s="9">
        <f t="shared" si="75"/>
        <v>42047.843287037031</v>
      </c>
    </row>
    <row r="2377" spans="1:20" ht="43.5" x14ac:dyDescent="0.35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>
        <f>ROUND((E2377/D2377)*100,0)</f>
        <v>0</v>
      </c>
      <c r="P2377" s="5" t="e">
        <f>E2377/L2377</f>
        <v>#DIV/0!</v>
      </c>
      <c r="Q2377" t="str">
        <f>LEFT(N2377,FIND("/",N2377)-1)</f>
        <v>technology</v>
      </c>
      <c r="R2377" t="str">
        <f>RIGHT(N2377,LEN(N2377)-FIND("/",N2377))</f>
        <v>web</v>
      </c>
      <c r="S2377" s="9">
        <f t="shared" si="74"/>
        <v>42592.836076388892</v>
      </c>
      <c r="T2377" s="9">
        <f t="shared" si="75"/>
        <v>42622.836076388892</v>
      </c>
    </row>
    <row r="2378" spans="1:20" ht="43.5" x14ac:dyDescent="0.35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>
        <f>ROUND((E2378/D2378)*100,0)</f>
        <v>11</v>
      </c>
      <c r="P2378" s="5">
        <f>E2378/L2378</f>
        <v>81.582499999999996</v>
      </c>
      <c r="Q2378" t="str">
        <f>LEFT(N2378,FIND("/",N2378)-1)</f>
        <v>technology</v>
      </c>
      <c r="R2378" t="str">
        <f>RIGHT(N2378,LEN(N2378)-FIND("/",N2378))</f>
        <v>web</v>
      </c>
      <c r="S2378" s="9">
        <f t="shared" si="74"/>
        <v>42318.925532407404</v>
      </c>
      <c r="T2378" s="9">
        <f t="shared" si="75"/>
        <v>42348.925532407404</v>
      </c>
    </row>
    <row r="2379" spans="1:20" ht="43.5" x14ac:dyDescent="0.35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>
        <f>ROUND((E2379/D2379)*100,0)</f>
        <v>0</v>
      </c>
      <c r="P2379" s="5" t="e">
        <f>E2379/L2379</f>
        <v>#DIV/0!</v>
      </c>
      <c r="Q2379" t="str">
        <f>LEFT(N2379,FIND("/",N2379)-1)</f>
        <v>technology</v>
      </c>
      <c r="R2379" t="str">
        <f>RIGHT(N2379,LEN(N2379)-FIND("/",N2379))</f>
        <v>web</v>
      </c>
      <c r="S2379" s="9">
        <f t="shared" si="74"/>
        <v>42669.870173611111</v>
      </c>
      <c r="T2379" s="9">
        <f t="shared" si="75"/>
        <v>42699.911840277782</v>
      </c>
    </row>
    <row r="2380" spans="1:20" ht="43.5" x14ac:dyDescent="0.35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>
        <f>ROUND((E2380/D2380)*100,0)</f>
        <v>0</v>
      </c>
      <c r="P2380" s="5" t="e">
        <f>E2380/L2380</f>
        <v>#DIV/0!</v>
      </c>
      <c r="Q2380" t="str">
        <f>LEFT(N2380,FIND("/",N2380)-1)</f>
        <v>technology</v>
      </c>
      <c r="R2380" t="str">
        <f>RIGHT(N2380,LEN(N2380)-FIND("/",N2380))</f>
        <v>web</v>
      </c>
      <c r="S2380" s="9">
        <f t="shared" si="74"/>
        <v>42213.013078703705</v>
      </c>
      <c r="T2380" s="9">
        <f t="shared" si="75"/>
        <v>42242.013078703705</v>
      </c>
    </row>
    <row r="2381" spans="1:20" ht="29" x14ac:dyDescent="0.35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>
        <f>ROUND((E2381/D2381)*100,0)</f>
        <v>0</v>
      </c>
      <c r="P2381" s="5" t="e">
        <f>E2381/L2381</f>
        <v>#DIV/0!</v>
      </c>
      <c r="Q2381" t="str">
        <f>LEFT(N2381,FIND("/",N2381)-1)</f>
        <v>technology</v>
      </c>
      <c r="R2381" t="str">
        <f>RIGHT(N2381,LEN(N2381)-FIND("/",N2381))</f>
        <v>web</v>
      </c>
      <c r="S2381" s="9">
        <f t="shared" si="74"/>
        <v>42237.016388888893</v>
      </c>
      <c r="T2381" s="9">
        <f t="shared" si="75"/>
        <v>42282.016388888893</v>
      </c>
    </row>
    <row r="2382" spans="1:20" ht="43.5" x14ac:dyDescent="0.35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>
        <f>ROUND((E2382/D2382)*100,0)</f>
        <v>0</v>
      </c>
      <c r="P2382" s="5">
        <f>E2382/L2382</f>
        <v>18.333333333333332</v>
      </c>
      <c r="Q2382" t="str">
        <f>LEFT(N2382,FIND("/",N2382)-1)</f>
        <v>technology</v>
      </c>
      <c r="R2382" t="str">
        <f>RIGHT(N2382,LEN(N2382)-FIND("/",N2382))</f>
        <v>web</v>
      </c>
      <c r="S2382" s="9">
        <f t="shared" si="74"/>
        <v>42248.793310185181</v>
      </c>
      <c r="T2382" s="9">
        <f t="shared" si="75"/>
        <v>42278.793310185181</v>
      </c>
    </row>
    <row r="2383" spans="1:20" ht="43.5" x14ac:dyDescent="0.35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>
        <f>ROUND((E2383/D2383)*100,0)</f>
        <v>2</v>
      </c>
      <c r="P2383" s="5">
        <f>E2383/L2383</f>
        <v>224.42857142857142</v>
      </c>
      <c r="Q2383" t="str">
        <f>LEFT(N2383,FIND("/",N2383)-1)</f>
        <v>technology</v>
      </c>
      <c r="R2383" t="str">
        <f>RIGHT(N2383,LEN(N2383)-FIND("/",N2383))</f>
        <v>web</v>
      </c>
      <c r="S2383" s="9">
        <f t="shared" si="74"/>
        <v>42074.935740740737</v>
      </c>
      <c r="T2383" s="9">
        <f t="shared" si="75"/>
        <v>42104.935740740737</v>
      </c>
    </row>
    <row r="2384" spans="1:20" ht="58" x14ac:dyDescent="0.35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>
        <f>ROUND((E2384/D2384)*100,0)</f>
        <v>3</v>
      </c>
      <c r="P2384" s="5">
        <f>E2384/L2384</f>
        <v>37.5</v>
      </c>
      <c r="Q2384" t="str">
        <f>LEFT(N2384,FIND("/",N2384)-1)</f>
        <v>technology</v>
      </c>
      <c r="R2384" t="str">
        <f>RIGHT(N2384,LEN(N2384)-FIND("/",N2384))</f>
        <v>web</v>
      </c>
      <c r="S2384" s="9">
        <f t="shared" si="74"/>
        <v>42195.187534722223</v>
      </c>
      <c r="T2384" s="9">
        <f t="shared" si="75"/>
        <v>42220.187534722223</v>
      </c>
    </row>
    <row r="2385" spans="1:20" ht="43.5" x14ac:dyDescent="0.35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>
        <f>ROUND((E2385/D2385)*100,0)</f>
        <v>4</v>
      </c>
      <c r="P2385" s="5">
        <f>E2385/L2385</f>
        <v>145</v>
      </c>
      <c r="Q2385" t="str">
        <f>LEFT(N2385,FIND("/",N2385)-1)</f>
        <v>technology</v>
      </c>
      <c r="R2385" t="str">
        <f>RIGHT(N2385,LEN(N2385)-FIND("/",N2385))</f>
        <v>web</v>
      </c>
      <c r="S2385" s="9">
        <f t="shared" si="74"/>
        <v>42027.056793981479</v>
      </c>
      <c r="T2385" s="9">
        <f t="shared" si="75"/>
        <v>42057.056793981479</v>
      </c>
    </row>
    <row r="2386" spans="1:20" ht="58" x14ac:dyDescent="0.35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>
        <f>ROUND((E2386/D2386)*100,0)</f>
        <v>1</v>
      </c>
      <c r="P2386" s="5">
        <f>E2386/L2386</f>
        <v>1</v>
      </c>
      <c r="Q2386" t="str">
        <f>LEFT(N2386,FIND("/",N2386)-1)</f>
        <v>technology</v>
      </c>
      <c r="R2386" t="str">
        <f>RIGHT(N2386,LEN(N2386)-FIND("/",N2386))</f>
        <v>web</v>
      </c>
      <c r="S2386" s="9">
        <f t="shared" si="74"/>
        <v>41927.067627314813</v>
      </c>
      <c r="T2386" s="9">
        <f t="shared" si="75"/>
        <v>41957.109293981484</v>
      </c>
    </row>
    <row r="2387" spans="1:20" ht="43.5" x14ac:dyDescent="0.35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>
        <f>ROUND((E2387/D2387)*100,0)</f>
        <v>1</v>
      </c>
      <c r="P2387" s="5">
        <f>E2387/L2387</f>
        <v>112.57142857142857</v>
      </c>
      <c r="Q2387" t="str">
        <f>LEFT(N2387,FIND("/",N2387)-1)</f>
        <v>technology</v>
      </c>
      <c r="R2387" t="str">
        <f>RIGHT(N2387,LEN(N2387)-FIND("/",N2387))</f>
        <v>web</v>
      </c>
      <c r="S2387" s="9">
        <f t="shared" si="74"/>
        <v>42191.70175925926</v>
      </c>
      <c r="T2387" s="9">
        <f t="shared" si="75"/>
        <v>42221.70175925926</v>
      </c>
    </row>
    <row r="2388" spans="1:20" ht="43.5" x14ac:dyDescent="0.35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>
        <f>ROUND((E2388/D2388)*100,0)</f>
        <v>0</v>
      </c>
      <c r="P2388" s="5" t="e">
        <f>E2388/L2388</f>
        <v>#DIV/0!</v>
      </c>
      <c r="Q2388" t="str">
        <f>LEFT(N2388,FIND("/",N2388)-1)</f>
        <v>technology</v>
      </c>
      <c r="R2388" t="str">
        <f>RIGHT(N2388,LEN(N2388)-FIND("/",N2388))</f>
        <v>web</v>
      </c>
      <c r="S2388" s="9">
        <f t="shared" si="74"/>
        <v>41954.838240740741</v>
      </c>
      <c r="T2388" s="9">
        <f t="shared" si="75"/>
        <v>42014.838240740741</v>
      </c>
    </row>
    <row r="2389" spans="1:20" ht="58" x14ac:dyDescent="0.35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>
        <f>ROUND((E2389/D2389)*100,0)</f>
        <v>1</v>
      </c>
      <c r="P2389" s="5">
        <f>E2389/L2389</f>
        <v>342</v>
      </c>
      <c r="Q2389" t="str">
        <f>LEFT(N2389,FIND("/",N2389)-1)</f>
        <v>technology</v>
      </c>
      <c r="R2389" t="str">
        <f>RIGHT(N2389,LEN(N2389)-FIND("/",N2389))</f>
        <v>web</v>
      </c>
      <c r="S2389" s="9">
        <f t="shared" si="74"/>
        <v>42528.626620370371</v>
      </c>
      <c r="T2389" s="9">
        <f t="shared" si="75"/>
        <v>42573.626620370371</v>
      </c>
    </row>
    <row r="2390" spans="1:20" ht="43.5" x14ac:dyDescent="0.35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>
        <f>ROUND((E2390/D2390)*100,0)</f>
        <v>1</v>
      </c>
      <c r="P2390" s="5">
        <f>E2390/L2390</f>
        <v>57.875</v>
      </c>
      <c r="Q2390" t="str">
        <f>LEFT(N2390,FIND("/",N2390)-1)</f>
        <v>technology</v>
      </c>
      <c r="R2390" t="str">
        <f>RIGHT(N2390,LEN(N2390)-FIND("/",N2390))</f>
        <v>web</v>
      </c>
      <c r="S2390" s="9">
        <f t="shared" si="74"/>
        <v>41989.853692129633</v>
      </c>
      <c r="T2390" s="9">
        <f t="shared" si="75"/>
        <v>42019.811805555553</v>
      </c>
    </row>
    <row r="2391" spans="1:20" ht="58" x14ac:dyDescent="0.35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>
        <f>ROUND((E2391/D2391)*100,0)</f>
        <v>0</v>
      </c>
      <c r="P2391" s="5">
        <f>E2391/L2391</f>
        <v>30</v>
      </c>
      <c r="Q2391" t="str">
        <f>LEFT(N2391,FIND("/",N2391)-1)</f>
        <v>technology</v>
      </c>
      <c r="R2391" t="str">
        <f>RIGHT(N2391,LEN(N2391)-FIND("/",N2391))</f>
        <v>web</v>
      </c>
      <c r="S2391" s="9">
        <f t="shared" si="74"/>
        <v>42179.653379629628</v>
      </c>
      <c r="T2391" s="9">
        <f t="shared" si="75"/>
        <v>42210.915972222225</v>
      </c>
    </row>
    <row r="2392" spans="1:20" ht="43.5" x14ac:dyDescent="0.35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>
        <f>ROUND((E2392/D2392)*100,0)</f>
        <v>0</v>
      </c>
      <c r="P2392" s="5" t="e">
        <f>E2392/L2392</f>
        <v>#DIV/0!</v>
      </c>
      <c r="Q2392" t="str">
        <f>LEFT(N2392,FIND("/",N2392)-1)</f>
        <v>technology</v>
      </c>
      <c r="R2392" t="str">
        <f>RIGHT(N2392,LEN(N2392)-FIND("/",N2392))</f>
        <v>web</v>
      </c>
      <c r="S2392" s="9">
        <f t="shared" si="74"/>
        <v>41968.262314814812</v>
      </c>
      <c r="T2392" s="9">
        <f t="shared" si="75"/>
        <v>42008.262314814812</v>
      </c>
    </row>
    <row r="2393" spans="1:20" ht="29" x14ac:dyDescent="0.35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>
        <f>ROUND((E2393/D2393)*100,0)</f>
        <v>0</v>
      </c>
      <c r="P2393" s="5">
        <f>E2393/L2393</f>
        <v>25</v>
      </c>
      <c r="Q2393" t="str">
        <f>LEFT(N2393,FIND("/",N2393)-1)</f>
        <v>technology</v>
      </c>
      <c r="R2393" t="str">
        <f>RIGHT(N2393,LEN(N2393)-FIND("/",N2393))</f>
        <v>web</v>
      </c>
      <c r="S2393" s="9">
        <f t="shared" si="74"/>
        <v>42064.794490740736</v>
      </c>
      <c r="T2393" s="9">
        <f t="shared" si="75"/>
        <v>42094.752824074079</v>
      </c>
    </row>
    <row r="2394" spans="1:20" ht="58" x14ac:dyDescent="0.35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>
        <f>ROUND((E2394/D2394)*100,0)</f>
        <v>0</v>
      </c>
      <c r="P2394" s="5" t="e">
        <f>E2394/L2394</f>
        <v>#DIV/0!</v>
      </c>
      <c r="Q2394" t="str">
        <f>LEFT(N2394,FIND("/",N2394)-1)</f>
        <v>technology</v>
      </c>
      <c r="R2394" t="str">
        <f>RIGHT(N2394,LEN(N2394)-FIND("/",N2394))</f>
        <v>web</v>
      </c>
      <c r="S2394" s="9">
        <f t="shared" si="74"/>
        <v>42276.120636574073</v>
      </c>
      <c r="T2394" s="9">
        <f t="shared" si="75"/>
        <v>42306.120636574073</v>
      </c>
    </row>
    <row r="2395" spans="1:20" ht="43.5" x14ac:dyDescent="0.35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>
        <f>ROUND((E2395/D2395)*100,0)</f>
        <v>0</v>
      </c>
      <c r="P2395" s="5">
        <f>E2395/L2395</f>
        <v>50</v>
      </c>
      <c r="Q2395" t="str">
        <f>LEFT(N2395,FIND("/",N2395)-1)</f>
        <v>technology</v>
      </c>
      <c r="R2395" t="str">
        <f>RIGHT(N2395,LEN(N2395)-FIND("/",N2395))</f>
        <v>web</v>
      </c>
      <c r="S2395" s="9">
        <f t="shared" si="74"/>
        <v>42194.648344907408</v>
      </c>
      <c r="T2395" s="9">
        <f t="shared" si="75"/>
        <v>42224.648344907408</v>
      </c>
    </row>
    <row r="2396" spans="1:20" ht="43.5" x14ac:dyDescent="0.35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>
        <f>ROUND((E2396/D2396)*100,0)</f>
        <v>0</v>
      </c>
      <c r="P2396" s="5">
        <f>E2396/L2396</f>
        <v>1.5</v>
      </c>
      <c r="Q2396" t="str">
        <f>LEFT(N2396,FIND("/",N2396)-1)</f>
        <v>technology</v>
      </c>
      <c r="R2396" t="str">
        <f>RIGHT(N2396,LEN(N2396)-FIND("/",N2396))</f>
        <v>web</v>
      </c>
      <c r="S2396" s="9">
        <f t="shared" si="74"/>
        <v>42031.362187499995</v>
      </c>
      <c r="T2396" s="9">
        <f t="shared" si="75"/>
        <v>42061.362187499995</v>
      </c>
    </row>
    <row r="2397" spans="1:20" ht="43.5" x14ac:dyDescent="0.35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>
        <f>ROUND((E2397/D2397)*100,0)</f>
        <v>0</v>
      </c>
      <c r="P2397" s="5" t="e">
        <f>E2397/L2397</f>
        <v>#DIV/0!</v>
      </c>
      <c r="Q2397" t="str">
        <f>LEFT(N2397,FIND("/",N2397)-1)</f>
        <v>technology</v>
      </c>
      <c r="R2397" t="str">
        <f>RIGHT(N2397,LEN(N2397)-FIND("/",N2397))</f>
        <v>web</v>
      </c>
      <c r="S2397" s="9">
        <f t="shared" si="74"/>
        <v>42717.121377314819</v>
      </c>
      <c r="T2397" s="9">
        <f t="shared" si="75"/>
        <v>42745.372916666667</v>
      </c>
    </row>
    <row r="2398" spans="1:20" ht="43.5" x14ac:dyDescent="0.35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>
        <f>ROUND((E2398/D2398)*100,0)</f>
        <v>0</v>
      </c>
      <c r="P2398" s="5">
        <f>E2398/L2398</f>
        <v>10</v>
      </c>
      <c r="Q2398" t="str">
        <f>LEFT(N2398,FIND("/",N2398)-1)</f>
        <v>technology</v>
      </c>
      <c r="R2398" t="str">
        <f>RIGHT(N2398,LEN(N2398)-FIND("/",N2398))</f>
        <v>web</v>
      </c>
      <c r="S2398" s="9">
        <f t="shared" si="74"/>
        <v>42262.849050925928</v>
      </c>
      <c r="T2398" s="9">
        <f t="shared" si="75"/>
        <v>42292.849050925928</v>
      </c>
    </row>
    <row r="2399" spans="1:20" ht="43.5" x14ac:dyDescent="0.35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>
        <f>ROUND((E2399/D2399)*100,0)</f>
        <v>0</v>
      </c>
      <c r="P2399" s="5" t="e">
        <f>E2399/L2399</f>
        <v>#DIV/0!</v>
      </c>
      <c r="Q2399" t="str">
        <f>LEFT(N2399,FIND("/",N2399)-1)</f>
        <v>technology</v>
      </c>
      <c r="R2399" t="str">
        <f>RIGHT(N2399,LEN(N2399)-FIND("/",N2399))</f>
        <v>web</v>
      </c>
      <c r="S2399" s="9">
        <f t="shared" si="74"/>
        <v>41976.88490740741</v>
      </c>
      <c r="T2399" s="9">
        <f t="shared" si="75"/>
        <v>42006.88490740741</v>
      </c>
    </row>
    <row r="2400" spans="1:20" ht="43.5" x14ac:dyDescent="0.35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>
        <f>ROUND((E2400/D2400)*100,0)</f>
        <v>0</v>
      </c>
      <c r="P2400" s="5" t="e">
        <f>E2400/L2400</f>
        <v>#DIV/0!</v>
      </c>
      <c r="Q2400" t="str">
        <f>LEFT(N2400,FIND("/",N2400)-1)</f>
        <v>technology</v>
      </c>
      <c r="R2400" t="str">
        <f>RIGHT(N2400,LEN(N2400)-FIND("/",N2400))</f>
        <v>web</v>
      </c>
      <c r="S2400" s="9">
        <f t="shared" si="74"/>
        <v>42157.916481481487</v>
      </c>
      <c r="T2400" s="9">
        <f t="shared" si="75"/>
        <v>42187.916481481487</v>
      </c>
    </row>
    <row r="2401" spans="1:20" ht="43.5" x14ac:dyDescent="0.35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>
        <f>ROUND((E2401/D2401)*100,0)</f>
        <v>0</v>
      </c>
      <c r="P2401" s="5" t="e">
        <f>E2401/L2401</f>
        <v>#DIV/0!</v>
      </c>
      <c r="Q2401" t="str">
        <f>LEFT(N2401,FIND("/",N2401)-1)</f>
        <v>technology</v>
      </c>
      <c r="R2401" t="str">
        <f>RIGHT(N2401,LEN(N2401)-FIND("/",N2401))</f>
        <v>web</v>
      </c>
      <c r="S2401" s="9">
        <f t="shared" si="74"/>
        <v>41956.853078703702</v>
      </c>
      <c r="T2401" s="9">
        <f t="shared" si="75"/>
        <v>41991.853078703702</v>
      </c>
    </row>
    <row r="2402" spans="1:20" ht="43.5" x14ac:dyDescent="0.35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>
        <f>ROUND((E2402/D2402)*100,0)</f>
        <v>0</v>
      </c>
      <c r="P2402" s="5" t="e">
        <f>E2402/L2402</f>
        <v>#DIV/0!</v>
      </c>
      <c r="Q2402" t="str">
        <f>LEFT(N2402,FIND("/",N2402)-1)</f>
        <v>technology</v>
      </c>
      <c r="R2402" t="str">
        <f>RIGHT(N2402,LEN(N2402)-FIND("/",N2402))</f>
        <v>web</v>
      </c>
      <c r="S2402" s="9">
        <f t="shared" si="74"/>
        <v>42444.268101851849</v>
      </c>
      <c r="T2402" s="9">
        <f t="shared" si="75"/>
        <v>42474.268101851849</v>
      </c>
    </row>
    <row r="2403" spans="1:20" ht="43.5" x14ac:dyDescent="0.35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>
        <f>ROUND((E2403/D2403)*100,0)</f>
        <v>1</v>
      </c>
      <c r="P2403" s="5">
        <f>E2403/L2403</f>
        <v>22.333333333333332</v>
      </c>
      <c r="Q2403" t="str">
        <f>LEFT(N2403,FIND("/",N2403)-1)</f>
        <v>food</v>
      </c>
      <c r="R2403" t="str">
        <f>RIGHT(N2403,LEN(N2403)-FIND("/",N2403))</f>
        <v>food trucks</v>
      </c>
      <c r="S2403" s="9">
        <f t="shared" si="74"/>
        <v>42374.822870370372</v>
      </c>
      <c r="T2403" s="9">
        <f t="shared" si="75"/>
        <v>42434.822870370372</v>
      </c>
    </row>
    <row r="2404" spans="1:20" ht="29" x14ac:dyDescent="0.35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>
        <f>ROUND((E2404/D2404)*100,0)</f>
        <v>0</v>
      </c>
      <c r="P2404" s="5">
        <f>E2404/L2404</f>
        <v>52</v>
      </c>
      <c r="Q2404" t="str">
        <f>LEFT(N2404,FIND("/",N2404)-1)</f>
        <v>food</v>
      </c>
      <c r="R2404" t="str">
        <f>RIGHT(N2404,LEN(N2404)-FIND("/",N2404))</f>
        <v>food trucks</v>
      </c>
      <c r="S2404" s="9">
        <f t="shared" si="74"/>
        <v>42107.679756944446</v>
      </c>
      <c r="T2404" s="9">
        <f t="shared" si="75"/>
        <v>42137.679756944446</v>
      </c>
    </row>
    <row r="2405" spans="1:20" ht="43.5" x14ac:dyDescent="0.35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>
        <f>ROUND((E2405/D2405)*100,0)</f>
        <v>17</v>
      </c>
      <c r="P2405" s="5">
        <f>E2405/L2405</f>
        <v>16.833333333333332</v>
      </c>
      <c r="Q2405" t="str">
        <f>LEFT(N2405,FIND("/",N2405)-1)</f>
        <v>food</v>
      </c>
      <c r="R2405" t="str">
        <f>RIGHT(N2405,LEN(N2405)-FIND("/",N2405))</f>
        <v>food trucks</v>
      </c>
      <c r="S2405" s="9">
        <f t="shared" si="74"/>
        <v>42399.882615740738</v>
      </c>
      <c r="T2405" s="9">
        <f t="shared" si="75"/>
        <v>42459.840949074074</v>
      </c>
    </row>
    <row r="2406" spans="1:20" ht="43.5" x14ac:dyDescent="0.35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>
        <f>ROUND((E2406/D2406)*100,0)</f>
        <v>0</v>
      </c>
      <c r="P2406" s="5" t="e">
        <f>E2406/L2406</f>
        <v>#DIV/0!</v>
      </c>
      <c r="Q2406" t="str">
        <f>LEFT(N2406,FIND("/",N2406)-1)</f>
        <v>food</v>
      </c>
      <c r="R2406" t="str">
        <f>RIGHT(N2406,LEN(N2406)-FIND("/",N2406))</f>
        <v>food trucks</v>
      </c>
      <c r="S2406" s="9">
        <f t="shared" si="74"/>
        <v>42342.03943287037</v>
      </c>
      <c r="T2406" s="9">
        <f t="shared" si="75"/>
        <v>42372.03943287037</v>
      </c>
    </row>
    <row r="2407" spans="1:20" ht="43.5" x14ac:dyDescent="0.35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>
        <f>ROUND((E2407/D2407)*100,0)</f>
        <v>23</v>
      </c>
      <c r="P2407" s="5">
        <f>E2407/L2407</f>
        <v>56.3</v>
      </c>
      <c r="Q2407" t="str">
        <f>LEFT(N2407,FIND("/",N2407)-1)</f>
        <v>food</v>
      </c>
      <c r="R2407" t="str">
        <f>RIGHT(N2407,LEN(N2407)-FIND("/",N2407))</f>
        <v>food trucks</v>
      </c>
      <c r="S2407" s="9">
        <f t="shared" si="74"/>
        <v>42595.585358796292</v>
      </c>
      <c r="T2407" s="9">
        <f t="shared" si="75"/>
        <v>42616.585358796292</v>
      </c>
    </row>
    <row r="2408" spans="1:20" ht="43.5" x14ac:dyDescent="0.35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>
        <f>ROUND((E2408/D2408)*100,0)</f>
        <v>41</v>
      </c>
      <c r="P2408" s="5">
        <f>E2408/L2408</f>
        <v>84.0625</v>
      </c>
      <c r="Q2408" t="str">
        <f>LEFT(N2408,FIND("/",N2408)-1)</f>
        <v>food</v>
      </c>
      <c r="R2408" t="str">
        <f>RIGHT(N2408,LEN(N2408)-FIND("/",N2408))</f>
        <v>food trucks</v>
      </c>
      <c r="S2408" s="9">
        <f t="shared" si="74"/>
        <v>41983.110995370371</v>
      </c>
      <c r="T2408" s="9">
        <f t="shared" si="75"/>
        <v>42023.110995370371</v>
      </c>
    </row>
    <row r="2409" spans="1:20" ht="58" x14ac:dyDescent="0.35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>
        <f>ROUND((E2409/D2409)*100,0)</f>
        <v>25</v>
      </c>
      <c r="P2409" s="5">
        <f>E2409/L2409</f>
        <v>168.39393939393941</v>
      </c>
      <c r="Q2409" t="str">
        <f>LEFT(N2409,FIND("/",N2409)-1)</f>
        <v>food</v>
      </c>
      <c r="R2409" t="str">
        <f>RIGHT(N2409,LEN(N2409)-FIND("/",N2409))</f>
        <v>food trucks</v>
      </c>
      <c r="S2409" s="9">
        <f t="shared" si="74"/>
        <v>42082.575555555552</v>
      </c>
      <c r="T2409" s="9">
        <f t="shared" si="75"/>
        <v>42105.25</v>
      </c>
    </row>
    <row r="2410" spans="1:20" ht="43.5" x14ac:dyDescent="0.35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>
        <f>ROUND((E2410/D2410)*100,0)</f>
        <v>0</v>
      </c>
      <c r="P2410" s="5">
        <f>E2410/L2410</f>
        <v>15</v>
      </c>
      <c r="Q2410" t="str">
        <f>LEFT(N2410,FIND("/",N2410)-1)</f>
        <v>food</v>
      </c>
      <c r="R2410" t="str">
        <f>RIGHT(N2410,LEN(N2410)-FIND("/",N2410))</f>
        <v>food trucks</v>
      </c>
      <c r="S2410" s="9">
        <f t="shared" si="74"/>
        <v>41919.140706018516</v>
      </c>
      <c r="T2410" s="9">
        <f t="shared" si="75"/>
        <v>41949.182372685187</v>
      </c>
    </row>
    <row r="2411" spans="1:20" ht="43.5" x14ac:dyDescent="0.35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>
        <f>ROUND((E2411/D2411)*100,0)</f>
        <v>2</v>
      </c>
      <c r="P2411" s="5">
        <f>E2411/L2411</f>
        <v>76.666666666666671</v>
      </c>
      <c r="Q2411" t="str">
        <f>LEFT(N2411,FIND("/",N2411)-1)</f>
        <v>food</v>
      </c>
      <c r="R2411" t="str">
        <f>RIGHT(N2411,LEN(N2411)-FIND("/",N2411))</f>
        <v>food trucks</v>
      </c>
      <c r="S2411" s="9">
        <f t="shared" si="74"/>
        <v>42204.875868055555</v>
      </c>
      <c r="T2411" s="9">
        <f t="shared" si="75"/>
        <v>42234.875868055555</v>
      </c>
    </row>
    <row r="2412" spans="1:20" ht="58" x14ac:dyDescent="0.35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>
        <f>ROUND((E2412/D2412)*100,0)</f>
        <v>0</v>
      </c>
      <c r="P2412" s="5" t="e">
        <f>E2412/L2412</f>
        <v>#DIV/0!</v>
      </c>
      <c r="Q2412" t="str">
        <f>LEFT(N2412,FIND("/",N2412)-1)</f>
        <v>food</v>
      </c>
      <c r="R2412" t="str">
        <f>RIGHT(N2412,LEN(N2412)-FIND("/",N2412))</f>
        <v>food trucks</v>
      </c>
      <c r="S2412" s="9">
        <f t="shared" si="74"/>
        <v>42224.408275462964</v>
      </c>
      <c r="T2412" s="9">
        <f t="shared" si="75"/>
        <v>42254.408275462964</v>
      </c>
    </row>
    <row r="2413" spans="1:20" ht="58" x14ac:dyDescent="0.35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>
        <f>ROUND((E2413/D2413)*100,0)</f>
        <v>1</v>
      </c>
      <c r="P2413" s="5">
        <f>E2413/L2413</f>
        <v>50.333333333333336</v>
      </c>
      <c r="Q2413" t="str">
        <f>LEFT(N2413,FIND("/",N2413)-1)</f>
        <v>food</v>
      </c>
      <c r="R2413" t="str">
        <f>RIGHT(N2413,LEN(N2413)-FIND("/",N2413))</f>
        <v>food trucks</v>
      </c>
      <c r="S2413" s="9">
        <f t="shared" si="74"/>
        <v>42211.732430555552</v>
      </c>
      <c r="T2413" s="9">
        <f t="shared" si="75"/>
        <v>42241.732430555552</v>
      </c>
    </row>
    <row r="2414" spans="1:20" ht="58" x14ac:dyDescent="0.35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>
        <f>ROUND((E2414/D2414)*100,0)</f>
        <v>0</v>
      </c>
      <c r="P2414" s="5" t="e">
        <f>E2414/L2414</f>
        <v>#DIV/0!</v>
      </c>
      <c r="Q2414" t="str">
        <f>LEFT(N2414,FIND("/",N2414)-1)</f>
        <v>food</v>
      </c>
      <c r="R2414" t="str">
        <f>RIGHT(N2414,LEN(N2414)-FIND("/",N2414))</f>
        <v>food trucks</v>
      </c>
      <c r="S2414" s="9">
        <f t="shared" si="74"/>
        <v>42655.736956018518</v>
      </c>
      <c r="T2414" s="9">
        <f t="shared" si="75"/>
        <v>42700.778622685189</v>
      </c>
    </row>
    <row r="2415" spans="1:20" ht="43.5" x14ac:dyDescent="0.35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>
        <f>ROUND((E2415/D2415)*100,0)</f>
        <v>1</v>
      </c>
      <c r="P2415" s="5">
        <f>E2415/L2415</f>
        <v>8.3333333333333339</v>
      </c>
      <c r="Q2415" t="str">
        <f>LEFT(N2415,FIND("/",N2415)-1)</f>
        <v>food</v>
      </c>
      <c r="R2415" t="str">
        <f>RIGHT(N2415,LEN(N2415)-FIND("/",N2415))</f>
        <v>food trucks</v>
      </c>
      <c r="S2415" s="9">
        <f t="shared" si="74"/>
        <v>41760.10974537037</v>
      </c>
      <c r="T2415" s="9">
        <f t="shared" si="75"/>
        <v>41790.979166666664</v>
      </c>
    </row>
    <row r="2416" spans="1:20" ht="43.5" x14ac:dyDescent="0.35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>
        <f>ROUND((E2416/D2416)*100,0)</f>
        <v>3</v>
      </c>
      <c r="P2416" s="5">
        <f>E2416/L2416</f>
        <v>35.384615384615387</v>
      </c>
      <c r="Q2416" t="str">
        <f>LEFT(N2416,FIND("/",N2416)-1)</f>
        <v>food</v>
      </c>
      <c r="R2416" t="str">
        <f>RIGHT(N2416,LEN(N2416)-FIND("/",N2416))</f>
        <v>food trucks</v>
      </c>
      <c r="S2416" s="9">
        <f t="shared" si="74"/>
        <v>42198.695138888885</v>
      </c>
      <c r="T2416" s="9">
        <f t="shared" si="75"/>
        <v>42238.165972222225</v>
      </c>
    </row>
    <row r="2417" spans="1:20" ht="43.5" x14ac:dyDescent="0.35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>
        <f>ROUND((E2417/D2417)*100,0)</f>
        <v>1</v>
      </c>
      <c r="P2417" s="5">
        <f>E2417/L2417</f>
        <v>55.833333333333336</v>
      </c>
      <c r="Q2417" t="str">
        <f>LEFT(N2417,FIND("/",N2417)-1)</f>
        <v>food</v>
      </c>
      <c r="R2417" t="str">
        <f>RIGHT(N2417,LEN(N2417)-FIND("/",N2417))</f>
        <v>food trucks</v>
      </c>
      <c r="S2417" s="9">
        <f t="shared" si="74"/>
        <v>42536.862800925926</v>
      </c>
      <c r="T2417" s="9">
        <f t="shared" si="75"/>
        <v>42566.862800925926</v>
      </c>
    </row>
    <row r="2418" spans="1:20" ht="43.5" x14ac:dyDescent="0.35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>
        <f>ROUND((E2418/D2418)*100,0)</f>
        <v>0</v>
      </c>
      <c r="P2418" s="5">
        <f>E2418/L2418</f>
        <v>5</v>
      </c>
      <c r="Q2418" t="str">
        <f>LEFT(N2418,FIND("/",N2418)-1)</f>
        <v>food</v>
      </c>
      <c r="R2418" t="str">
        <f>RIGHT(N2418,LEN(N2418)-FIND("/",N2418))</f>
        <v>food trucks</v>
      </c>
      <c r="S2418" s="9">
        <f t="shared" si="74"/>
        <v>42019.737766203703</v>
      </c>
      <c r="T2418" s="9">
        <f t="shared" si="75"/>
        <v>42077.625</v>
      </c>
    </row>
    <row r="2419" spans="1:20" ht="43.5" x14ac:dyDescent="0.35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>
        <f>ROUND((E2419/D2419)*100,0)</f>
        <v>0</v>
      </c>
      <c r="P2419" s="5" t="e">
        <f>E2419/L2419</f>
        <v>#DIV/0!</v>
      </c>
      <c r="Q2419" t="str">
        <f>LEFT(N2419,FIND("/",N2419)-1)</f>
        <v>food</v>
      </c>
      <c r="R2419" t="str">
        <f>RIGHT(N2419,LEN(N2419)-FIND("/",N2419))</f>
        <v>food trucks</v>
      </c>
      <c r="S2419" s="9">
        <f t="shared" si="74"/>
        <v>41831.884108796294</v>
      </c>
      <c r="T2419" s="9">
        <f t="shared" si="75"/>
        <v>41861.884108796294</v>
      </c>
    </row>
    <row r="2420" spans="1:20" x14ac:dyDescent="0.35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>
        <f>ROUND((E2420/D2420)*100,0)</f>
        <v>0</v>
      </c>
      <c r="P2420" s="5">
        <f>E2420/L2420</f>
        <v>1</v>
      </c>
      <c r="Q2420" t="str">
        <f>LEFT(N2420,FIND("/",N2420)-1)</f>
        <v>food</v>
      </c>
      <c r="R2420" t="str">
        <f>RIGHT(N2420,LEN(N2420)-FIND("/",N2420))</f>
        <v>food trucks</v>
      </c>
      <c r="S2420" s="9">
        <f t="shared" si="74"/>
        <v>42027.856990740736</v>
      </c>
      <c r="T2420" s="9">
        <f t="shared" si="75"/>
        <v>42087.815324074079</v>
      </c>
    </row>
    <row r="2421" spans="1:20" ht="58" x14ac:dyDescent="0.35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>
        <f>ROUND((E2421/D2421)*100,0)</f>
        <v>0</v>
      </c>
      <c r="P2421" s="5" t="e">
        <f>E2421/L2421</f>
        <v>#DIV/0!</v>
      </c>
      <c r="Q2421" t="str">
        <f>LEFT(N2421,FIND("/",N2421)-1)</f>
        <v>food</v>
      </c>
      <c r="R2421" t="str">
        <f>RIGHT(N2421,LEN(N2421)-FIND("/",N2421))</f>
        <v>food trucks</v>
      </c>
      <c r="S2421" s="9">
        <f t="shared" si="74"/>
        <v>41993.738298611104</v>
      </c>
      <c r="T2421" s="9">
        <f t="shared" si="75"/>
        <v>42053.738298611104</v>
      </c>
    </row>
    <row r="2422" spans="1:20" ht="43.5" x14ac:dyDescent="0.35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>
        <f>ROUND((E2422/D2422)*100,0)</f>
        <v>15</v>
      </c>
      <c r="P2422" s="5">
        <f>E2422/L2422</f>
        <v>69.472222222222229</v>
      </c>
      <c r="Q2422" t="str">
        <f>LEFT(N2422,FIND("/",N2422)-1)</f>
        <v>food</v>
      </c>
      <c r="R2422" t="str">
        <f>RIGHT(N2422,LEN(N2422)-FIND("/",N2422))</f>
        <v>food trucks</v>
      </c>
      <c r="S2422" s="9">
        <f t="shared" si="74"/>
        <v>41893.028877314813</v>
      </c>
      <c r="T2422" s="9">
        <f t="shared" si="75"/>
        <v>41953.070543981477</v>
      </c>
    </row>
    <row r="2423" spans="1:20" ht="29" x14ac:dyDescent="0.35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>
        <f>ROUND((E2423/D2423)*100,0)</f>
        <v>0</v>
      </c>
      <c r="P2423" s="5">
        <f>E2423/L2423</f>
        <v>1</v>
      </c>
      <c r="Q2423" t="str">
        <f>LEFT(N2423,FIND("/",N2423)-1)</f>
        <v>food</v>
      </c>
      <c r="R2423" t="str">
        <f>RIGHT(N2423,LEN(N2423)-FIND("/",N2423))</f>
        <v>food trucks</v>
      </c>
      <c r="S2423" s="9">
        <f t="shared" si="74"/>
        <v>42026.687453703707</v>
      </c>
      <c r="T2423" s="9">
        <f t="shared" si="75"/>
        <v>42056.687453703707</v>
      </c>
    </row>
    <row r="2424" spans="1:20" ht="29" x14ac:dyDescent="0.35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>
        <f>ROUND((E2424/D2424)*100,0)</f>
        <v>0</v>
      </c>
      <c r="P2424" s="5">
        <f>E2424/L2424</f>
        <v>1</v>
      </c>
      <c r="Q2424" t="str">
        <f>LEFT(N2424,FIND("/",N2424)-1)</f>
        <v>food</v>
      </c>
      <c r="R2424" t="str">
        <f>RIGHT(N2424,LEN(N2424)-FIND("/",N2424))</f>
        <v>food trucks</v>
      </c>
      <c r="S2424" s="9">
        <f t="shared" si="74"/>
        <v>42044.724953703699</v>
      </c>
      <c r="T2424" s="9">
        <f t="shared" si="75"/>
        <v>42074.683287037042</v>
      </c>
    </row>
    <row r="2425" spans="1:20" ht="43.5" x14ac:dyDescent="0.35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>
        <f>ROUND((E2425/D2425)*100,0)</f>
        <v>0</v>
      </c>
      <c r="P2425" s="5">
        <f>E2425/L2425</f>
        <v>8</v>
      </c>
      <c r="Q2425" t="str">
        <f>LEFT(N2425,FIND("/",N2425)-1)</f>
        <v>food</v>
      </c>
      <c r="R2425" t="str">
        <f>RIGHT(N2425,LEN(N2425)-FIND("/",N2425))</f>
        <v>food trucks</v>
      </c>
      <c r="S2425" s="9">
        <f t="shared" si="74"/>
        <v>41974.704745370371</v>
      </c>
      <c r="T2425" s="9">
        <f t="shared" si="75"/>
        <v>42004.704745370371</v>
      </c>
    </row>
    <row r="2426" spans="1:20" ht="29" x14ac:dyDescent="0.35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>
        <f>ROUND((E2426/D2426)*100,0)</f>
        <v>1</v>
      </c>
      <c r="P2426" s="5">
        <f>E2426/L2426</f>
        <v>34.444444444444443</v>
      </c>
      <c r="Q2426" t="str">
        <f>LEFT(N2426,FIND("/",N2426)-1)</f>
        <v>food</v>
      </c>
      <c r="R2426" t="str">
        <f>RIGHT(N2426,LEN(N2426)-FIND("/",N2426))</f>
        <v>food trucks</v>
      </c>
      <c r="S2426" s="9">
        <f t="shared" si="74"/>
        <v>41909.892453703702</v>
      </c>
      <c r="T2426" s="9">
        <f t="shared" si="75"/>
        <v>41939.892453703702</v>
      </c>
    </row>
    <row r="2427" spans="1:20" ht="58" x14ac:dyDescent="0.35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>
        <f>ROUND((E2427/D2427)*100,0)</f>
        <v>0</v>
      </c>
      <c r="P2427" s="5">
        <f>E2427/L2427</f>
        <v>1</v>
      </c>
      <c r="Q2427" t="str">
        <f>LEFT(N2427,FIND("/",N2427)-1)</f>
        <v>food</v>
      </c>
      <c r="R2427" t="str">
        <f>RIGHT(N2427,LEN(N2427)-FIND("/",N2427))</f>
        <v>food trucks</v>
      </c>
      <c r="S2427" s="9">
        <f t="shared" si="74"/>
        <v>42502.913761574076</v>
      </c>
      <c r="T2427" s="9">
        <f t="shared" si="75"/>
        <v>42517.919444444444</v>
      </c>
    </row>
    <row r="2428" spans="1:20" ht="43.5" x14ac:dyDescent="0.35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>
        <f>ROUND((E2428/D2428)*100,0)</f>
        <v>0</v>
      </c>
      <c r="P2428" s="5" t="e">
        <f>E2428/L2428</f>
        <v>#DIV/0!</v>
      </c>
      <c r="Q2428" t="str">
        <f>LEFT(N2428,FIND("/",N2428)-1)</f>
        <v>food</v>
      </c>
      <c r="R2428" t="str">
        <f>RIGHT(N2428,LEN(N2428)-FIND("/",N2428))</f>
        <v>food trucks</v>
      </c>
      <c r="S2428" s="9">
        <f t="shared" si="74"/>
        <v>42164.170046296291</v>
      </c>
      <c r="T2428" s="9">
        <f t="shared" si="75"/>
        <v>42224.170046296291</v>
      </c>
    </row>
    <row r="2429" spans="1:20" ht="29" x14ac:dyDescent="0.35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>
        <f>ROUND((E2429/D2429)*100,0)</f>
        <v>0</v>
      </c>
      <c r="P2429" s="5">
        <f>E2429/L2429</f>
        <v>1</v>
      </c>
      <c r="Q2429" t="str">
        <f>LEFT(N2429,FIND("/",N2429)-1)</f>
        <v>food</v>
      </c>
      <c r="R2429" t="str">
        <f>RIGHT(N2429,LEN(N2429)-FIND("/",N2429))</f>
        <v>food trucks</v>
      </c>
      <c r="S2429" s="9">
        <f t="shared" si="74"/>
        <v>42412.318668981476</v>
      </c>
      <c r="T2429" s="9">
        <f t="shared" si="75"/>
        <v>42452.277002314819</v>
      </c>
    </row>
    <row r="2430" spans="1:20" ht="29" x14ac:dyDescent="0.35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>
        <f>ROUND((E2430/D2430)*100,0)</f>
        <v>0</v>
      </c>
      <c r="P2430" s="5">
        <f>E2430/L2430</f>
        <v>1</v>
      </c>
      <c r="Q2430" t="str">
        <f>LEFT(N2430,FIND("/",N2430)-1)</f>
        <v>food</v>
      </c>
      <c r="R2430" t="str">
        <f>RIGHT(N2430,LEN(N2430)-FIND("/",N2430))</f>
        <v>food trucks</v>
      </c>
      <c r="S2430" s="9">
        <f t="shared" si="74"/>
        <v>42045.784155092595</v>
      </c>
      <c r="T2430" s="9">
        <f t="shared" si="75"/>
        <v>42075.742488425924</v>
      </c>
    </row>
    <row r="2431" spans="1:20" ht="43.5" x14ac:dyDescent="0.35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>
        <f>ROUND((E2431/D2431)*100,0)</f>
        <v>1</v>
      </c>
      <c r="P2431" s="5">
        <f>E2431/L2431</f>
        <v>501.25</v>
      </c>
      <c r="Q2431" t="str">
        <f>LEFT(N2431,FIND("/",N2431)-1)</f>
        <v>food</v>
      </c>
      <c r="R2431" t="str">
        <f>RIGHT(N2431,LEN(N2431)-FIND("/",N2431))</f>
        <v>food trucks</v>
      </c>
      <c r="S2431" s="9">
        <f t="shared" si="74"/>
        <v>42734.879236111112</v>
      </c>
      <c r="T2431" s="9">
        <f t="shared" si="75"/>
        <v>42771.697222222225</v>
      </c>
    </row>
    <row r="2432" spans="1:20" ht="58" x14ac:dyDescent="0.35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>
        <f>ROUND((E2432/D2432)*100,0)</f>
        <v>1</v>
      </c>
      <c r="P2432" s="5">
        <f>E2432/L2432</f>
        <v>10.5</v>
      </c>
      <c r="Q2432" t="str">
        <f>LEFT(N2432,FIND("/",N2432)-1)</f>
        <v>food</v>
      </c>
      <c r="R2432" t="str">
        <f>RIGHT(N2432,LEN(N2432)-FIND("/",N2432))</f>
        <v>food trucks</v>
      </c>
      <c r="S2432" s="9">
        <f t="shared" si="74"/>
        <v>42382.130833333329</v>
      </c>
      <c r="T2432" s="9">
        <f t="shared" si="75"/>
        <v>42412.130833333329</v>
      </c>
    </row>
    <row r="2433" spans="1:20" ht="29" x14ac:dyDescent="0.35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>
        <f>ROUND((E2433/D2433)*100,0)</f>
        <v>0</v>
      </c>
      <c r="P2433" s="5">
        <f>E2433/L2433</f>
        <v>1</v>
      </c>
      <c r="Q2433" t="str">
        <f>LEFT(N2433,FIND("/",N2433)-1)</f>
        <v>food</v>
      </c>
      <c r="R2433" t="str">
        <f>RIGHT(N2433,LEN(N2433)-FIND("/",N2433))</f>
        <v>food trucks</v>
      </c>
      <c r="S2433" s="9">
        <f t="shared" si="74"/>
        <v>42489.099687499998</v>
      </c>
      <c r="T2433" s="9">
        <f t="shared" si="75"/>
        <v>42549.099687499998</v>
      </c>
    </row>
    <row r="2434" spans="1:20" ht="43.5" x14ac:dyDescent="0.35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>
        <f>ROUND((E2434/D2434)*100,0)</f>
        <v>0</v>
      </c>
      <c r="P2434" s="5">
        <f>E2434/L2434</f>
        <v>1</v>
      </c>
      <c r="Q2434" t="str">
        <f>LEFT(N2434,FIND("/",N2434)-1)</f>
        <v>food</v>
      </c>
      <c r="R2434" t="str">
        <f>RIGHT(N2434,LEN(N2434)-FIND("/",N2434))</f>
        <v>food trucks</v>
      </c>
      <c r="S2434" s="9">
        <f t="shared" si="74"/>
        <v>42041.218715277777</v>
      </c>
      <c r="T2434" s="9">
        <f t="shared" si="75"/>
        <v>42071.218715277777</v>
      </c>
    </row>
    <row r="2435" spans="1:20" ht="58" x14ac:dyDescent="0.35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>
        <f>ROUND((E2435/D2435)*100,0)</f>
        <v>0</v>
      </c>
      <c r="P2435" s="5" t="e">
        <f>E2435/L2435</f>
        <v>#DIV/0!</v>
      </c>
      <c r="Q2435" t="str">
        <f>LEFT(N2435,FIND("/",N2435)-1)</f>
        <v>food</v>
      </c>
      <c r="R2435" t="str">
        <f>RIGHT(N2435,LEN(N2435)-FIND("/",N2435))</f>
        <v>food trucks</v>
      </c>
      <c r="S2435" s="9">
        <f t="shared" ref="S2435:S2498" si="76">(((J2435/60)/60)/24)+DATE(1970,1,1)</f>
        <v>42397.89980324074</v>
      </c>
      <c r="T2435" s="9">
        <f t="shared" ref="T2435:T2498" si="77">(((I2435/60)/60)/24)+DATE(1970,1,1)</f>
        <v>42427.89980324074</v>
      </c>
    </row>
    <row r="2436" spans="1:20" ht="43.5" x14ac:dyDescent="0.35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>
        <f>ROUND((E2436/D2436)*100,0)</f>
        <v>0</v>
      </c>
      <c r="P2436" s="5">
        <f>E2436/L2436</f>
        <v>13</v>
      </c>
      <c r="Q2436" t="str">
        <f>LEFT(N2436,FIND("/",N2436)-1)</f>
        <v>food</v>
      </c>
      <c r="R2436" t="str">
        <f>RIGHT(N2436,LEN(N2436)-FIND("/",N2436))</f>
        <v>food trucks</v>
      </c>
      <c r="S2436" s="9">
        <f t="shared" si="76"/>
        <v>42180.18604166666</v>
      </c>
      <c r="T2436" s="9">
        <f t="shared" si="77"/>
        <v>42220.18604166666</v>
      </c>
    </row>
    <row r="2437" spans="1:20" ht="43.5" x14ac:dyDescent="0.35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>
        <f>ROUND((E2437/D2437)*100,0)</f>
        <v>0</v>
      </c>
      <c r="P2437" s="5">
        <f>E2437/L2437</f>
        <v>306</v>
      </c>
      <c r="Q2437" t="str">
        <f>LEFT(N2437,FIND("/",N2437)-1)</f>
        <v>food</v>
      </c>
      <c r="R2437" t="str">
        <f>RIGHT(N2437,LEN(N2437)-FIND("/",N2437))</f>
        <v>food trucks</v>
      </c>
      <c r="S2437" s="9">
        <f t="shared" si="76"/>
        <v>42252.277615740735</v>
      </c>
      <c r="T2437" s="9">
        <f t="shared" si="77"/>
        <v>42282.277615740735</v>
      </c>
    </row>
    <row r="2438" spans="1:20" ht="58" x14ac:dyDescent="0.35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>
        <f>ROUND((E2438/D2438)*100,0)</f>
        <v>0</v>
      </c>
      <c r="P2438" s="5">
        <f>E2438/L2438</f>
        <v>22.5</v>
      </c>
      <c r="Q2438" t="str">
        <f>LEFT(N2438,FIND("/",N2438)-1)</f>
        <v>food</v>
      </c>
      <c r="R2438" t="str">
        <f>RIGHT(N2438,LEN(N2438)-FIND("/",N2438))</f>
        <v>food trucks</v>
      </c>
      <c r="S2438" s="9">
        <f t="shared" si="76"/>
        <v>42338.615393518514</v>
      </c>
      <c r="T2438" s="9">
        <f t="shared" si="77"/>
        <v>42398.615393518514</v>
      </c>
    </row>
    <row r="2439" spans="1:20" ht="43.5" x14ac:dyDescent="0.35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>
        <f>ROUND((E2439/D2439)*100,0)</f>
        <v>0</v>
      </c>
      <c r="P2439" s="5" t="e">
        <f>E2439/L2439</f>
        <v>#DIV/0!</v>
      </c>
      <c r="Q2439" t="str">
        <f>LEFT(N2439,FIND("/",N2439)-1)</f>
        <v>food</v>
      </c>
      <c r="R2439" t="str">
        <f>RIGHT(N2439,LEN(N2439)-FIND("/",N2439))</f>
        <v>food trucks</v>
      </c>
      <c r="S2439" s="9">
        <f t="shared" si="76"/>
        <v>42031.965138888889</v>
      </c>
      <c r="T2439" s="9">
        <f t="shared" si="77"/>
        <v>42080.75</v>
      </c>
    </row>
    <row r="2440" spans="1:20" ht="43.5" x14ac:dyDescent="0.35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>
        <f>ROUND((E2440/D2440)*100,0)</f>
        <v>0</v>
      </c>
      <c r="P2440" s="5">
        <f>E2440/L2440</f>
        <v>50</v>
      </c>
      <c r="Q2440" t="str">
        <f>LEFT(N2440,FIND("/",N2440)-1)</f>
        <v>food</v>
      </c>
      <c r="R2440" t="str">
        <f>RIGHT(N2440,LEN(N2440)-FIND("/",N2440))</f>
        <v>food trucks</v>
      </c>
      <c r="S2440" s="9">
        <f t="shared" si="76"/>
        <v>42285.91506944444</v>
      </c>
      <c r="T2440" s="9">
        <f t="shared" si="77"/>
        <v>42345.956736111111</v>
      </c>
    </row>
    <row r="2441" spans="1:20" ht="58" x14ac:dyDescent="0.35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>
        <f>ROUND((E2441/D2441)*100,0)</f>
        <v>0</v>
      </c>
      <c r="P2441" s="5" t="e">
        <f>E2441/L2441</f>
        <v>#DIV/0!</v>
      </c>
      <c r="Q2441" t="str">
        <f>LEFT(N2441,FIND("/",N2441)-1)</f>
        <v>food</v>
      </c>
      <c r="R2441" t="str">
        <f>RIGHT(N2441,LEN(N2441)-FIND("/",N2441))</f>
        <v>food trucks</v>
      </c>
      <c r="S2441" s="9">
        <f t="shared" si="76"/>
        <v>42265.818622685183</v>
      </c>
      <c r="T2441" s="9">
        <f t="shared" si="77"/>
        <v>42295.818622685183</v>
      </c>
    </row>
    <row r="2442" spans="1:20" ht="29" x14ac:dyDescent="0.35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>
        <f>ROUND((E2442/D2442)*100,0)</f>
        <v>0</v>
      </c>
      <c r="P2442" s="5">
        <f>E2442/L2442</f>
        <v>5</v>
      </c>
      <c r="Q2442" t="str">
        <f>LEFT(N2442,FIND("/",N2442)-1)</f>
        <v>food</v>
      </c>
      <c r="R2442" t="str">
        <f>RIGHT(N2442,LEN(N2442)-FIND("/",N2442))</f>
        <v>food trucks</v>
      </c>
      <c r="S2442" s="9">
        <f t="shared" si="76"/>
        <v>42383.899456018517</v>
      </c>
      <c r="T2442" s="9">
        <f t="shared" si="77"/>
        <v>42413.899456018517</v>
      </c>
    </row>
    <row r="2443" spans="1:20" ht="29" x14ac:dyDescent="0.35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>
        <f>ROUND((E2443/D2443)*100,0)</f>
        <v>108</v>
      </c>
      <c r="P2443" s="5">
        <f>E2443/L2443</f>
        <v>74.22935779816514</v>
      </c>
      <c r="Q2443" t="str">
        <f>LEFT(N2443,FIND("/",N2443)-1)</f>
        <v>food</v>
      </c>
      <c r="R2443" t="str">
        <f>RIGHT(N2443,LEN(N2443)-FIND("/",N2443))</f>
        <v>small batch</v>
      </c>
      <c r="S2443" s="9">
        <f t="shared" si="76"/>
        <v>42187.125625000001</v>
      </c>
      <c r="T2443" s="9">
        <f t="shared" si="77"/>
        <v>42208.207638888889</v>
      </c>
    </row>
    <row r="2444" spans="1:20" ht="29" x14ac:dyDescent="0.35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>
        <f>ROUND((E2444/D2444)*100,0)</f>
        <v>126</v>
      </c>
      <c r="P2444" s="5">
        <f>E2444/L2444</f>
        <v>81.252688172043008</v>
      </c>
      <c r="Q2444" t="str">
        <f>LEFT(N2444,FIND("/",N2444)-1)</f>
        <v>food</v>
      </c>
      <c r="R2444" t="str">
        <f>RIGHT(N2444,LEN(N2444)-FIND("/",N2444))</f>
        <v>small batch</v>
      </c>
      <c r="S2444" s="9">
        <f t="shared" si="76"/>
        <v>42052.666990740734</v>
      </c>
      <c r="T2444" s="9">
        <f t="shared" si="77"/>
        <v>42082.625324074077</v>
      </c>
    </row>
    <row r="2445" spans="1:20" ht="58" x14ac:dyDescent="0.35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>
        <f>ROUND((E2445/D2445)*100,0)</f>
        <v>203</v>
      </c>
      <c r="P2445" s="5">
        <f>E2445/L2445</f>
        <v>130.23469453376205</v>
      </c>
      <c r="Q2445" t="str">
        <f>LEFT(N2445,FIND("/",N2445)-1)</f>
        <v>food</v>
      </c>
      <c r="R2445" t="str">
        <f>RIGHT(N2445,LEN(N2445)-FIND("/",N2445))</f>
        <v>small batch</v>
      </c>
      <c r="S2445" s="9">
        <f t="shared" si="76"/>
        <v>41836.625254629631</v>
      </c>
      <c r="T2445" s="9">
        <f t="shared" si="77"/>
        <v>41866.625254629631</v>
      </c>
    </row>
    <row r="2446" spans="1:20" ht="43.5" x14ac:dyDescent="0.35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>
        <f>ROUND((E2446/D2446)*100,0)</f>
        <v>109</v>
      </c>
      <c r="P2446" s="5">
        <f>E2446/L2446</f>
        <v>53.409836065573771</v>
      </c>
      <c r="Q2446" t="str">
        <f>LEFT(N2446,FIND("/",N2446)-1)</f>
        <v>food</v>
      </c>
      <c r="R2446" t="str">
        <f>RIGHT(N2446,LEN(N2446)-FIND("/",N2446))</f>
        <v>small batch</v>
      </c>
      <c r="S2446" s="9">
        <f t="shared" si="76"/>
        <v>42485.754525462966</v>
      </c>
      <c r="T2446" s="9">
        <f t="shared" si="77"/>
        <v>42515.754525462966</v>
      </c>
    </row>
    <row r="2447" spans="1:20" ht="58" x14ac:dyDescent="0.35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>
        <f>ROUND((E2447/D2447)*100,0)</f>
        <v>173</v>
      </c>
      <c r="P2447" s="5">
        <f>E2447/L2447</f>
        <v>75.130434782608702</v>
      </c>
      <c r="Q2447" t="str">
        <f>LEFT(N2447,FIND("/",N2447)-1)</f>
        <v>food</v>
      </c>
      <c r="R2447" t="str">
        <f>RIGHT(N2447,LEN(N2447)-FIND("/",N2447))</f>
        <v>small batch</v>
      </c>
      <c r="S2447" s="9">
        <f t="shared" si="76"/>
        <v>42243.190057870372</v>
      </c>
      <c r="T2447" s="9">
        <f t="shared" si="77"/>
        <v>42273.190057870372</v>
      </c>
    </row>
    <row r="2448" spans="1:20" ht="58" x14ac:dyDescent="0.35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>
        <f>ROUND((E2448/D2448)*100,0)</f>
        <v>168</v>
      </c>
      <c r="P2448" s="5">
        <f>E2448/L2448</f>
        <v>75.666666666666671</v>
      </c>
      <c r="Q2448" t="str">
        <f>LEFT(N2448,FIND("/",N2448)-1)</f>
        <v>food</v>
      </c>
      <c r="R2448" t="str">
        <f>RIGHT(N2448,LEN(N2448)-FIND("/",N2448))</f>
        <v>small batch</v>
      </c>
      <c r="S2448" s="9">
        <f t="shared" si="76"/>
        <v>42670.602673611109</v>
      </c>
      <c r="T2448" s="9">
        <f t="shared" si="77"/>
        <v>42700.64434027778</v>
      </c>
    </row>
    <row r="2449" spans="1:20" ht="58" x14ac:dyDescent="0.35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>
        <f>ROUND((E2449/D2449)*100,0)</f>
        <v>427</v>
      </c>
      <c r="P2449" s="5">
        <f>E2449/L2449</f>
        <v>31.691394658753708</v>
      </c>
      <c r="Q2449" t="str">
        <f>LEFT(N2449,FIND("/",N2449)-1)</f>
        <v>food</v>
      </c>
      <c r="R2449" t="str">
        <f>RIGHT(N2449,LEN(N2449)-FIND("/",N2449))</f>
        <v>small batch</v>
      </c>
      <c r="S2449" s="9">
        <f t="shared" si="76"/>
        <v>42654.469826388886</v>
      </c>
      <c r="T2449" s="9">
        <f t="shared" si="77"/>
        <v>42686.166666666672</v>
      </c>
    </row>
    <row r="2450" spans="1:20" ht="58" x14ac:dyDescent="0.35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>
        <f>ROUND((E2450/D2450)*100,0)</f>
        <v>108</v>
      </c>
      <c r="P2450" s="5">
        <f>E2450/L2450</f>
        <v>47.777777777777779</v>
      </c>
      <c r="Q2450" t="str">
        <f>LEFT(N2450,FIND("/",N2450)-1)</f>
        <v>food</v>
      </c>
      <c r="R2450" t="str">
        <f>RIGHT(N2450,LEN(N2450)-FIND("/",N2450))</f>
        <v>small batch</v>
      </c>
      <c r="S2450" s="9">
        <f t="shared" si="76"/>
        <v>42607.316122685181</v>
      </c>
      <c r="T2450" s="9">
        <f t="shared" si="77"/>
        <v>42613.233333333337</v>
      </c>
    </row>
    <row r="2451" spans="1:20" ht="43.5" x14ac:dyDescent="0.35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>
        <f>ROUND((E2451/D2451)*100,0)</f>
        <v>108</v>
      </c>
      <c r="P2451" s="5">
        <f>E2451/L2451</f>
        <v>90</v>
      </c>
      <c r="Q2451" t="str">
        <f>LEFT(N2451,FIND("/",N2451)-1)</f>
        <v>food</v>
      </c>
      <c r="R2451" t="str">
        <f>RIGHT(N2451,LEN(N2451)-FIND("/",N2451))</f>
        <v>small batch</v>
      </c>
      <c r="S2451" s="9">
        <f t="shared" si="76"/>
        <v>41943.142534722225</v>
      </c>
      <c r="T2451" s="9">
        <f t="shared" si="77"/>
        <v>41973.184201388889</v>
      </c>
    </row>
    <row r="2452" spans="1:20" ht="43.5" x14ac:dyDescent="0.35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>
        <f>ROUND((E2452/D2452)*100,0)</f>
        <v>102</v>
      </c>
      <c r="P2452" s="5">
        <f>E2452/L2452</f>
        <v>149.31401960784314</v>
      </c>
      <c r="Q2452" t="str">
        <f>LEFT(N2452,FIND("/",N2452)-1)</f>
        <v>food</v>
      </c>
      <c r="R2452" t="str">
        <f>RIGHT(N2452,LEN(N2452)-FIND("/",N2452))</f>
        <v>small batch</v>
      </c>
      <c r="S2452" s="9">
        <f t="shared" si="76"/>
        <v>41902.07240740741</v>
      </c>
      <c r="T2452" s="9">
        <f t="shared" si="77"/>
        <v>41940.132638888892</v>
      </c>
    </row>
    <row r="2453" spans="1:20" ht="43.5" x14ac:dyDescent="0.35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>
        <f>ROUND((E2453/D2453)*100,0)</f>
        <v>115</v>
      </c>
      <c r="P2453" s="5">
        <f>E2453/L2453</f>
        <v>62.06989247311828</v>
      </c>
      <c r="Q2453" t="str">
        <f>LEFT(N2453,FIND("/",N2453)-1)</f>
        <v>food</v>
      </c>
      <c r="R2453" t="str">
        <f>RIGHT(N2453,LEN(N2453)-FIND("/",N2453))</f>
        <v>small batch</v>
      </c>
      <c r="S2453" s="9">
        <f t="shared" si="76"/>
        <v>42779.908449074079</v>
      </c>
      <c r="T2453" s="9">
        <f t="shared" si="77"/>
        <v>42799.908449074079</v>
      </c>
    </row>
    <row r="2454" spans="1:20" ht="43.5" x14ac:dyDescent="0.35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>
        <f>ROUND((E2454/D2454)*100,0)</f>
        <v>134</v>
      </c>
      <c r="P2454" s="5">
        <f>E2454/L2454</f>
        <v>53.4</v>
      </c>
      <c r="Q2454" t="str">
        <f>LEFT(N2454,FIND("/",N2454)-1)</f>
        <v>food</v>
      </c>
      <c r="R2454" t="str">
        <f>RIGHT(N2454,LEN(N2454)-FIND("/",N2454))</f>
        <v>small batch</v>
      </c>
      <c r="S2454" s="9">
        <f t="shared" si="76"/>
        <v>42338.84375</v>
      </c>
      <c r="T2454" s="9">
        <f t="shared" si="77"/>
        <v>42367.958333333328</v>
      </c>
    </row>
    <row r="2455" spans="1:20" ht="43.5" x14ac:dyDescent="0.35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>
        <f>ROUND((E2455/D2455)*100,0)</f>
        <v>155</v>
      </c>
      <c r="P2455" s="5">
        <f>E2455/L2455</f>
        <v>69.268656716417908</v>
      </c>
      <c r="Q2455" t="str">
        <f>LEFT(N2455,FIND("/",N2455)-1)</f>
        <v>food</v>
      </c>
      <c r="R2455" t="str">
        <f>RIGHT(N2455,LEN(N2455)-FIND("/",N2455))</f>
        <v>small batch</v>
      </c>
      <c r="S2455" s="9">
        <f t="shared" si="76"/>
        <v>42738.692233796297</v>
      </c>
      <c r="T2455" s="9">
        <f t="shared" si="77"/>
        <v>42768.692233796297</v>
      </c>
    </row>
    <row r="2456" spans="1:20" ht="43.5" x14ac:dyDescent="0.35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>
        <f>ROUND((E2456/D2456)*100,0)</f>
        <v>101</v>
      </c>
      <c r="P2456" s="5">
        <f>E2456/L2456</f>
        <v>271.50769230769231</v>
      </c>
      <c r="Q2456" t="str">
        <f>LEFT(N2456,FIND("/",N2456)-1)</f>
        <v>food</v>
      </c>
      <c r="R2456" t="str">
        <f>RIGHT(N2456,LEN(N2456)-FIND("/",N2456))</f>
        <v>small batch</v>
      </c>
      <c r="S2456" s="9">
        <f t="shared" si="76"/>
        <v>42770.201481481476</v>
      </c>
      <c r="T2456" s="9">
        <f t="shared" si="77"/>
        <v>42805.201481481476</v>
      </c>
    </row>
    <row r="2457" spans="1:20" ht="43.5" x14ac:dyDescent="0.35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>
        <f>ROUND((E2457/D2457)*100,0)</f>
        <v>182</v>
      </c>
      <c r="P2457" s="5">
        <f>E2457/L2457</f>
        <v>34.125</v>
      </c>
      <c r="Q2457" t="str">
        <f>LEFT(N2457,FIND("/",N2457)-1)</f>
        <v>food</v>
      </c>
      <c r="R2457" t="str">
        <f>RIGHT(N2457,LEN(N2457)-FIND("/",N2457))</f>
        <v>small batch</v>
      </c>
      <c r="S2457" s="9">
        <f t="shared" si="76"/>
        <v>42452.781828703708</v>
      </c>
      <c r="T2457" s="9">
        <f t="shared" si="77"/>
        <v>42480.781828703708</v>
      </c>
    </row>
    <row r="2458" spans="1:20" ht="43.5" x14ac:dyDescent="0.35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>
        <f>ROUND((E2458/D2458)*100,0)</f>
        <v>181</v>
      </c>
      <c r="P2458" s="5">
        <f>E2458/L2458</f>
        <v>40.492537313432834</v>
      </c>
      <c r="Q2458" t="str">
        <f>LEFT(N2458,FIND("/",N2458)-1)</f>
        <v>food</v>
      </c>
      <c r="R2458" t="str">
        <f>RIGHT(N2458,LEN(N2458)-FIND("/",N2458))</f>
        <v>small batch</v>
      </c>
      <c r="S2458" s="9">
        <f t="shared" si="76"/>
        <v>42761.961099537039</v>
      </c>
      <c r="T2458" s="9">
        <f t="shared" si="77"/>
        <v>42791.961099537039</v>
      </c>
    </row>
    <row r="2459" spans="1:20" ht="43.5" x14ac:dyDescent="0.35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>
        <f>ROUND((E2459/D2459)*100,0)</f>
        <v>102</v>
      </c>
      <c r="P2459" s="5">
        <f>E2459/L2459</f>
        <v>189.75806451612902</v>
      </c>
      <c r="Q2459" t="str">
        <f>LEFT(N2459,FIND("/",N2459)-1)</f>
        <v>food</v>
      </c>
      <c r="R2459" t="str">
        <f>RIGHT(N2459,LEN(N2459)-FIND("/",N2459))</f>
        <v>small batch</v>
      </c>
      <c r="S2459" s="9">
        <f t="shared" si="76"/>
        <v>42423.602500000001</v>
      </c>
      <c r="T2459" s="9">
        <f t="shared" si="77"/>
        <v>42453.560833333337</v>
      </c>
    </row>
    <row r="2460" spans="1:20" ht="58" x14ac:dyDescent="0.35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>
        <f>ROUND((E2460/D2460)*100,0)</f>
        <v>110</v>
      </c>
      <c r="P2460" s="5">
        <f>E2460/L2460</f>
        <v>68.862499999999997</v>
      </c>
      <c r="Q2460" t="str">
        <f>LEFT(N2460,FIND("/",N2460)-1)</f>
        <v>food</v>
      </c>
      <c r="R2460" t="str">
        <f>RIGHT(N2460,LEN(N2460)-FIND("/",N2460))</f>
        <v>small batch</v>
      </c>
      <c r="S2460" s="9">
        <f t="shared" si="76"/>
        <v>42495.871736111112</v>
      </c>
      <c r="T2460" s="9">
        <f t="shared" si="77"/>
        <v>42530.791666666672</v>
      </c>
    </row>
    <row r="2461" spans="1:20" ht="58" x14ac:dyDescent="0.35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>
        <f>ROUND((E2461/D2461)*100,0)</f>
        <v>102</v>
      </c>
      <c r="P2461" s="5">
        <f>E2461/L2461</f>
        <v>108.77659574468085</v>
      </c>
      <c r="Q2461" t="str">
        <f>LEFT(N2461,FIND("/",N2461)-1)</f>
        <v>food</v>
      </c>
      <c r="R2461" t="str">
        <f>RIGHT(N2461,LEN(N2461)-FIND("/",N2461))</f>
        <v>small batch</v>
      </c>
      <c r="S2461" s="9">
        <f t="shared" si="76"/>
        <v>42407.637557870374</v>
      </c>
      <c r="T2461" s="9">
        <f t="shared" si="77"/>
        <v>42452.595891203702</v>
      </c>
    </row>
    <row r="2462" spans="1:20" ht="43.5" x14ac:dyDescent="0.35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>
        <f>ROUND((E2462/D2462)*100,0)</f>
        <v>101</v>
      </c>
      <c r="P2462" s="5">
        <f>E2462/L2462</f>
        <v>125.98529411764706</v>
      </c>
      <c r="Q2462" t="str">
        <f>LEFT(N2462,FIND("/",N2462)-1)</f>
        <v>food</v>
      </c>
      <c r="R2462" t="str">
        <f>RIGHT(N2462,LEN(N2462)-FIND("/",N2462))</f>
        <v>small batch</v>
      </c>
      <c r="S2462" s="9">
        <f t="shared" si="76"/>
        <v>42704.187118055561</v>
      </c>
      <c r="T2462" s="9">
        <f t="shared" si="77"/>
        <v>42738.178472222222</v>
      </c>
    </row>
    <row r="2463" spans="1:20" ht="43.5" x14ac:dyDescent="0.35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>
        <f>ROUND((E2463/D2463)*100,0)</f>
        <v>104</v>
      </c>
      <c r="P2463" s="5">
        <f>E2463/L2463</f>
        <v>90.523255813953483</v>
      </c>
      <c r="Q2463" t="str">
        <f>LEFT(N2463,FIND("/",N2463)-1)</f>
        <v>music</v>
      </c>
      <c r="R2463" t="str">
        <f>RIGHT(N2463,LEN(N2463)-FIND("/",N2463))</f>
        <v>indie rock</v>
      </c>
      <c r="S2463" s="9">
        <f t="shared" si="76"/>
        <v>40784.012696759259</v>
      </c>
      <c r="T2463" s="9">
        <f t="shared" si="77"/>
        <v>40817.125</v>
      </c>
    </row>
    <row r="2464" spans="1:20" ht="43.5" x14ac:dyDescent="0.35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>
        <f>ROUND((E2464/D2464)*100,0)</f>
        <v>111</v>
      </c>
      <c r="P2464" s="5">
        <f>E2464/L2464</f>
        <v>28.880434782608695</v>
      </c>
      <c r="Q2464" t="str">
        <f>LEFT(N2464,FIND("/",N2464)-1)</f>
        <v>music</v>
      </c>
      <c r="R2464" t="str">
        <f>RIGHT(N2464,LEN(N2464)-FIND("/",N2464))</f>
        <v>indie rock</v>
      </c>
      <c r="S2464" s="9">
        <f t="shared" si="76"/>
        <v>41089.186296296299</v>
      </c>
      <c r="T2464" s="9">
        <f t="shared" si="77"/>
        <v>41109.186296296299</v>
      </c>
    </row>
    <row r="2465" spans="1:20" x14ac:dyDescent="0.35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>
        <f>ROUND((E2465/D2465)*100,0)</f>
        <v>116</v>
      </c>
      <c r="P2465" s="5">
        <f>E2465/L2465</f>
        <v>31</v>
      </c>
      <c r="Q2465" t="str">
        <f>LEFT(N2465,FIND("/",N2465)-1)</f>
        <v>music</v>
      </c>
      <c r="R2465" t="str">
        <f>RIGHT(N2465,LEN(N2465)-FIND("/",N2465))</f>
        <v>indie rock</v>
      </c>
      <c r="S2465" s="9">
        <f t="shared" si="76"/>
        <v>41341.111400462964</v>
      </c>
      <c r="T2465" s="9">
        <f t="shared" si="77"/>
        <v>41380.791666666664</v>
      </c>
    </row>
    <row r="2466" spans="1:20" ht="43.5" x14ac:dyDescent="0.35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>
        <f>ROUND((E2466/D2466)*100,0)</f>
        <v>111</v>
      </c>
      <c r="P2466" s="5">
        <f>E2466/L2466</f>
        <v>51.674418604651166</v>
      </c>
      <c r="Q2466" t="str">
        <f>LEFT(N2466,FIND("/",N2466)-1)</f>
        <v>music</v>
      </c>
      <c r="R2466" t="str">
        <f>RIGHT(N2466,LEN(N2466)-FIND("/",N2466))</f>
        <v>indie rock</v>
      </c>
      <c r="S2466" s="9">
        <f t="shared" si="76"/>
        <v>42248.90042824074</v>
      </c>
      <c r="T2466" s="9">
        <f t="shared" si="77"/>
        <v>42277.811805555553</v>
      </c>
    </row>
    <row r="2467" spans="1:20" ht="43.5" x14ac:dyDescent="0.35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>
        <f>ROUND((E2467/D2467)*100,0)</f>
        <v>180</v>
      </c>
      <c r="P2467" s="5">
        <f>E2467/L2467</f>
        <v>26.270833333333332</v>
      </c>
      <c r="Q2467" t="str">
        <f>LEFT(N2467,FIND("/",N2467)-1)</f>
        <v>music</v>
      </c>
      <c r="R2467" t="str">
        <f>RIGHT(N2467,LEN(N2467)-FIND("/",N2467))</f>
        <v>indie rock</v>
      </c>
      <c r="S2467" s="9">
        <f t="shared" si="76"/>
        <v>41145.719305555554</v>
      </c>
      <c r="T2467" s="9">
        <f t="shared" si="77"/>
        <v>41175.719305555554</v>
      </c>
    </row>
    <row r="2468" spans="1:20" ht="43.5" x14ac:dyDescent="0.35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>
        <f>ROUND((E2468/D2468)*100,0)</f>
        <v>100</v>
      </c>
      <c r="P2468" s="5">
        <f>E2468/L2468</f>
        <v>48.07692307692308</v>
      </c>
      <c r="Q2468" t="str">
        <f>LEFT(N2468,FIND("/",N2468)-1)</f>
        <v>music</v>
      </c>
      <c r="R2468" t="str">
        <f>RIGHT(N2468,LEN(N2468)-FIND("/",N2468))</f>
        <v>indie rock</v>
      </c>
      <c r="S2468" s="9">
        <f t="shared" si="76"/>
        <v>41373.102465277778</v>
      </c>
      <c r="T2468" s="9">
        <f t="shared" si="77"/>
        <v>41403.102465277778</v>
      </c>
    </row>
    <row r="2469" spans="1:20" ht="43.5" x14ac:dyDescent="0.35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>
        <f>ROUND((E2469/D2469)*100,0)</f>
        <v>119</v>
      </c>
      <c r="P2469" s="5">
        <f>E2469/L2469</f>
        <v>27.558139534883722</v>
      </c>
      <c r="Q2469" t="str">
        <f>LEFT(N2469,FIND("/",N2469)-1)</f>
        <v>music</v>
      </c>
      <c r="R2469" t="str">
        <f>RIGHT(N2469,LEN(N2469)-FIND("/",N2469))</f>
        <v>indie rock</v>
      </c>
      <c r="S2469" s="9">
        <f t="shared" si="76"/>
        <v>41025.874201388891</v>
      </c>
      <c r="T2469" s="9">
        <f t="shared" si="77"/>
        <v>41039.708333333336</v>
      </c>
    </row>
    <row r="2470" spans="1:20" ht="43.5" x14ac:dyDescent="0.35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>
        <f>ROUND((E2470/D2470)*100,0)</f>
        <v>107</v>
      </c>
      <c r="P2470" s="5">
        <f>E2470/L2470</f>
        <v>36.97137931034483</v>
      </c>
      <c r="Q2470" t="str">
        <f>LEFT(N2470,FIND("/",N2470)-1)</f>
        <v>music</v>
      </c>
      <c r="R2470" t="str">
        <f>RIGHT(N2470,LEN(N2470)-FIND("/",N2470))</f>
        <v>indie rock</v>
      </c>
      <c r="S2470" s="9">
        <f t="shared" si="76"/>
        <v>41174.154178240737</v>
      </c>
      <c r="T2470" s="9">
        <f t="shared" si="77"/>
        <v>41210.208333333336</v>
      </c>
    </row>
    <row r="2471" spans="1:20" ht="43.5" x14ac:dyDescent="0.35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>
        <f>ROUND((E2471/D2471)*100,0)</f>
        <v>114</v>
      </c>
      <c r="P2471" s="5">
        <f>E2471/L2471</f>
        <v>29.021276595744681</v>
      </c>
      <c r="Q2471" t="str">
        <f>LEFT(N2471,FIND("/",N2471)-1)</f>
        <v>music</v>
      </c>
      <c r="R2471" t="str">
        <f>RIGHT(N2471,LEN(N2471)-FIND("/",N2471))</f>
        <v>indie rock</v>
      </c>
      <c r="S2471" s="9">
        <f t="shared" si="76"/>
        <v>40557.429733796293</v>
      </c>
      <c r="T2471" s="9">
        <f t="shared" si="77"/>
        <v>40582.429733796293</v>
      </c>
    </row>
    <row r="2472" spans="1:20" ht="43.5" x14ac:dyDescent="0.35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>
        <f>ROUND((E2472/D2472)*100,0)</f>
        <v>103</v>
      </c>
      <c r="P2472" s="5">
        <f>E2472/L2472</f>
        <v>28.65666666666667</v>
      </c>
      <c r="Q2472" t="str">
        <f>LEFT(N2472,FIND("/",N2472)-1)</f>
        <v>music</v>
      </c>
      <c r="R2472" t="str">
        <f>RIGHT(N2472,LEN(N2472)-FIND("/",N2472))</f>
        <v>indie rock</v>
      </c>
      <c r="S2472" s="9">
        <f t="shared" si="76"/>
        <v>41023.07471064815</v>
      </c>
      <c r="T2472" s="9">
        <f t="shared" si="77"/>
        <v>41053.07471064815</v>
      </c>
    </row>
    <row r="2473" spans="1:20" ht="58" x14ac:dyDescent="0.35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>
        <f>ROUND((E2473/D2473)*100,0)</f>
        <v>128</v>
      </c>
      <c r="P2473" s="5">
        <f>E2473/L2473</f>
        <v>37.647058823529413</v>
      </c>
      <c r="Q2473" t="str">
        <f>LEFT(N2473,FIND("/",N2473)-1)</f>
        <v>music</v>
      </c>
      <c r="R2473" t="str">
        <f>RIGHT(N2473,LEN(N2473)-FIND("/",N2473))</f>
        <v>indie rock</v>
      </c>
      <c r="S2473" s="9">
        <f t="shared" si="76"/>
        <v>40893.992962962962</v>
      </c>
      <c r="T2473" s="9">
        <f t="shared" si="77"/>
        <v>40933.992962962962</v>
      </c>
    </row>
    <row r="2474" spans="1:20" ht="58" x14ac:dyDescent="0.35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>
        <f>ROUND((E2474/D2474)*100,0)</f>
        <v>136</v>
      </c>
      <c r="P2474" s="5">
        <f>E2474/L2474</f>
        <v>97.904038461538462</v>
      </c>
      <c r="Q2474" t="str">
        <f>LEFT(N2474,FIND("/",N2474)-1)</f>
        <v>music</v>
      </c>
      <c r="R2474" t="str">
        <f>RIGHT(N2474,LEN(N2474)-FIND("/",N2474))</f>
        <v>indie rock</v>
      </c>
      <c r="S2474" s="9">
        <f t="shared" si="76"/>
        <v>40354.11550925926</v>
      </c>
      <c r="T2474" s="9">
        <f t="shared" si="77"/>
        <v>40425.043749999997</v>
      </c>
    </row>
    <row r="2475" spans="1:20" ht="43.5" x14ac:dyDescent="0.35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>
        <f>ROUND((E2475/D2475)*100,0)</f>
        <v>100</v>
      </c>
      <c r="P2475" s="5">
        <f>E2475/L2475</f>
        <v>42.553191489361701</v>
      </c>
      <c r="Q2475" t="str">
        <f>LEFT(N2475,FIND("/",N2475)-1)</f>
        <v>music</v>
      </c>
      <c r="R2475" t="str">
        <f>RIGHT(N2475,LEN(N2475)-FIND("/",N2475))</f>
        <v>indie rock</v>
      </c>
      <c r="S2475" s="9">
        <f t="shared" si="76"/>
        <v>41193.748483796298</v>
      </c>
      <c r="T2475" s="9">
        <f t="shared" si="77"/>
        <v>41223.790150462963</v>
      </c>
    </row>
    <row r="2476" spans="1:20" ht="58" x14ac:dyDescent="0.35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>
        <f>ROUND((E2476/D2476)*100,0)</f>
        <v>100</v>
      </c>
      <c r="P2476" s="5">
        <f>E2476/L2476</f>
        <v>131.58368421052631</v>
      </c>
      <c r="Q2476" t="str">
        <f>LEFT(N2476,FIND("/",N2476)-1)</f>
        <v>music</v>
      </c>
      <c r="R2476" t="str">
        <f>RIGHT(N2476,LEN(N2476)-FIND("/",N2476))</f>
        <v>indie rock</v>
      </c>
      <c r="S2476" s="9">
        <f t="shared" si="76"/>
        <v>40417.011296296296</v>
      </c>
      <c r="T2476" s="9">
        <f t="shared" si="77"/>
        <v>40462.011296296296</v>
      </c>
    </row>
    <row r="2477" spans="1:20" ht="29" x14ac:dyDescent="0.35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>
        <f>ROUND((E2477/D2477)*100,0)</f>
        <v>105</v>
      </c>
      <c r="P2477" s="5">
        <f>E2477/L2477</f>
        <v>32.320987654320987</v>
      </c>
      <c r="Q2477" t="str">
        <f>LEFT(N2477,FIND("/",N2477)-1)</f>
        <v>music</v>
      </c>
      <c r="R2477" t="str">
        <f>RIGHT(N2477,LEN(N2477)-FIND("/",N2477))</f>
        <v>indie rock</v>
      </c>
      <c r="S2477" s="9">
        <f t="shared" si="76"/>
        <v>40310.287673611114</v>
      </c>
      <c r="T2477" s="9">
        <f t="shared" si="77"/>
        <v>40369.916666666664</v>
      </c>
    </row>
    <row r="2478" spans="1:20" ht="43.5" x14ac:dyDescent="0.35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>
        <f>ROUND((E2478/D2478)*100,0)</f>
        <v>105</v>
      </c>
      <c r="P2478" s="5">
        <f>E2478/L2478</f>
        <v>61.103999999999999</v>
      </c>
      <c r="Q2478" t="str">
        <f>LEFT(N2478,FIND("/",N2478)-1)</f>
        <v>music</v>
      </c>
      <c r="R2478" t="str">
        <f>RIGHT(N2478,LEN(N2478)-FIND("/",N2478))</f>
        <v>indie rock</v>
      </c>
      <c r="S2478" s="9">
        <f t="shared" si="76"/>
        <v>41913.328356481477</v>
      </c>
      <c r="T2478" s="9">
        <f t="shared" si="77"/>
        <v>41946.370023148149</v>
      </c>
    </row>
    <row r="2479" spans="1:20" ht="29" x14ac:dyDescent="0.35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>
        <f>ROUND((E2479/D2479)*100,0)</f>
        <v>171</v>
      </c>
      <c r="P2479" s="5">
        <f>E2479/L2479</f>
        <v>31.341463414634145</v>
      </c>
      <c r="Q2479" t="str">
        <f>LEFT(N2479,FIND("/",N2479)-1)</f>
        <v>music</v>
      </c>
      <c r="R2479" t="str">
        <f>RIGHT(N2479,LEN(N2479)-FIND("/",N2479))</f>
        <v>indie rock</v>
      </c>
      <c r="S2479" s="9">
        <f t="shared" si="76"/>
        <v>41088.691493055558</v>
      </c>
      <c r="T2479" s="9">
        <f t="shared" si="77"/>
        <v>41133.691493055558</v>
      </c>
    </row>
    <row r="2480" spans="1:20" ht="43.5" x14ac:dyDescent="0.35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>
        <f>ROUND((E2480/D2480)*100,0)</f>
        <v>128</v>
      </c>
      <c r="P2480" s="5">
        <f>E2480/L2480</f>
        <v>129.1139240506329</v>
      </c>
      <c r="Q2480" t="str">
        <f>LEFT(N2480,FIND("/",N2480)-1)</f>
        <v>music</v>
      </c>
      <c r="R2480" t="str">
        <f>RIGHT(N2480,LEN(N2480)-FIND("/",N2480))</f>
        <v>indie rock</v>
      </c>
      <c r="S2480" s="9">
        <f t="shared" si="76"/>
        <v>41257.950381944444</v>
      </c>
      <c r="T2480" s="9">
        <f t="shared" si="77"/>
        <v>41287.950381944444</v>
      </c>
    </row>
    <row r="2481" spans="1:20" ht="29" x14ac:dyDescent="0.35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>
        <f>ROUND((E2481/D2481)*100,0)</f>
        <v>133</v>
      </c>
      <c r="P2481" s="5">
        <f>E2481/L2481</f>
        <v>25.020624999999999</v>
      </c>
      <c r="Q2481" t="str">
        <f>LEFT(N2481,FIND("/",N2481)-1)</f>
        <v>music</v>
      </c>
      <c r="R2481" t="str">
        <f>RIGHT(N2481,LEN(N2481)-FIND("/",N2481))</f>
        <v>indie rock</v>
      </c>
      <c r="S2481" s="9">
        <f t="shared" si="76"/>
        <v>41107.726782407408</v>
      </c>
      <c r="T2481" s="9">
        <f t="shared" si="77"/>
        <v>41118.083333333336</v>
      </c>
    </row>
    <row r="2482" spans="1:20" ht="43.5" x14ac:dyDescent="0.35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>
        <f>ROUND((E2482/D2482)*100,0)</f>
        <v>100</v>
      </c>
      <c r="P2482" s="5">
        <f>E2482/L2482</f>
        <v>250</v>
      </c>
      <c r="Q2482" t="str">
        <f>LEFT(N2482,FIND("/",N2482)-1)</f>
        <v>music</v>
      </c>
      <c r="R2482" t="str">
        <f>RIGHT(N2482,LEN(N2482)-FIND("/",N2482))</f>
        <v>indie rock</v>
      </c>
      <c r="S2482" s="9">
        <f t="shared" si="76"/>
        <v>42227.936157407406</v>
      </c>
      <c r="T2482" s="9">
        <f t="shared" si="77"/>
        <v>42287.936157407406</v>
      </c>
    </row>
    <row r="2483" spans="1:20" ht="43.5" x14ac:dyDescent="0.35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>
        <f>ROUND((E2483/D2483)*100,0)</f>
        <v>113</v>
      </c>
      <c r="P2483" s="5">
        <f>E2483/L2483</f>
        <v>47.541473684210523</v>
      </c>
      <c r="Q2483" t="str">
        <f>LEFT(N2483,FIND("/",N2483)-1)</f>
        <v>music</v>
      </c>
      <c r="R2483" t="str">
        <f>RIGHT(N2483,LEN(N2483)-FIND("/",N2483))</f>
        <v>indie rock</v>
      </c>
      <c r="S2483" s="9">
        <f t="shared" si="76"/>
        <v>40999.645925925928</v>
      </c>
      <c r="T2483" s="9">
        <f t="shared" si="77"/>
        <v>41029.645925925928</v>
      </c>
    </row>
    <row r="2484" spans="1:20" ht="58" x14ac:dyDescent="0.35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>
        <f>ROUND((E2484/D2484)*100,0)</f>
        <v>100</v>
      </c>
      <c r="P2484" s="5">
        <f>E2484/L2484</f>
        <v>40.04</v>
      </c>
      <c r="Q2484" t="str">
        <f>LEFT(N2484,FIND("/",N2484)-1)</f>
        <v>music</v>
      </c>
      <c r="R2484" t="str">
        <f>RIGHT(N2484,LEN(N2484)-FIND("/",N2484))</f>
        <v>indie rock</v>
      </c>
      <c r="S2484" s="9">
        <f t="shared" si="76"/>
        <v>40711.782210648147</v>
      </c>
      <c r="T2484" s="9">
        <f t="shared" si="77"/>
        <v>40756.782210648147</v>
      </c>
    </row>
    <row r="2485" spans="1:20" ht="43.5" x14ac:dyDescent="0.35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>
        <f>ROUND((E2485/D2485)*100,0)</f>
        <v>114</v>
      </c>
      <c r="P2485" s="5">
        <f>E2485/L2485</f>
        <v>65.84210526315789</v>
      </c>
      <c r="Q2485" t="str">
        <f>LEFT(N2485,FIND("/",N2485)-1)</f>
        <v>music</v>
      </c>
      <c r="R2485" t="str">
        <f>RIGHT(N2485,LEN(N2485)-FIND("/",N2485))</f>
        <v>indie rock</v>
      </c>
      <c r="S2485" s="9">
        <f t="shared" si="76"/>
        <v>40970.750034722223</v>
      </c>
      <c r="T2485" s="9">
        <f t="shared" si="77"/>
        <v>41030.708368055559</v>
      </c>
    </row>
    <row r="2486" spans="1:20" ht="58" x14ac:dyDescent="0.35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>
        <f>ROUND((E2486/D2486)*100,0)</f>
        <v>119</v>
      </c>
      <c r="P2486" s="5">
        <f>E2486/L2486</f>
        <v>46.401222222222216</v>
      </c>
      <c r="Q2486" t="str">
        <f>LEFT(N2486,FIND("/",N2486)-1)</f>
        <v>music</v>
      </c>
      <c r="R2486" t="str">
        <f>RIGHT(N2486,LEN(N2486)-FIND("/",N2486))</f>
        <v>indie rock</v>
      </c>
      <c r="S2486" s="9">
        <f t="shared" si="76"/>
        <v>40771.916701388887</v>
      </c>
      <c r="T2486" s="9">
        <f t="shared" si="77"/>
        <v>40801.916701388887</v>
      </c>
    </row>
    <row r="2487" spans="1:20" ht="58" x14ac:dyDescent="0.35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>
        <f>ROUND((E2487/D2487)*100,0)</f>
        <v>103</v>
      </c>
      <c r="P2487" s="5">
        <f>E2487/L2487</f>
        <v>50.365853658536587</v>
      </c>
      <c r="Q2487" t="str">
        <f>LEFT(N2487,FIND("/",N2487)-1)</f>
        <v>music</v>
      </c>
      <c r="R2487" t="str">
        <f>RIGHT(N2487,LEN(N2487)-FIND("/",N2487))</f>
        <v>indie rock</v>
      </c>
      <c r="S2487" s="9">
        <f t="shared" si="76"/>
        <v>40793.998599537037</v>
      </c>
      <c r="T2487" s="9">
        <f t="shared" si="77"/>
        <v>40828.998599537037</v>
      </c>
    </row>
    <row r="2488" spans="1:20" ht="43.5" x14ac:dyDescent="0.35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>
        <f>ROUND((E2488/D2488)*100,0)</f>
        <v>266</v>
      </c>
      <c r="P2488" s="5">
        <f>E2488/L2488</f>
        <v>26.566666666666666</v>
      </c>
      <c r="Q2488" t="str">
        <f>LEFT(N2488,FIND("/",N2488)-1)</f>
        <v>music</v>
      </c>
      <c r="R2488" t="str">
        <f>RIGHT(N2488,LEN(N2488)-FIND("/",N2488))</f>
        <v>indie rock</v>
      </c>
      <c r="S2488" s="9">
        <f t="shared" si="76"/>
        <v>40991.708055555559</v>
      </c>
      <c r="T2488" s="9">
        <f t="shared" si="77"/>
        <v>41021.708055555559</v>
      </c>
    </row>
    <row r="2489" spans="1:20" ht="43.5" x14ac:dyDescent="0.35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>
        <f>ROUND((E2489/D2489)*100,0)</f>
        <v>100</v>
      </c>
      <c r="P2489" s="5">
        <f>E2489/L2489</f>
        <v>39.493684210526318</v>
      </c>
      <c r="Q2489" t="str">
        <f>LEFT(N2489,FIND("/",N2489)-1)</f>
        <v>music</v>
      </c>
      <c r="R2489" t="str">
        <f>RIGHT(N2489,LEN(N2489)-FIND("/",N2489))</f>
        <v>indie rock</v>
      </c>
      <c r="S2489" s="9">
        <f t="shared" si="76"/>
        <v>41026.083298611113</v>
      </c>
      <c r="T2489" s="9">
        <f t="shared" si="77"/>
        <v>41056.083298611113</v>
      </c>
    </row>
    <row r="2490" spans="1:20" ht="58" x14ac:dyDescent="0.35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>
        <f>ROUND((E2490/D2490)*100,0)</f>
        <v>107</v>
      </c>
      <c r="P2490" s="5">
        <f>E2490/L2490</f>
        <v>49.246153846153845</v>
      </c>
      <c r="Q2490" t="str">
        <f>LEFT(N2490,FIND("/",N2490)-1)</f>
        <v>music</v>
      </c>
      <c r="R2490" t="str">
        <f>RIGHT(N2490,LEN(N2490)-FIND("/",N2490))</f>
        <v>indie rock</v>
      </c>
      <c r="S2490" s="9">
        <f t="shared" si="76"/>
        <v>40833.633194444446</v>
      </c>
      <c r="T2490" s="9">
        <f t="shared" si="77"/>
        <v>40863.674861111111</v>
      </c>
    </row>
    <row r="2491" spans="1:20" ht="43.5" x14ac:dyDescent="0.35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>
        <f>ROUND((E2491/D2491)*100,0)</f>
        <v>134</v>
      </c>
      <c r="P2491" s="5">
        <f>E2491/L2491</f>
        <v>62.38</v>
      </c>
      <c r="Q2491" t="str">
        <f>LEFT(N2491,FIND("/",N2491)-1)</f>
        <v>music</v>
      </c>
      <c r="R2491" t="str">
        <f>RIGHT(N2491,LEN(N2491)-FIND("/",N2491))</f>
        <v>indie rock</v>
      </c>
      <c r="S2491" s="9">
        <f t="shared" si="76"/>
        <v>41373.690266203703</v>
      </c>
      <c r="T2491" s="9">
        <f t="shared" si="77"/>
        <v>41403.690266203703</v>
      </c>
    </row>
    <row r="2492" spans="1:20" ht="43.5" x14ac:dyDescent="0.35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>
        <f>ROUND((E2492/D2492)*100,0)</f>
        <v>121</v>
      </c>
      <c r="P2492" s="5">
        <f>E2492/L2492</f>
        <v>37.9375</v>
      </c>
      <c r="Q2492" t="str">
        <f>LEFT(N2492,FIND("/",N2492)-1)</f>
        <v>music</v>
      </c>
      <c r="R2492" t="str">
        <f>RIGHT(N2492,LEN(N2492)-FIND("/",N2492))</f>
        <v>indie rock</v>
      </c>
      <c r="S2492" s="9">
        <f t="shared" si="76"/>
        <v>41023.227731481478</v>
      </c>
      <c r="T2492" s="9">
        <f t="shared" si="77"/>
        <v>41083.227731481478</v>
      </c>
    </row>
    <row r="2493" spans="1:20" ht="43.5" x14ac:dyDescent="0.35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>
        <f>ROUND((E2493/D2493)*100,0)</f>
        <v>103</v>
      </c>
      <c r="P2493" s="5">
        <f>E2493/L2493</f>
        <v>51.6</v>
      </c>
      <c r="Q2493" t="str">
        <f>LEFT(N2493,FIND("/",N2493)-1)</f>
        <v>music</v>
      </c>
      <c r="R2493" t="str">
        <f>RIGHT(N2493,LEN(N2493)-FIND("/",N2493))</f>
        <v>indie rock</v>
      </c>
      <c r="S2493" s="9">
        <f t="shared" si="76"/>
        <v>40542.839282407411</v>
      </c>
      <c r="T2493" s="9">
        <f t="shared" si="77"/>
        <v>40559.07708333333</v>
      </c>
    </row>
    <row r="2494" spans="1:20" ht="29" x14ac:dyDescent="0.35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>
        <f>ROUND((E2494/D2494)*100,0)</f>
        <v>125</v>
      </c>
      <c r="P2494" s="5">
        <f>E2494/L2494</f>
        <v>27.777777777777779</v>
      </c>
      <c r="Q2494" t="str">
        <f>LEFT(N2494,FIND("/",N2494)-1)</f>
        <v>music</v>
      </c>
      <c r="R2494" t="str">
        <f>RIGHT(N2494,LEN(N2494)-FIND("/",N2494))</f>
        <v>indie rock</v>
      </c>
      <c r="S2494" s="9">
        <f t="shared" si="76"/>
        <v>41024.985972222225</v>
      </c>
      <c r="T2494" s="9">
        <f t="shared" si="77"/>
        <v>41076.415972222225</v>
      </c>
    </row>
    <row r="2495" spans="1:20" ht="43.5" x14ac:dyDescent="0.35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>
        <f>ROUND((E2495/D2495)*100,0)</f>
        <v>129</v>
      </c>
      <c r="P2495" s="5">
        <f>E2495/L2495</f>
        <v>99.382239382239376</v>
      </c>
      <c r="Q2495" t="str">
        <f>LEFT(N2495,FIND("/",N2495)-1)</f>
        <v>music</v>
      </c>
      <c r="R2495" t="str">
        <f>RIGHT(N2495,LEN(N2495)-FIND("/",N2495))</f>
        <v>indie rock</v>
      </c>
      <c r="S2495" s="9">
        <f t="shared" si="76"/>
        <v>41348.168287037035</v>
      </c>
      <c r="T2495" s="9">
        <f t="shared" si="77"/>
        <v>41393.168287037035</v>
      </c>
    </row>
    <row r="2496" spans="1:20" ht="43.5" x14ac:dyDescent="0.35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>
        <f>ROUND((E2496/D2496)*100,0)</f>
        <v>101</v>
      </c>
      <c r="P2496" s="5">
        <f>E2496/L2496</f>
        <v>38.848205128205123</v>
      </c>
      <c r="Q2496" t="str">
        <f>LEFT(N2496,FIND("/",N2496)-1)</f>
        <v>music</v>
      </c>
      <c r="R2496" t="str">
        <f>RIGHT(N2496,LEN(N2496)-FIND("/",N2496))</f>
        <v>indie rock</v>
      </c>
      <c r="S2496" s="9">
        <f t="shared" si="76"/>
        <v>41022.645185185182</v>
      </c>
      <c r="T2496" s="9">
        <f t="shared" si="77"/>
        <v>41052.645185185182</v>
      </c>
    </row>
    <row r="2497" spans="1:20" ht="43.5" x14ac:dyDescent="0.35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>
        <f>ROUND((E2497/D2497)*100,0)</f>
        <v>128</v>
      </c>
      <c r="P2497" s="5">
        <f>E2497/L2497</f>
        <v>45.548809523809524</v>
      </c>
      <c r="Q2497" t="str">
        <f>LEFT(N2497,FIND("/",N2497)-1)</f>
        <v>music</v>
      </c>
      <c r="R2497" t="str">
        <f>RIGHT(N2497,LEN(N2497)-FIND("/",N2497))</f>
        <v>indie rock</v>
      </c>
      <c r="S2497" s="9">
        <f t="shared" si="76"/>
        <v>41036.946469907409</v>
      </c>
      <c r="T2497" s="9">
        <f t="shared" si="77"/>
        <v>41066.946469907409</v>
      </c>
    </row>
    <row r="2498" spans="1:20" ht="29" x14ac:dyDescent="0.35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>
        <f>ROUND((E2498/D2498)*100,0)</f>
        <v>100</v>
      </c>
      <c r="P2498" s="5">
        <f>E2498/L2498</f>
        <v>600</v>
      </c>
      <c r="Q2498" t="str">
        <f>LEFT(N2498,FIND("/",N2498)-1)</f>
        <v>music</v>
      </c>
      <c r="R2498" t="str">
        <f>RIGHT(N2498,LEN(N2498)-FIND("/",N2498))</f>
        <v>indie rock</v>
      </c>
      <c r="S2498" s="9">
        <f t="shared" si="76"/>
        <v>41327.996435185189</v>
      </c>
      <c r="T2498" s="9">
        <f t="shared" si="77"/>
        <v>41362.954768518517</v>
      </c>
    </row>
    <row r="2499" spans="1:20" ht="43.5" x14ac:dyDescent="0.35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>
        <f>ROUND((E2499/D2499)*100,0)</f>
        <v>113</v>
      </c>
      <c r="P2499" s="5">
        <f>E2499/L2499</f>
        <v>80.551071428571419</v>
      </c>
      <c r="Q2499" t="str">
        <f>LEFT(N2499,FIND("/",N2499)-1)</f>
        <v>music</v>
      </c>
      <c r="R2499" t="str">
        <f>RIGHT(N2499,LEN(N2499)-FIND("/",N2499))</f>
        <v>indie rock</v>
      </c>
      <c r="S2499" s="9">
        <f t="shared" ref="S2499:S2562" si="78">(((J2499/60)/60)/24)+DATE(1970,1,1)</f>
        <v>40730.878912037035</v>
      </c>
      <c r="T2499" s="9">
        <f t="shared" ref="T2499:T2562" si="79">(((I2499/60)/60)/24)+DATE(1970,1,1)</f>
        <v>40760.878912037035</v>
      </c>
    </row>
    <row r="2500" spans="1:20" ht="43.5" x14ac:dyDescent="0.35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>
        <f>ROUND((E2500/D2500)*100,0)</f>
        <v>106</v>
      </c>
      <c r="P2500" s="5">
        <f>E2500/L2500</f>
        <v>52.8</v>
      </c>
      <c r="Q2500" t="str">
        <f>LEFT(N2500,FIND("/",N2500)-1)</f>
        <v>music</v>
      </c>
      <c r="R2500" t="str">
        <f>RIGHT(N2500,LEN(N2500)-FIND("/",N2500))</f>
        <v>indie rock</v>
      </c>
      <c r="S2500" s="9">
        <f t="shared" si="78"/>
        <v>42017.967442129629</v>
      </c>
      <c r="T2500" s="9">
        <f t="shared" si="79"/>
        <v>42031.967442129629</v>
      </c>
    </row>
    <row r="2501" spans="1:20" ht="43.5" x14ac:dyDescent="0.35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>
        <f>ROUND((E2501/D2501)*100,0)</f>
        <v>203</v>
      </c>
      <c r="P2501" s="5">
        <f>E2501/L2501</f>
        <v>47.676470588235297</v>
      </c>
      <c r="Q2501" t="str">
        <f>LEFT(N2501,FIND("/",N2501)-1)</f>
        <v>music</v>
      </c>
      <c r="R2501" t="str">
        <f>RIGHT(N2501,LEN(N2501)-FIND("/",N2501))</f>
        <v>indie rock</v>
      </c>
      <c r="S2501" s="9">
        <f t="shared" si="78"/>
        <v>41226.648576388885</v>
      </c>
      <c r="T2501" s="9">
        <f t="shared" si="79"/>
        <v>41274.75</v>
      </c>
    </row>
    <row r="2502" spans="1:20" ht="43.5" x14ac:dyDescent="0.35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>
        <f>ROUND((E2502/D2502)*100,0)</f>
        <v>113</v>
      </c>
      <c r="P2502" s="5">
        <f>E2502/L2502</f>
        <v>23.448275862068964</v>
      </c>
      <c r="Q2502" t="str">
        <f>LEFT(N2502,FIND("/",N2502)-1)</f>
        <v>music</v>
      </c>
      <c r="R2502" t="str">
        <f>RIGHT(N2502,LEN(N2502)-FIND("/",N2502))</f>
        <v>indie rock</v>
      </c>
      <c r="S2502" s="9">
        <f t="shared" si="78"/>
        <v>41053.772858796299</v>
      </c>
      <c r="T2502" s="9">
        <f t="shared" si="79"/>
        <v>41083.772858796299</v>
      </c>
    </row>
    <row r="2503" spans="1:20" ht="43.5" x14ac:dyDescent="0.35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>
        <f>ROUND((E2503/D2503)*100,0)</f>
        <v>3</v>
      </c>
      <c r="P2503" s="5">
        <f>E2503/L2503</f>
        <v>40.142857142857146</v>
      </c>
      <c r="Q2503" t="str">
        <f>LEFT(N2503,FIND("/",N2503)-1)</f>
        <v>food</v>
      </c>
      <c r="R2503" t="str">
        <f>RIGHT(N2503,LEN(N2503)-FIND("/",N2503))</f>
        <v>restaurants</v>
      </c>
      <c r="S2503" s="9">
        <f t="shared" si="78"/>
        <v>42244.776666666665</v>
      </c>
      <c r="T2503" s="9">
        <f t="shared" si="79"/>
        <v>42274.776666666665</v>
      </c>
    </row>
    <row r="2504" spans="1:20" ht="58" x14ac:dyDescent="0.35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>
        <f>ROUND((E2504/D2504)*100,0)</f>
        <v>0</v>
      </c>
      <c r="P2504" s="5">
        <f>E2504/L2504</f>
        <v>17.2</v>
      </c>
      <c r="Q2504" t="str">
        <f>LEFT(N2504,FIND("/",N2504)-1)</f>
        <v>food</v>
      </c>
      <c r="R2504" t="str">
        <f>RIGHT(N2504,LEN(N2504)-FIND("/",N2504))</f>
        <v>restaurants</v>
      </c>
      <c r="S2504" s="9">
        <f t="shared" si="78"/>
        <v>41858.825439814813</v>
      </c>
      <c r="T2504" s="9">
        <f t="shared" si="79"/>
        <v>41903.825439814813</v>
      </c>
    </row>
    <row r="2505" spans="1:20" ht="58" x14ac:dyDescent="0.35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>
        <f>ROUND((E2505/D2505)*100,0)</f>
        <v>0</v>
      </c>
      <c r="P2505" s="5" t="e">
        <f>E2505/L2505</f>
        <v>#DIV/0!</v>
      </c>
      <c r="Q2505" t="str">
        <f>LEFT(N2505,FIND("/",N2505)-1)</f>
        <v>food</v>
      </c>
      <c r="R2505" t="str">
        <f>RIGHT(N2505,LEN(N2505)-FIND("/",N2505))</f>
        <v>restaurants</v>
      </c>
      <c r="S2505" s="9">
        <f t="shared" si="78"/>
        <v>42498.899398148147</v>
      </c>
      <c r="T2505" s="9">
        <f t="shared" si="79"/>
        <v>42528.879166666666</v>
      </c>
    </row>
    <row r="2506" spans="1:20" ht="29" x14ac:dyDescent="0.35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>
        <f>ROUND((E2506/D2506)*100,0)</f>
        <v>0</v>
      </c>
      <c r="P2506" s="5" t="e">
        <f>E2506/L2506</f>
        <v>#DIV/0!</v>
      </c>
      <c r="Q2506" t="str">
        <f>LEFT(N2506,FIND("/",N2506)-1)</f>
        <v>food</v>
      </c>
      <c r="R2506" t="str">
        <f>RIGHT(N2506,LEN(N2506)-FIND("/",N2506))</f>
        <v>restaurants</v>
      </c>
      <c r="S2506" s="9">
        <f t="shared" si="78"/>
        <v>41928.015439814815</v>
      </c>
      <c r="T2506" s="9">
        <f t="shared" si="79"/>
        <v>41958.057106481487</v>
      </c>
    </row>
    <row r="2507" spans="1:20" ht="58" x14ac:dyDescent="0.35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>
        <f>ROUND((E2507/D2507)*100,0)</f>
        <v>0</v>
      </c>
      <c r="P2507" s="5" t="e">
        <f>E2507/L2507</f>
        <v>#DIV/0!</v>
      </c>
      <c r="Q2507" t="str">
        <f>LEFT(N2507,FIND("/",N2507)-1)</f>
        <v>food</v>
      </c>
      <c r="R2507" t="str">
        <f>RIGHT(N2507,LEN(N2507)-FIND("/",N2507))</f>
        <v>restaurants</v>
      </c>
      <c r="S2507" s="9">
        <f t="shared" si="78"/>
        <v>42047.05574074074</v>
      </c>
      <c r="T2507" s="9">
        <f t="shared" si="79"/>
        <v>42077.014074074075</v>
      </c>
    </row>
    <row r="2508" spans="1:20" ht="43.5" x14ac:dyDescent="0.35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>
        <f>ROUND((E2508/D2508)*100,0)</f>
        <v>1</v>
      </c>
      <c r="P2508" s="5">
        <f>E2508/L2508</f>
        <v>15</v>
      </c>
      <c r="Q2508" t="str">
        <f>LEFT(N2508,FIND("/",N2508)-1)</f>
        <v>food</v>
      </c>
      <c r="R2508" t="str">
        <f>RIGHT(N2508,LEN(N2508)-FIND("/",N2508))</f>
        <v>restaurants</v>
      </c>
      <c r="S2508" s="9">
        <f t="shared" si="78"/>
        <v>42258.297094907408</v>
      </c>
      <c r="T2508" s="9">
        <f t="shared" si="79"/>
        <v>42280.875</v>
      </c>
    </row>
    <row r="2509" spans="1:20" x14ac:dyDescent="0.35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>
        <f>ROUND((E2509/D2509)*100,0)</f>
        <v>0</v>
      </c>
      <c r="P2509" s="5" t="e">
        <f>E2509/L2509</f>
        <v>#DIV/0!</v>
      </c>
      <c r="Q2509" t="str">
        <f>LEFT(N2509,FIND("/",N2509)-1)</f>
        <v>food</v>
      </c>
      <c r="R2509" t="str">
        <f>RIGHT(N2509,LEN(N2509)-FIND("/",N2509))</f>
        <v>restaurants</v>
      </c>
      <c r="S2509" s="9">
        <f t="shared" si="78"/>
        <v>42105.072962962964</v>
      </c>
      <c r="T2509" s="9">
        <f t="shared" si="79"/>
        <v>42135.072962962964</v>
      </c>
    </row>
    <row r="2510" spans="1:20" ht="43.5" x14ac:dyDescent="0.35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>
        <f>ROUND((E2510/D2510)*100,0)</f>
        <v>0</v>
      </c>
      <c r="P2510" s="5" t="e">
        <f>E2510/L2510</f>
        <v>#DIV/0!</v>
      </c>
      <c r="Q2510" t="str">
        <f>LEFT(N2510,FIND("/",N2510)-1)</f>
        <v>food</v>
      </c>
      <c r="R2510" t="str">
        <f>RIGHT(N2510,LEN(N2510)-FIND("/",N2510))</f>
        <v>restaurants</v>
      </c>
      <c r="S2510" s="9">
        <f t="shared" si="78"/>
        <v>41835.951782407406</v>
      </c>
      <c r="T2510" s="9">
        <f t="shared" si="79"/>
        <v>41865.951782407406</v>
      </c>
    </row>
    <row r="2511" spans="1:20" ht="43.5" x14ac:dyDescent="0.35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>
        <f>ROUND((E2511/D2511)*100,0)</f>
        <v>1</v>
      </c>
      <c r="P2511" s="5">
        <f>E2511/L2511</f>
        <v>35.714285714285715</v>
      </c>
      <c r="Q2511" t="str">
        <f>LEFT(N2511,FIND("/",N2511)-1)</f>
        <v>food</v>
      </c>
      <c r="R2511" t="str">
        <f>RIGHT(N2511,LEN(N2511)-FIND("/",N2511))</f>
        <v>restaurants</v>
      </c>
      <c r="S2511" s="9">
        <f t="shared" si="78"/>
        <v>42058.809594907405</v>
      </c>
      <c r="T2511" s="9">
        <f t="shared" si="79"/>
        <v>42114.767928240741</v>
      </c>
    </row>
    <row r="2512" spans="1:20" ht="43.5" x14ac:dyDescent="0.35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>
        <f>ROUND((E2512/D2512)*100,0)</f>
        <v>0</v>
      </c>
      <c r="P2512" s="5">
        <f>E2512/L2512</f>
        <v>37.5</v>
      </c>
      <c r="Q2512" t="str">
        <f>LEFT(N2512,FIND("/",N2512)-1)</f>
        <v>food</v>
      </c>
      <c r="R2512" t="str">
        <f>RIGHT(N2512,LEN(N2512)-FIND("/",N2512))</f>
        <v>restaurants</v>
      </c>
      <c r="S2512" s="9">
        <f t="shared" si="78"/>
        <v>42078.997361111105</v>
      </c>
      <c r="T2512" s="9">
        <f t="shared" si="79"/>
        <v>42138.997361111105</v>
      </c>
    </row>
    <row r="2513" spans="1:20" ht="43.5" x14ac:dyDescent="0.35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>
        <f>ROUND((E2513/D2513)*100,0)</f>
        <v>0</v>
      </c>
      <c r="P2513" s="5" t="e">
        <f>E2513/L2513</f>
        <v>#DIV/0!</v>
      </c>
      <c r="Q2513" t="str">
        <f>LEFT(N2513,FIND("/",N2513)-1)</f>
        <v>food</v>
      </c>
      <c r="R2513" t="str">
        <f>RIGHT(N2513,LEN(N2513)-FIND("/",N2513))</f>
        <v>restaurants</v>
      </c>
      <c r="S2513" s="9">
        <f t="shared" si="78"/>
        <v>42371.446909722217</v>
      </c>
      <c r="T2513" s="9">
        <f t="shared" si="79"/>
        <v>42401.446909722217</v>
      </c>
    </row>
    <row r="2514" spans="1:20" ht="43.5" x14ac:dyDescent="0.35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>
        <f>ROUND((E2514/D2514)*100,0)</f>
        <v>0</v>
      </c>
      <c r="P2514" s="5" t="e">
        <f>E2514/L2514</f>
        <v>#DIV/0!</v>
      </c>
      <c r="Q2514" t="str">
        <f>LEFT(N2514,FIND("/",N2514)-1)</f>
        <v>food</v>
      </c>
      <c r="R2514" t="str">
        <f>RIGHT(N2514,LEN(N2514)-FIND("/",N2514))</f>
        <v>restaurants</v>
      </c>
      <c r="S2514" s="9">
        <f t="shared" si="78"/>
        <v>41971.876863425925</v>
      </c>
      <c r="T2514" s="9">
        <f t="shared" si="79"/>
        <v>41986.876863425925</v>
      </c>
    </row>
    <row r="2515" spans="1:20" ht="58" x14ac:dyDescent="0.35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>
        <f>ROUND((E2515/D2515)*100,0)</f>
        <v>0</v>
      </c>
      <c r="P2515" s="5" t="e">
        <f>E2515/L2515</f>
        <v>#DIV/0!</v>
      </c>
      <c r="Q2515" t="str">
        <f>LEFT(N2515,FIND("/",N2515)-1)</f>
        <v>food</v>
      </c>
      <c r="R2515" t="str">
        <f>RIGHT(N2515,LEN(N2515)-FIND("/",N2515))</f>
        <v>restaurants</v>
      </c>
      <c r="S2515" s="9">
        <f t="shared" si="78"/>
        <v>42732.00681712963</v>
      </c>
      <c r="T2515" s="9">
        <f t="shared" si="79"/>
        <v>42792.00681712963</v>
      </c>
    </row>
    <row r="2516" spans="1:20" ht="43.5" x14ac:dyDescent="0.35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>
        <f>ROUND((E2516/D2516)*100,0)</f>
        <v>2</v>
      </c>
      <c r="P2516" s="5">
        <f>E2516/L2516</f>
        <v>52.5</v>
      </c>
      <c r="Q2516" t="str">
        <f>LEFT(N2516,FIND("/",N2516)-1)</f>
        <v>food</v>
      </c>
      <c r="R2516" t="str">
        <f>RIGHT(N2516,LEN(N2516)-FIND("/",N2516))</f>
        <v>restaurants</v>
      </c>
      <c r="S2516" s="9">
        <f t="shared" si="78"/>
        <v>41854.389780092592</v>
      </c>
      <c r="T2516" s="9">
        <f t="shared" si="79"/>
        <v>41871.389780092592</v>
      </c>
    </row>
    <row r="2517" spans="1:20" ht="58" x14ac:dyDescent="0.35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>
        <f>ROUND((E2517/D2517)*100,0)</f>
        <v>19</v>
      </c>
      <c r="P2517" s="5">
        <f>E2517/L2517</f>
        <v>77.5</v>
      </c>
      <c r="Q2517" t="str">
        <f>LEFT(N2517,FIND("/",N2517)-1)</f>
        <v>food</v>
      </c>
      <c r="R2517" t="str">
        <f>RIGHT(N2517,LEN(N2517)-FIND("/",N2517))</f>
        <v>restaurants</v>
      </c>
      <c r="S2517" s="9">
        <f t="shared" si="78"/>
        <v>42027.839733796296</v>
      </c>
      <c r="T2517" s="9">
        <f t="shared" si="79"/>
        <v>42057.839733796296</v>
      </c>
    </row>
    <row r="2518" spans="1:20" ht="43.5" x14ac:dyDescent="0.35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>
        <f>ROUND((E2518/D2518)*100,0)</f>
        <v>0</v>
      </c>
      <c r="P2518" s="5" t="e">
        <f>E2518/L2518</f>
        <v>#DIV/0!</v>
      </c>
      <c r="Q2518" t="str">
        <f>LEFT(N2518,FIND("/",N2518)-1)</f>
        <v>food</v>
      </c>
      <c r="R2518" t="str">
        <f>RIGHT(N2518,LEN(N2518)-FIND("/",N2518))</f>
        <v>restaurants</v>
      </c>
      <c r="S2518" s="9">
        <f t="shared" si="78"/>
        <v>41942.653379629628</v>
      </c>
      <c r="T2518" s="9">
        <f t="shared" si="79"/>
        <v>41972.6950462963</v>
      </c>
    </row>
    <row r="2519" spans="1:20" ht="43.5" x14ac:dyDescent="0.35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>
        <f>ROUND((E2519/D2519)*100,0)</f>
        <v>10</v>
      </c>
      <c r="P2519" s="5">
        <f>E2519/L2519</f>
        <v>53.545454545454547</v>
      </c>
      <c r="Q2519" t="str">
        <f>LEFT(N2519,FIND("/",N2519)-1)</f>
        <v>food</v>
      </c>
      <c r="R2519" t="str">
        <f>RIGHT(N2519,LEN(N2519)-FIND("/",N2519))</f>
        <v>restaurants</v>
      </c>
      <c r="S2519" s="9">
        <f t="shared" si="78"/>
        <v>42052.802430555559</v>
      </c>
      <c r="T2519" s="9">
        <f t="shared" si="79"/>
        <v>42082.760763888888</v>
      </c>
    </row>
    <row r="2520" spans="1:20" ht="43.5" x14ac:dyDescent="0.35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>
        <f>ROUND((E2520/D2520)*100,0)</f>
        <v>0</v>
      </c>
      <c r="P2520" s="5" t="e">
        <f>E2520/L2520</f>
        <v>#DIV/0!</v>
      </c>
      <c r="Q2520" t="str">
        <f>LEFT(N2520,FIND("/",N2520)-1)</f>
        <v>food</v>
      </c>
      <c r="R2520" t="str">
        <f>RIGHT(N2520,LEN(N2520)-FIND("/",N2520))</f>
        <v>restaurants</v>
      </c>
      <c r="S2520" s="9">
        <f t="shared" si="78"/>
        <v>41926.680879629632</v>
      </c>
      <c r="T2520" s="9">
        <f t="shared" si="79"/>
        <v>41956.722546296296</v>
      </c>
    </row>
    <row r="2521" spans="1:20" ht="29" x14ac:dyDescent="0.35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>
        <f>ROUND((E2521/D2521)*100,0)</f>
        <v>0</v>
      </c>
      <c r="P2521" s="5">
        <f>E2521/L2521</f>
        <v>16.25</v>
      </c>
      <c r="Q2521" t="str">
        <f>LEFT(N2521,FIND("/",N2521)-1)</f>
        <v>food</v>
      </c>
      <c r="R2521" t="str">
        <f>RIGHT(N2521,LEN(N2521)-FIND("/",N2521))</f>
        <v>restaurants</v>
      </c>
      <c r="S2521" s="9">
        <f t="shared" si="78"/>
        <v>41809.155138888891</v>
      </c>
      <c r="T2521" s="9">
        <f t="shared" si="79"/>
        <v>41839.155138888891</v>
      </c>
    </row>
    <row r="2522" spans="1:20" ht="43.5" x14ac:dyDescent="0.35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>
        <f>ROUND((E2522/D2522)*100,0)</f>
        <v>0</v>
      </c>
      <c r="P2522" s="5" t="e">
        <f>E2522/L2522</f>
        <v>#DIV/0!</v>
      </c>
      <c r="Q2522" t="str">
        <f>LEFT(N2522,FIND("/",N2522)-1)</f>
        <v>food</v>
      </c>
      <c r="R2522" t="str">
        <f>RIGHT(N2522,LEN(N2522)-FIND("/",N2522))</f>
        <v>restaurants</v>
      </c>
      <c r="S2522" s="9">
        <f t="shared" si="78"/>
        <v>42612.600520833337</v>
      </c>
      <c r="T2522" s="9">
        <f t="shared" si="79"/>
        <v>42658.806249999994</v>
      </c>
    </row>
    <row r="2523" spans="1:20" ht="58" x14ac:dyDescent="0.35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>
        <f>ROUND((E2523/D2523)*100,0)</f>
        <v>109</v>
      </c>
      <c r="P2523" s="5">
        <f>E2523/L2523</f>
        <v>103.68174242424243</v>
      </c>
      <c r="Q2523" t="str">
        <f>LEFT(N2523,FIND("/",N2523)-1)</f>
        <v>music</v>
      </c>
      <c r="R2523" t="str">
        <f>RIGHT(N2523,LEN(N2523)-FIND("/",N2523))</f>
        <v>classical music</v>
      </c>
      <c r="S2523" s="9">
        <f t="shared" si="78"/>
        <v>42269.967835648145</v>
      </c>
      <c r="T2523" s="9">
        <f t="shared" si="79"/>
        <v>42290.967835648145</v>
      </c>
    </row>
    <row r="2524" spans="1:20" ht="43.5" x14ac:dyDescent="0.35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>
        <f>ROUND((E2524/D2524)*100,0)</f>
        <v>100</v>
      </c>
      <c r="P2524" s="5">
        <f>E2524/L2524</f>
        <v>185.18518518518519</v>
      </c>
      <c r="Q2524" t="str">
        <f>LEFT(N2524,FIND("/",N2524)-1)</f>
        <v>music</v>
      </c>
      <c r="R2524" t="str">
        <f>RIGHT(N2524,LEN(N2524)-FIND("/",N2524))</f>
        <v>classical music</v>
      </c>
      <c r="S2524" s="9">
        <f t="shared" si="78"/>
        <v>42460.573611111111</v>
      </c>
      <c r="T2524" s="9">
        <f t="shared" si="79"/>
        <v>42482.619444444441</v>
      </c>
    </row>
    <row r="2525" spans="1:20" ht="43.5" x14ac:dyDescent="0.35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>
        <f>ROUND((E2525/D2525)*100,0)</f>
        <v>156</v>
      </c>
      <c r="P2525" s="5">
        <f>E2525/L2525</f>
        <v>54.153846153846153</v>
      </c>
      <c r="Q2525" t="str">
        <f>LEFT(N2525,FIND("/",N2525)-1)</f>
        <v>music</v>
      </c>
      <c r="R2525" t="str">
        <f>RIGHT(N2525,LEN(N2525)-FIND("/",N2525))</f>
        <v>classical music</v>
      </c>
      <c r="S2525" s="9">
        <f t="shared" si="78"/>
        <v>41930.975601851853</v>
      </c>
      <c r="T2525" s="9">
        <f t="shared" si="79"/>
        <v>41961.017268518524</v>
      </c>
    </row>
    <row r="2526" spans="1:20" ht="43.5" x14ac:dyDescent="0.35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>
        <f>ROUND((E2526/D2526)*100,0)</f>
        <v>102</v>
      </c>
      <c r="P2526" s="5">
        <f>E2526/L2526</f>
        <v>177.2093023255814</v>
      </c>
      <c r="Q2526" t="str">
        <f>LEFT(N2526,FIND("/",N2526)-1)</f>
        <v>music</v>
      </c>
      <c r="R2526" t="str">
        <f>RIGHT(N2526,LEN(N2526)-FIND("/",N2526))</f>
        <v>classical music</v>
      </c>
      <c r="S2526" s="9">
        <f t="shared" si="78"/>
        <v>41961.807372685187</v>
      </c>
      <c r="T2526" s="9">
        <f t="shared" si="79"/>
        <v>41994.1875</v>
      </c>
    </row>
    <row r="2527" spans="1:20" ht="43.5" x14ac:dyDescent="0.35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>
        <f>ROUND((E2527/D2527)*100,0)</f>
        <v>100</v>
      </c>
      <c r="P2527" s="5">
        <f>E2527/L2527</f>
        <v>100.325</v>
      </c>
      <c r="Q2527" t="str">
        <f>LEFT(N2527,FIND("/",N2527)-1)</f>
        <v>music</v>
      </c>
      <c r="R2527" t="str">
        <f>RIGHT(N2527,LEN(N2527)-FIND("/",N2527))</f>
        <v>classical music</v>
      </c>
      <c r="S2527" s="9">
        <f t="shared" si="78"/>
        <v>41058.844571759262</v>
      </c>
      <c r="T2527" s="9">
        <f t="shared" si="79"/>
        <v>41088.844571759262</v>
      </c>
    </row>
    <row r="2528" spans="1:20" ht="43.5" x14ac:dyDescent="0.35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>
        <f>ROUND((E2528/D2528)*100,0)</f>
        <v>113</v>
      </c>
      <c r="P2528" s="5">
        <f>E2528/L2528</f>
        <v>136.90909090909091</v>
      </c>
      <c r="Q2528" t="str">
        <f>LEFT(N2528,FIND("/",N2528)-1)</f>
        <v>music</v>
      </c>
      <c r="R2528" t="str">
        <f>RIGHT(N2528,LEN(N2528)-FIND("/",N2528))</f>
        <v>classical music</v>
      </c>
      <c r="S2528" s="9">
        <f t="shared" si="78"/>
        <v>41953.091134259259</v>
      </c>
      <c r="T2528" s="9">
        <f t="shared" si="79"/>
        <v>41981.207638888889</v>
      </c>
    </row>
    <row r="2529" spans="1:20" ht="43.5" x14ac:dyDescent="0.35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>
        <f>ROUND((E2529/D2529)*100,0)</f>
        <v>102</v>
      </c>
      <c r="P2529" s="5">
        <f>E2529/L2529</f>
        <v>57.535211267605632</v>
      </c>
      <c r="Q2529" t="str">
        <f>LEFT(N2529,FIND("/",N2529)-1)</f>
        <v>music</v>
      </c>
      <c r="R2529" t="str">
        <f>RIGHT(N2529,LEN(N2529)-FIND("/",N2529))</f>
        <v>classical music</v>
      </c>
      <c r="S2529" s="9">
        <f t="shared" si="78"/>
        <v>41546.75105324074</v>
      </c>
      <c r="T2529" s="9">
        <f t="shared" si="79"/>
        <v>41565.165972222225</v>
      </c>
    </row>
    <row r="2530" spans="1:20" ht="43.5" x14ac:dyDescent="0.35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>
        <f>ROUND((E2530/D2530)*100,0)</f>
        <v>107</v>
      </c>
      <c r="P2530" s="5">
        <f>E2530/L2530</f>
        <v>52.962839506172834</v>
      </c>
      <c r="Q2530" t="str">
        <f>LEFT(N2530,FIND("/",N2530)-1)</f>
        <v>music</v>
      </c>
      <c r="R2530" t="str">
        <f>RIGHT(N2530,LEN(N2530)-FIND("/",N2530))</f>
        <v>classical music</v>
      </c>
      <c r="S2530" s="9">
        <f t="shared" si="78"/>
        <v>42217.834525462968</v>
      </c>
      <c r="T2530" s="9">
        <f t="shared" si="79"/>
        <v>42236.458333333328</v>
      </c>
    </row>
    <row r="2531" spans="1:20" ht="29" x14ac:dyDescent="0.35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>
        <f>ROUND((E2531/D2531)*100,0)</f>
        <v>104</v>
      </c>
      <c r="P2531" s="5">
        <f>E2531/L2531</f>
        <v>82.328947368421055</v>
      </c>
      <c r="Q2531" t="str">
        <f>LEFT(N2531,FIND("/",N2531)-1)</f>
        <v>music</v>
      </c>
      <c r="R2531" t="str">
        <f>RIGHT(N2531,LEN(N2531)-FIND("/",N2531))</f>
        <v>classical music</v>
      </c>
      <c r="S2531" s="9">
        <f t="shared" si="78"/>
        <v>40948.080729166664</v>
      </c>
      <c r="T2531" s="9">
        <f t="shared" si="79"/>
        <v>40993.0390625</v>
      </c>
    </row>
    <row r="2532" spans="1:20" ht="43.5" x14ac:dyDescent="0.35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>
        <f>ROUND((E2532/D2532)*100,0)</f>
        <v>100</v>
      </c>
      <c r="P2532" s="5">
        <f>E2532/L2532</f>
        <v>135.41666666666666</v>
      </c>
      <c r="Q2532" t="str">
        <f>LEFT(N2532,FIND("/",N2532)-1)</f>
        <v>music</v>
      </c>
      <c r="R2532" t="str">
        <f>RIGHT(N2532,LEN(N2532)-FIND("/",N2532))</f>
        <v>classical music</v>
      </c>
      <c r="S2532" s="9">
        <f t="shared" si="78"/>
        <v>42081.864641203705</v>
      </c>
      <c r="T2532" s="9">
        <f t="shared" si="79"/>
        <v>42114.201388888891</v>
      </c>
    </row>
    <row r="2533" spans="1:20" ht="58" x14ac:dyDescent="0.35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>
        <f>ROUND((E2533/D2533)*100,0)</f>
        <v>100</v>
      </c>
      <c r="P2533" s="5">
        <f>E2533/L2533</f>
        <v>74.06557377049181</v>
      </c>
      <c r="Q2533" t="str">
        <f>LEFT(N2533,FIND("/",N2533)-1)</f>
        <v>music</v>
      </c>
      <c r="R2533" t="str">
        <f>RIGHT(N2533,LEN(N2533)-FIND("/",N2533))</f>
        <v>classical music</v>
      </c>
      <c r="S2533" s="9">
        <f t="shared" si="78"/>
        <v>42208.680023148147</v>
      </c>
      <c r="T2533" s="9">
        <f t="shared" si="79"/>
        <v>42231.165972222225</v>
      </c>
    </row>
    <row r="2534" spans="1:20" ht="43.5" x14ac:dyDescent="0.35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>
        <f>ROUND((E2534/D2534)*100,0)</f>
        <v>126</v>
      </c>
      <c r="P2534" s="5">
        <f>E2534/L2534</f>
        <v>84.083333333333329</v>
      </c>
      <c r="Q2534" t="str">
        <f>LEFT(N2534,FIND("/",N2534)-1)</f>
        <v>music</v>
      </c>
      <c r="R2534" t="str">
        <f>RIGHT(N2534,LEN(N2534)-FIND("/",N2534))</f>
        <v>classical music</v>
      </c>
      <c r="S2534" s="9">
        <f t="shared" si="78"/>
        <v>41107.849143518521</v>
      </c>
      <c r="T2534" s="9">
        <f t="shared" si="79"/>
        <v>41137.849143518521</v>
      </c>
    </row>
    <row r="2535" spans="1:20" ht="43.5" x14ac:dyDescent="0.35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>
        <f>ROUND((E2535/D2535)*100,0)</f>
        <v>111</v>
      </c>
      <c r="P2535" s="5">
        <f>E2535/L2535</f>
        <v>61.029411764705884</v>
      </c>
      <c r="Q2535" t="str">
        <f>LEFT(N2535,FIND("/",N2535)-1)</f>
        <v>music</v>
      </c>
      <c r="R2535" t="str">
        <f>RIGHT(N2535,LEN(N2535)-FIND("/",N2535))</f>
        <v>classical music</v>
      </c>
      <c r="S2535" s="9">
        <f t="shared" si="78"/>
        <v>41304.751284722224</v>
      </c>
      <c r="T2535" s="9">
        <f t="shared" si="79"/>
        <v>41334.750787037039</v>
      </c>
    </row>
    <row r="2536" spans="1:20" ht="58" x14ac:dyDescent="0.35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>
        <f>ROUND((E2536/D2536)*100,0)</f>
        <v>105</v>
      </c>
      <c r="P2536" s="5">
        <f>E2536/L2536</f>
        <v>150</v>
      </c>
      <c r="Q2536" t="str">
        <f>LEFT(N2536,FIND("/",N2536)-1)</f>
        <v>music</v>
      </c>
      <c r="R2536" t="str">
        <f>RIGHT(N2536,LEN(N2536)-FIND("/",N2536))</f>
        <v>classical music</v>
      </c>
      <c r="S2536" s="9">
        <f t="shared" si="78"/>
        <v>40127.700370370374</v>
      </c>
      <c r="T2536" s="9">
        <f t="shared" si="79"/>
        <v>40179.25</v>
      </c>
    </row>
    <row r="2537" spans="1:20" x14ac:dyDescent="0.35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>
        <f>ROUND((E2537/D2537)*100,0)</f>
        <v>104</v>
      </c>
      <c r="P2537" s="5">
        <f>E2537/L2537</f>
        <v>266.08974358974359</v>
      </c>
      <c r="Q2537" t="str">
        <f>LEFT(N2537,FIND("/",N2537)-1)</f>
        <v>music</v>
      </c>
      <c r="R2537" t="str">
        <f>RIGHT(N2537,LEN(N2537)-FIND("/",N2537))</f>
        <v>classical music</v>
      </c>
      <c r="S2537" s="9">
        <f t="shared" si="78"/>
        <v>41943.791030092594</v>
      </c>
      <c r="T2537" s="9">
        <f t="shared" si="79"/>
        <v>41974.832696759258</v>
      </c>
    </row>
    <row r="2538" spans="1:20" ht="43.5" x14ac:dyDescent="0.35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>
        <f>ROUND((E2538/D2538)*100,0)</f>
        <v>116</v>
      </c>
      <c r="P2538" s="5">
        <f>E2538/L2538</f>
        <v>7.25</v>
      </c>
      <c r="Q2538" t="str">
        <f>LEFT(N2538,FIND("/",N2538)-1)</f>
        <v>music</v>
      </c>
      <c r="R2538" t="str">
        <f>RIGHT(N2538,LEN(N2538)-FIND("/",N2538))</f>
        <v>classical music</v>
      </c>
      <c r="S2538" s="9">
        <f t="shared" si="78"/>
        <v>41464.106087962966</v>
      </c>
      <c r="T2538" s="9">
        <f t="shared" si="79"/>
        <v>41485.106087962966</v>
      </c>
    </row>
    <row r="2539" spans="1:20" ht="43.5" x14ac:dyDescent="0.35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>
        <f>ROUND((E2539/D2539)*100,0)</f>
        <v>110</v>
      </c>
      <c r="P2539" s="5">
        <f>E2539/L2539</f>
        <v>100</v>
      </c>
      <c r="Q2539" t="str">
        <f>LEFT(N2539,FIND("/",N2539)-1)</f>
        <v>music</v>
      </c>
      <c r="R2539" t="str">
        <f>RIGHT(N2539,LEN(N2539)-FIND("/",N2539))</f>
        <v>classical music</v>
      </c>
      <c r="S2539" s="9">
        <f t="shared" si="78"/>
        <v>40696.648784722223</v>
      </c>
      <c r="T2539" s="9">
        <f t="shared" si="79"/>
        <v>40756.648784722223</v>
      </c>
    </row>
    <row r="2540" spans="1:20" ht="29" x14ac:dyDescent="0.35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>
        <f>ROUND((E2540/D2540)*100,0)</f>
        <v>113</v>
      </c>
      <c r="P2540" s="5">
        <f>E2540/L2540</f>
        <v>109.96308108108107</v>
      </c>
      <c r="Q2540" t="str">
        <f>LEFT(N2540,FIND("/",N2540)-1)</f>
        <v>music</v>
      </c>
      <c r="R2540" t="str">
        <f>RIGHT(N2540,LEN(N2540)-FIND("/",N2540))</f>
        <v>classical music</v>
      </c>
      <c r="S2540" s="9">
        <f t="shared" si="78"/>
        <v>41298.509965277779</v>
      </c>
      <c r="T2540" s="9">
        <f t="shared" si="79"/>
        <v>41329.207638888889</v>
      </c>
    </row>
    <row r="2541" spans="1:20" ht="43.5" x14ac:dyDescent="0.35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>
        <f>ROUND((E2541/D2541)*100,0)</f>
        <v>100</v>
      </c>
      <c r="P2541" s="5">
        <f>E2541/L2541</f>
        <v>169.91525423728814</v>
      </c>
      <c r="Q2541" t="str">
        <f>LEFT(N2541,FIND("/",N2541)-1)</f>
        <v>music</v>
      </c>
      <c r="R2541" t="str">
        <f>RIGHT(N2541,LEN(N2541)-FIND("/",N2541))</f>
        <v>classical music</v>
      </c>
      <c r="S2541" s="9">
        <f t="shared" si="78"/>
        <v>41977.902222222227</v>
      </c>
      <c r="T2541" s="9">
        <f t="shared" si="79"/>
        <v>42037.902222222227</v>
      </c>
    </row>
    <row r="2542" spans="1:20" ht="58" x14ac:dyDescent="0.35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>
        <f>ROUND((E2542/D2542)*100,0)</f>
        <v>103</v>
      </c>
      <c r="P2542" s="5">
        <f>E2542/L2542</f>
        <v>95.740740740740748</v>
      </c>
      <c r="Q2542" t="str">
        <f>LEFT(N2542,FIND("/",N2542)-1)</f>
        <v>music</v>
      </c>
      <c r="R2542" t="str">
        <f>RIGHT(N2542,LEN(N2542)-FIND("/",N2542))</f>
        <v>classical music</v>
      </c>
      <c r="S2542" s="9">
        <f t="shared" si="78"/>
        <v>40785.675011574072</v>
      </c>
      <c r="T2542" s="9">
        <f t="shared" si="79"/>
        <v>40845.675011574072</v>
      </c>
    </row>
    <row r="2543" spans="1:20" ht="58" x14ac:dyDescent="0.35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>
        <f>ROUND((E2543/D2543)*100,0)</f>
        <v>107</v>
      </c>
      <c r="P2543" s="5">
        <f>E2543/L2543</f>
        <v>59.460317460317462</v>
      </c>
      <c r="Q2543" t="str">
        <f>LEFT(N2543,FIND("/",N2543)-1)</f>
        <v>music</v>
      </c>
      <c r="R2543" t="str">
        <f>RIGHT(N2543,LEN(N2543)-FIND("/",N2543))</f>
        <v>classical music</v>
      </c>
      <c r="S2543" s="9">
        <f t="shared" si="78"/>
        <v>41483.449282407404</v>
      </c>
      <c r="T2543" s="9">
        <f t="shared" si="79"/>
        <v>41543.449282407404</v>
      </c>
    </row>
    <row r="2544" spans="1:20" ht="43.5" x14ac:dyDescent="0.35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>
        <f>ROUND((E2544/D2544)*100,0)</f>
        <v>104</v>
      </c>
      <c r="P2544" s="5">
        <f>E2544/L2544</f>
        <v>55.769230769230766</v>
      </c>
      <c r="Q2544" t="str">
        <f>LEFT(N2544,FIND("/",N2544)-1)</f>
        <v>music</v>
      </c>
      <c r="R2544" t="str">
        <f>RIGHT(N2544,LEN(N2544)-FIND("/",N2544))</f>
        <v>classical music</v>
      </c>
      <c r="S2544" s="9">
        <f t="shared" si="78"/>
        <v>41509.426585648151</v>
      </c>
      <c r="T2544" s="9">
        <f t="shared" si="79"/>
        <v>41548.165972222225</v>
      </c>
    </row>
    <row r="2545" spans="1:20" ht="43.5" x14ac:dyDescent="0.35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>
        <f>ROUND((E2545/D2545)*100,0)</f>
        <v>156</v>
      </c>
      <c r="P2545" s="5">
        <f>E2545/L2545</f>
        <v>30.076923076923077</v>
      </c>
      <c r="Q2545" t="str">
        <f>LEFT(N2545,FIND("/",N2545)-1)</f>
        <v>music</v>
      </c>
      <c r="R2545" t="str">
        <f>RIGHT(N2545,LEN(N2545)-FIND("/",N2545))</f>
        <v>classical music</v>
      </c>
      <c r="S2545" s="9">
        <f t="shared" si="78"/>
        <v>40514.107615740737</v>
      </c>
      <c r="T2545" s="9">
        <f t="shared" si="79"/>
        <v>40545.125</v>
      </c>
    </row>
    <row r="2546" spans="1:20" ht="43.5" x14ac:dyDescent="0.35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>
        <f>ROUND((E2546/D2546)*100,0)</f>
        <v>101</v>
      </c>
      <c r="P2546" s="5">
        <f>E2546/L2546</f>
        <v>88.438596491228068</v>
      </c>
      <c r="Q2546" t="str">
        <f>LEFT(N2546,FIND("/",N2546)-1)</f>
        <v>music</v>
      </c>
      <c r="R2546" t="str">
        <f>RIGHT(N2546,LEN(N2546)-FIND("/",N2546))</f>
        <v>classical music</v>
      </c>
      <c r="S2546" s="9">
        <f t="shared" si="78"/>
        <v>41068.520474537036</v>
      </c>
      <c r="T2546" s="9">
        <f t="shared" si="79"/>
        <v>41098.520474537036</v>
      </c>
    </row>
    <row r="2547" spans="1:20" ht="43.5" x14ac:dyDescent="0.35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>
        <f>ROUND((E2547/D2547)*100,0)</f>
        <v>195</v>
      </c>
      <c r="P2547" s="5">
        <f>E2547/L2547</f>
        <v>64.032786885245898</v>
      </c>
      <c r="Q2547" t="str">
        <f>LEFT(N2547,FIND("/",N2547)-1)</f>
        <v>music</v>
      </c>
      <c r="R2547" t="str">
        <f>RIGHT(N2547,LEN(N2547)-FIND("/",N2547))</f>
        <v>classical music</v>
      </c>
      <c r="S2547" s="9">
        <f t="shared" si="78"/>
        <v>42027.13817129629</v>
      </c>
      <c r="T2547" s="9">
        <f t="shared" si="79"/>
        <v>42062.020833333328</v>
      </c>
    </row>
    <row r="2548" spans="1:20" ht="43.5" x14ac:dyDescent="0.35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>
        <f>ROUND((E2548/D2548)*100,0)</f>
        <v>112</v>
      </c>
      <c r="P2548" s="5">
        <f>E2548/L2548</f>
        <v>60.153846153846153</v>
      </c>
      <c r="Q2548" t="str">
        <f>LEFT(N2548,FIND("/",N2548)-1)</f>
        <v>music</v>
      </c>
      <c r="R2548" t="str">
        <f>RIGHT(N2548,LEN(N2548)-FIND("/",N2548))</f>
        <v>classical music</v>
      </c>
      <c r="S2548" s="9">
        <f t="shared" si="78"/>
        <v>41524.858553240738</v>
      </c>
      <c r="T2548" s="9">
        <f t="shared" si="79"/>
        <v>41552.208333333336</v>
      </c>
    </row>
    <row r="2549" spans="1:20" ht="43.5" x14ac:dyDescent="0.35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>
        <f>ROUND((E2549/D2549)*100,0)</f>
        <v>120</v>
      </c>
      <c r="P2549" s="5">
        <f>E2549/L2549</f>
        <v>49.194029850746269</v>
      </c>
      <c r="Q2549" t="str">
        <f>LEFT(N2549,FIND("/",N2549)-1)</f>
        <v>music</v>
      </c>
      <c r="R2549" t="str">
        <f>RIGHT(N2549,LEN(N2549)-FIND("/",N2549))</f>
        <v>classical music</v>
      </c>
      <c r="S2549" s="9">
        <f t="shared" si="78"/>
        <v>40973.773182870369</v>
      </c>
      <c r="T2549" s="9">
        <f t="shared" si="79"/>
        <v>41003.731516203705</v>
      </c>
    </row>
    <row r="2550" spans="1:20" ht="43.5" x14ac:dyDescent="0.35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>
        <f>ROUND((E2550/D2550)*100,0)</f>
        <v>102</v>
      </c>
      <c r="P2550" s="5">
        <f>E2550/L2550</f>
        <v>165.16216216216216</v>
      </c>
      <c r="Q2550" t="str">
        <f>LEFT(N2550,FIND("/",N2550)-1)</f>
        <v>music</v>
      </c>
      <c r="R2550" t="str">
        <f>RIGHT(N2550,LEN(N2550)-FIND("/",N2550))</f>
        <v>classical music</v>
      </c>
      <c r="S2550" s="9">
        <f t="shared" si="78"/>
        <v>42618.625428240746</v>
      </c>
      <c r="T2550" s="9">
        <f t="shared" si="79"/>
        <v>42643.185416666667</v>
      </c>
    </row>
    <row r="2551" spans="1:20" ht="43.5" x14ac:dyDescent="0.35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>
        <f>ROUND((E2551/D2551)*100,0)</f>
        <v>103</v>
      </c>
      <c r="P2551" s="5">
        <f>E2551/L2551</f>
        <v>43.621621621621621</v>
      </c>
      <c r="Q2551" t="str">
        <f>LEFT(N2551,FIND("/",N2551)-1)</f>
        <v>music</v>
      </c>
      <c r="R2551" t="str">
        <f>RIGHT(N2551,LEN(N2551)-FIND("/",N2551))</f>
        <v>classical music</v>
      </c>
      <c r="S2551" s="9">
        <f t="shared" si="78"/>
        <v>41390.757754629631</v>
      </c>
      <c r="T2551" s="9">
        <f t="shared" si="79"/>
        <v>41425.708333333336</v>
      </c>
    </row>
    <row r="2552" spans="1:20" ht="58" x14ac:dyDescent="0.35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>
        <f>ROUND((E2552/D2552)*100,0)</f>
        <v>101</v>
      </c>
      <c r="P2552" s="5">
        <f>E2552/L2552</f>
        <v>43.7</v>
      </c>
      <c r="Q2552" t="str">
        <f>LEFT(N2552,FIND("/",N2552)-1)</f>
        <v>music</v>
      </c>
      <c r="R2552" t="str">
        <f>RIGHT(N2552,LEN(N2552)-FIND("/",N2552))</f>
        <v>classical music</v>
      </c>
      <c r="S2552" s="9">
        <f t="shared" si="78"/>
        <v>42228.634328703702</v>
      </c>
      <c r="T2552" s="9">
        <f t="shared" si="79"/>
        <v>42285.165972222225</v>
      </c>
    </row>
    <row r="2553" spans="1:20" ht="43.5" x14ac:dyDescent="0.35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>
        <f>ROUND((E2553/D2553)*100,0)</f>
        <v>103</v>
      </c>
      <c r="P2553" s="5">
        <f>E2553/L2553</f>
        <v>67.419642857142861</v>
      </c>
      <c r="Q2553" t="str">
        <f>LEFT(N2553,FIND("/",N2553)-1)</f>
        <v>music</v>
      </c>
      <c r="R2553" t="str">
        <f>RIGHT(N2553,LEN(N2553)-FIND("/",N2553))</f>
        <v>classical music</v>
      </c>
      <c r="S2553" s="9">
        <f t="shared" si="78"/>
        <v>40961.252141203702</v>
      </c>
      <c r="T2553" s="9">
        <f t="shared" si="79"/>
        <v>40989.866666666669</v>
      </c>
    </row>
    <row r="2554" spans="1:20" ht="43.5" x14ac:dyDescent="0.35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>
        <f>ROUND((E2554/D2554)*100,0)</f>
        <v>107</v>
      </c>
      <c r="P2554" s="5">
        <f>E2554/L2554</f>
        <v>177.5</v>
      </c>
      <c r="Q2554" t="str">
        <f>LEFT(N2554,FIND("/",N2554)-1)</f>
        <v>music</v>
      </c>
      <c r="R2554" t="str">
        <f>RIGHT(N2554,LEN(N2554)-FIND("/",N2554))</f>
        <v>classical music</v>
      </c>
      <c r="S2554" s="9">
        <f t="shared" si="78"/>
        <v>42769.809965277775</v>
      </c>
      <c r="T2554" s="9">
        <f t="shared" si="79"/>
        <v>42799.809965277775</v>
      </c>
    </row>
    <row r="2555" spans="1:20" ht="43.5" x14ac:dyDescent="0.35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>
        <f>ROUND((E2555/D2555)*100,0)</f>
        <v>156</v>
      </c>
      <c r="P2555" s="5">
        <f>E2555/L2555</f>
        <v>38.883333333333333</v>
      </c>
      <c r="Q2555" t="str">
        <f>LEFT(N2555,FIND("/",N2555)-1)</f>
        <v>music</v>
      </c>
      <c r="R2555" t="str">
        <f>RIGHT(N2555,LEN(N2555)-FIND("/",N2555))</f>
        <v>classical music</v>
      </c>
      <c r="S2555" s="9">
        <f t="shared" si="78"/>
        <v>41113.199155092596</v>
      </c>
      <c r="T2555" s="9">
        <f t="shared" si="79"/>
        <v>41173.199155092596</v>
      </c>
    </row>
    <row r="2556" spans="1:20" ht="58" x14ac:dyDescent="0.35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>
        <f>ROUND((E2556/D2556)*100,0)</f>
        <v>123</v>
      </c>
      <c r="P2556" s="5">
        <f>E2556/L2556</f>
        <v>54.985074626865675</v>
      </c>
      <c r="Q2556" t="str">
        <f>LEFT(N2556,FIND("/",N2556)-1)</f>
        <v>music</v>
      </c>
      <c r="R2556" t="str">
        <f>RIGHT(N2556,LEN(N2556)-FIND("/",N2556))</f>
        <v>classical music</v>
      </c>
      <c r="S2556" s="9">
        <f t="shared" si="78"/>
        <v>42125.078275462962</v>
      </c>
      <c r="T2556" s="9">
        <f t="shared" si="79"/>
        <v>42156.165972222225</v>
      </c>
    </row>
    <row r="2557" spans="1:20" ht="58" x14ac:dyDescent="0.35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>
        <f>ROUND((E2557/D2557)*100,0)</f>
        <v>107</v>
      </c>
      <c r="P2557" s="5">
        <f>E2557/L2557</f>
        <v>61.342857142857142</v>
      </c>
      <c r="Q2557" t="str">
        <f>LEFT(N2557,FIND("/",N2557)-1)</f>
        <v>music</v>
      </c>
      <c r="R2557" t="str">
        <f>RIGHT(N2557,LEN(N2557)-FIND("/",N2557))</f>
        <v>classical music</v>
      </c>
      <c r="S2557" s="9">
        <f t="shared" si="78"/>
        <v>41026.655011574076</v>
      </c>
      <c r="T2557" s="9">
        <f t="shared" si="79"/>
        <v>41057.655011574076</v>
      </c>
    </row>
    <row r="2558" spans="1:20" ht="43.5" x14ac:dyDescent="0.35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>
        <f>ROUND((E2558/D2558)*100,0)</f>
        <v>106</v>
      </c>
      <c r="P2558" s="5">
        <f>E2558/L2558</f>
        <v>23.117647058823529</v>
      </c>
      <c r="Q2558" t="str">
        <f>LEFT(N2558,FIND("/",N2558)-1)</f>
        <v>music</v>
      </c>
      <c r="R2558" t="str">
        <f>RIGHT(N2558,LEN(N2558)-FIND("/",N2558))</f>
        <v>classical music</v>
      </c>
      <c r="S2558" s="9">
        <f t="shared" si="78"/>
        <v>41222.991400462961</v>
      </c>
      <c r="T2558" s="9">
        <f t="shared" si="79"/>
        <v>41267.991400462961</v>
      </c>
    </row>
    <row r="2559" spans="1:20" ht="29" x14ac:dyDescent="0.35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>
        <f>ROUND((E2559/D2559)*100,0)</f>
        <v>118</v>
      </c>
      <c r="P2559" s="5">
        <f>E2559/L2559</f>
        <v>29.611111111111111</v>
      </c>
      <c r="Q2559" t="str">
        <f>LEFT(N2559,FIND("/",N2559)-1)</f>
        <v>music</v>
      </c>
      <c r="R2559" t="str">
        <f>RIGHT(N2559,LEN(N2559)-FIND("/",N2559))</f>
        <v>classical music</v>
      </c>
      <c r="S2559" s="9">
        <f t="shared" si="78"/>
        <v>41744.745208333334</v>
      </c>
      <c r="T2559" s="9">
        <f t="shared" si="79"/>
        <v>41774.745208333334</v>
      </c>
    </row>
    <row r="2560" spans="1:20" ht="43.5" x14ac:dyDescent="0.35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>
        <f>ROUND((E2560/D2560)*100,0)</f>
        <v>109</v>
      </c>
      <c r="P2560" s="5">
        <f>E2560/L2560</f>
        <v>75.611111111111114</v>
      </c>
      <c r="Q2560" t="str">
        <f>LEFT(N2560,FIND("/",N2560)-1)</f>
        <v>music</v>
      </c>
      <c r="R2560" t="str">
        <f>RIGHT(N2560,LEN(N2560)-FIND("/",N2560))</f>
        <v>classical music</v>
      </c>
      <c r="S2560" s="9">
        <f t="shared" si="78"/>
        <v>42093.860023148154</v>
      </c>
      <c r="T2560" s="9">
        <f t="shared" si="79"/>
        <v>42125.582638888889</v>
      </c>
    </row>
    <row r="2561" spans="1:20" ht="43.5" x14ac:dyDescent="0.35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>
        <f>ROUND((E2561/D2561)*100,0)</f>
        <v>111</v>
      </c>
      <c r="P2561" s="5">
        <f>E2561/L2561</f>
        <v>35.6</v>
      </c>
      <c r="Q2561" t="str">
        <f>LEFT(N2561,FIND("/",N2561)-1)</f>
        <v>music</v>
      </c>
      <c r="R2561" t="str">
        <f>RIGHT(N2561,LEN(N2561)-FIND("/",N2561))</f>
        <v>classical music</v>
      </c>
      <c r="S2561" s="9">
        <f t="shared" si="78"/>
        <v>40829.873657407406</v>
      </c>
      <c r="T2561" s="9">
        <f t="shared" si="79"/>
        <v>40862.817361111112</v>
      </c>
    </row>
    <row r="2562" spans="1:20" ht="43.5" x14ac:dyDescent="0.35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>
        <f>ROUND((E2562/D2562)*100,0)</f>
        <v>100</v>
      </c>
      <c r="P2562" s="5">
        <f>E2562/L2562</f>
        <v>143</v>
      </c>
      <c r="Q2562" t="str">
        <f>LEFT(N2562,FIND("/",N2562)-1)</f>
        <v>music</v>
      </c>
      <c r="R2562" t="str">
        <f>RIGHT(N2562,LEN(N2562)-FIND("/",N2562))</f>
        <v>classical music</v>
      </c>
      <c r="S2562" s="9">
        <f t="shared" si="78"/>
        <v>42039.951087962967</v>
      </c>
      <c r="T2562" s="9">
        <f t="shared" si="79"/>
        <v>42069.951087962967</v>
      </c>
    </row>
    <row r="2563" spans="1:20" ht="43.5" x14ac:dyDescent="0.35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>
        <f>ROUND((E2563/D2563)*100,0)</f>
        <v>0</v>
      </c>
      <c r="P2563" s="5" t="e">
        <f>E2563/L2563</f>
        <v>#DIV/0!</v>
      </c>
      <c r="Q2563" t="str">
        <f>LEFT(N2563,FIND("/",N2563)-1)</f>
        <v>food</v>
      </c>
      <c r="R2563" t="str">
        <f>RIGHT(N2563,LEN(N2563)-FIND("/",N2563))</f>
        <v>food trucks</v>
      </c>
      <c r="S2563" s="9">
        <f t="shared" ref="S2563:S2626" si="80">(((J2563/60)/60)/24)+DATE(1970,1,1)</f>
        <v>42260.528807870374</v>
      </c>
      <c r="T2563" s="9">
        <f t="shared" ref="T2563:T2626" si="81">(((I2563/60)/60)/24)+DATE(1970,1,1)</f>
        <v>42290.528807870374</v>
      </c>
    </row>
    <row r="2564" spans="1:20" ht="58" x14ac:dyDescent="0.35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>
        <f>ROUND((E2564/D2564)*100,0)</f>
        <v>1</v>
      </c>
      <c r="P2564" s="5">
        <f>E2564/L2564</f>
        <v>25</v>
      </c>
      <c r="Q2564" t="str">
        <f>LEFT(N2564,FIND("/",N2564)-1)</f>
        <v>food</v>
      </c>
      <c r="R2564" t="str">
        <f>RIGHT(N2564,LEN(N2564)-FIND("/",N2564))</f>
        <v>food trucks</v>
      </c>
      <c r="S2564" s="9">
        <f t="shared" si="80"/>
        <v>42594.524756944447</v>
      </c>
      <c r="T2564" s="9">
        <f t="shared" si="81"/>
        <v>42654.524756944447</v>
      </c>
    </row>
    <row r="2565" spans="1:20" ht="29" x14ac:dyDescent="0.35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>
        <f>ROUND((E2565/D2565)*100,0)</f>
        <v>0</v>
      </c>
      <c r="P2565" s="5" t="e">
        <f>E2565/L2565</f>
        <v>#DIV/0!</v>
      </c>
      <c r="Q2565" t="str">
        <f>LEFT(N2565,FIND("/",N2565)-1)</f>
        <v>food</v>
      </c>
      <c r="R2565" t="str">
        <f>RIGHT(N2565,LEN(N2565)-FIND("/",N2565))</f>
        <v>food trucks</v>
      </c>
      <c r="S2565" s="9">
        <f t="shared" si="80"/>
        <v>42155.139479166668</v>
      </c>
      <c r="T2565" s="9">
        <f t="shared" si="81"/>
        <v>42215.139479166668</v>
      </c>
    </row>
    <row r="2566" spans="1:20" ht="43.5" x14ac:dyDescent="0.35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>
        <f>ROUND((E2566/D2566)*100,0)</f>
        <v>0</v>
      </c>
      <c r="P2566" s="5" t="e">
        <f>E2566/L2566</f>
        <v>#DIV/0!</v>
      </c>
      <c r="Q2566" t="str">
        <f>LEFT(N2566,FIND("/",N2566)-1)</f>
        <v>food</v>
      </c>
      <c r="R2566" t="str">
        <f>RIGHT(N2566,LEN(N2566)-FIND("/",N2566))</f>
        <v>food trucks</v>
      </c>
      <c r="S2566" s="9">
        <f t="shared" si="80"/>
        <v>41822.040497685186</v>
      </c>
      <c r="T2566" s="9">
        <f t="shared" si="81"/>
        <v>41852.040497685186</v>
      </c>
    </row>
    <row r="2567" spans="1:20" ht="43.5" x14ac:dyDescent="0.35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>
        <f>ROUND((E2567/D2567)*100,0)</f>
        <v>1</v>
      </c>
      <c r="P2567" s="5">
        <f>E2567/L2567</f>
        <v>100</v>
      </c>
      <c r="Q2567" t="str">
        <f>LEFT(N2567,FIND("/",N2567)-1)</f>
        <v>food</v>
      </c>
      <c r="R2567" t="str">
        <f>RIGHT(N2567,LEN(N2567)-FIND("/",N2567))</f>
        <v>food trucks</v>
      </c>
      <c r="S2567" s="9">
        <f t="shared" si="80"/>
        <v>42440.650335648148</v>
      </c>
      <c r="T2567" s="9">
        <f t="shared" si="81"/>
        <v>42499.868055555555</v>
      </c>
    </row>
    <row r="2568" spans="1:20" ht="43.5" x14ac:dyDescent="0.35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>
        <f>ROUND((E2568/D2568)*100,0)</f>
        <v>0</v>
      </c>
      <c r="P2568" s="5" t="e">
        <f>E2568/L2568</f>
        <v>#DIV/0!</v>
      </c>
      <c r="Q2568" t="str">
        <f>LEFT(N2568,FIND("/",N2568)-1)</f>
        <v>food</v>
      </c>
      <c r="R2568" t="str">
        <f>RIGHT(N2568,LEN(N2568)-FIND("/",N2568))</f>
        <v>food trucks</v>
      </c>
      <c r="S2568" s="9">
        <f t="shared" si="80"/>
        <v>41842.980879629627</v>
      </c>
      <c r="T2568" s="9">
        <f t="shared" si="81"/>
        <v>41872.980879629627</v>
      </c>
    </row>
    <row r="2569" spans="1:20" ht="43.5" x14ac:dyDescent="0.35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>
        <f>ROUND((E2569/D2569)*100,0)</f>
        <v>0</v>
      </c>
      <c r="P2569" s="5">
        <f>E2569/L2569</f>
        <v>60</v>
      </c>
      <c r="Q2569" t="str">
        <f>LEFT(N2569,FIND("/",N2569)-1)</f>
        <v>food</v>
      </c>
      <c r="R2569" t="str">
        <f>RIGHT(N2569,LEN(N2569)-FIND("/",N2569))</f>
        <v>food trucks</v>
      </c>
      <c r="S2569" s="9">
        <f t="shared" si="80"/>
        <v>42087.878912037035</v>
      </c>
      <c r="T2569" s="9">
        <f t="shared" si="81"/>
        <v>42117.878912037035</v>
      </c>
    </row>
    <row r="2570" spans="1:20" ht="43.5" x14ac:dyDescent="0.35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>
        <f>ROUND((E2570/D2570)*100,0)</f>
        <v>1</v>
      </c>
      <c r="P2570" s="5">
        <f>E2570/L2570</f>
        <v>50</v>
      </c>
      <c r="Q2570" t="str">
        <f>LEFT(N2570,FIND("/",N2570)-1)</f>
        <v>food</v>
      </c>
      <c r="R2570" t="str">
        <f>RIGHT(N2570,LEN(N2570)-FIND("/",N2570))</f>
        <v>food trucks</v>
      </c>
      <c r="S2570" s="9">
        <f t="shared" si="80"/>
        <v>42584.666597222225</v>
      </c>
      <c r="T2570" s="9">
        <f t="shared" si="81"/>
        <v>42614.666597222225</v>
      </c>
    </row>
    <row r="2571" spans="1:20" ht="43.5" x14ac:dyDescent="0.35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>
        <f>ROUND((E2571/D2571)*100,0)</f>
        <v>2</v>
      </c>
      <c r="P2571" s="5">
        <f>E2571/L2571</f>
        <v>72.5</v>
      </c>
      <c r="Q2571" t="str">
        <f>LEFT(N2571,FIND("/",N2571)-1)</f>
        <v>food</v>
      </c>
      <c r="R2571" t="str">
        <f>RIGHT(N2571,LEN(N2571)-FIND("/",N2571))</f>
        <v>food trucks</v>
      </c>
      <c r="S2571" s="9">
        <f t="shared" si="80"/>
        <v>42234.105462962965</v>
      </c>
      <c r="T2571" s="9">
        <f t="shared" si="81"/>
        <v>42264.105462962965</v>
      </c>
    </row>
    <row r="2572" spans="1:20" ht="43.5" x14ac:dyDescent="0.35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>
        <f>ROUND((E2572/D2572)*100,0)</f>
        <v>1</v>
      </c>
      <c r="P2572" s="5">
        <f>E2572/L2572</f>
        <v>29.5</v>
      </c>
      <c r="Q2572" t="str">
        <f>LEFT(N2572,FIND("/",N2572)-1)</f>
        <v>food</v>
      </c>
      <c r="R2572" t="str">
        <f>RIGHT(N2572,LEN(N2572)-FIND("/",N2572))</f>
        <v>food trucks</v>
      </c>
      <c r="S2572" s="9">
        <f t="shared" si="80"/>
        <v>42744.903182870374</v>
      </c>
      <c r="T2572" s="9">
        <f t="shared" si="81"/>
        <v>42774.903182870374</v>
      </c>
    </row>
    <row r="2573" spans="1:20" ht="43.5" x14ac:dyDescent="0.35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>
        <f>ROUND((E2573/D2573)*100,0)</f>
        <v>0</v>
      </c>
      <c r="P2573" s="5">
        <f>E2573/L2573</f>
        <v>62.5</v>
      </c>
      <c r="Q2573" t="str">
        <f>LEFT(N2573,FIND("/",N2573)-1)</f>
        <v>food</v>
      </c>
      <c r="R2573" t="str">
        <f>RIGHT(N2573,LEN(N2573)-FIND("/",N2573))</f>
        <v>food trucks</v>
      </c>
      <c r="S2573" s="9">
        <f t="shared" si="80"/>
        <v>42449.341678240744</v>
      </c>
      <c r="T2573" s="9">
        <f t="shared" si="81"/>
        <v>42509.341678240744</v>
      </c>
    </row>
    <row r="2574" spans="1:20" ht="43.5" x14ac:dyDescent="0.35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>
        <f>ROUND((E2574/D2574)*100,0)</f>
        <v>0</v>
      </c>
      <c r="P2574" s="5" t="e">
        <f>E2574/L2574</f>
        <v>#DIV/0!</v>
      </c>
      <c r="Q2574" t="str">
        <f>LEFT(N2574,FIND("/",N2574)-1)</f>
        <v>food</v>
      </c>
      <c r="R2574" t="str">
        <f>RIGHT(N2574,LEN(N2574)-FIND("/",N2574))</f>
        <v>food trucks</v>
      </c>
      <c r="S2574" s="9">
        <f t="shared" si="80"/>
        <v>42077.119409722218</v>
      </c>
      <c r="T2574" s="9">
        <f t="shared" si="81"/>
        <v>42107.119409722218</v>
      </c>
    </row>
    <row r="2575" spans="1:20" ht="58" x14ac:dyDescent="0.35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>
        <f>ROUND((E2575/D2575)*100,0)</f>
        <v>0</v>
      </c>
      <c r="P2575" s="5" t="e">
        <f>E2575/L2575</f>
        <v>#DIV/0!</v>
      </c>
      <c r="Q2575" t="str">
        <f>LEFT(N2575,FIND("/",N2575)-1)</f>
        <v>food</v>
      </c>
      <c r="R2575" t="str">
        <f>RIGHT(N2575,LEN(N2575)-FIND("/",N2575))</f>
        <v>food trucks</v>
      </c>
      <c r="S2575" s="9">
        <f t="shared" si="80"/>
        <v>41829.592002314814</v>
      </c>
      <c r="T2575" s="9">
        <f t="shared" si="81"/>
        <v>41874.592002314814</v>
      </c>
    </row>
    <row r="2576" spans="1:20" ht="58" x14ac:dyDescent="0.35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>
        <f>ROUND((E2576/D2576)*100,0)</f>
        <v>0</v>
      </c>
      <c r="P2576" s="5" t="e">
        <f>E2576/L2576</f>
        <v>#DIV/0!</v>
      </c>
      <c r="Q2576" t="str">
        <f>LEFT(N2576,FIND("/",N2576)-1)</f>
        <v>food</v>
      </c>
      <c r="R2576" t="str">
        <f>RIGHT(N2576,LEN(N2576)-FIND("/",N2576))</f>
        <v>food trucks</v>
      </c>
      <c r="S2576" s="9">
        <f t="shared" si="80"/>
        <v>42487.825752314813</v>
      </c>
      <c r="T2576" s="9">
        <f t="shared" si="81"/>
        <v>42508.825752314813</v>
      </c>
    </row>
    <row r="2577" spans="1:20" ht="43.5" x14ac:dyDescent="0.35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>
        <f>ROUND((E2577/D2577)*100,0)</f>
        <v>0</v>
      </c>
      <c r="P2577" s="5" t="e">
        <f>E2577/L2577</f>
        <v>#DIV/0!</v>
      </c>
      <c r="Q2577" t="str">
        <f>LEFT(N2577,FIND("/",N2577)-1)</f>
        <v>food</v>
      </c>
      <c r="R2577" t="str">
        <f>RIGHT(N2577,LEN(N2577)-FIND("/",N2577))</f>
        <v>food trucks</v>
      </c>
      <c r="S2577" s="9">
        <f t="shared" si="80"/>
        <v>41986.108726851846</v>
      </c>
      <c r="T2577" s="9">
        <f t="shared" si="81"/>
        <v>42016.108726851846</v>
      </c>
    </row>
    <row r="2578" spans="1:20" ht="29" x14ac:dyDescent="0.35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>
        <f>ROUND((E2578/D2578)*100,0)</f>
        <v>0</v>
      </c>
      <c r="P2578" s="5" t="e">
        <f>E2578/L2578</f>
        <v>#DIV/0!</v>
      </c>
      <c r="Q2578" t="str">
        <f>LEFT(N2578,FIND("/",N2578)-1)</f>
        <v>food</v>
      </c>
      <c r="R2578" t="str">
        <f>RIGHT(N2578,LEN(N2578)-FIND("/",N2578))</f>
        <v>food trucks</v>
      </c>
      <c r="S2578" s="9">
        <f t="shared" si="80"/>
        <v>42060.00980324074</v>
      </c>
      <c r="T2578" s="9">
        <f t="shared" si="81"/>
        <v>42104.968136574069</v>
      </c>
    </row>
    <row r="2579" spans="1:20" ht="43.5" x14ac:dyDescent="0.35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>
        <f>ROUND((E2579/D2579)*100,0)</f>
        <v>0</v>
      </c>
      <c r="P2579" s="5" t="e">
        <f>E2579/L2579</f>
        <v>#DIV/0!</v>
      </c>
      <c r="Q2579" t="str">
        <f>LEFT(N2579,FIND("/",N2579)-1)</f>
        <v>food</v>
      </c>
      <c r="R2579" t="str">
        <f>RIGHT(N2579,LEN(N2579)-FIND("/",N2579))</f>
        <v>food trucks</v>
      </c>
      <c r="S2579" s="9">
        <f t="shared" si="80"/>
        <v>41830.820567129631</v>
      </c>
      <c r="T2579" s="9">
        <f t="shared" si="81"/>
        <v>41855.820567129631</v>
      </c>
    </row>
    <row r="2580" spans="1:20" ht="58" x14ac:dyDescent="0.35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>
        <f>ROUND((E2580/D2580)*100,0)</f>
        <v>0</v>
      </c>
      <c r="P2580" s="5" t="e">
        <f>E2580/L2580</f>
        <v>#DIV/0!</v>
      </c>
      <c r="Q2580" t="str">
        <f>LEFT(N2580,FIND("/",N2580)-1)</f>
        <v>food</v>
      </c>
      <c r="R2580" t="str">
        <f>RIGHT(N2580,LEN(N2580)-FIND("/",N2580))</f>
        <v>food trucks</v>
      </c>
      <c r="S2580" s="9">
        <f t="shared" si="80"/>
        <v>42238.022905092599</v>
      </c>
      <c r="T2580" s="9">
        <f t="shared" si="81"/>
        <v>42286.708333333328</v>
      </c>
    </row>
    <row r="2581" spans="1:20" ht="43.5" x14ac:dyDescent="0.35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>
        <f>ROUND((E2581/D2581)*100,0)</f>
        <v>0</v>
      </c>
      <c r="P2581" s="5">
        <f>E2581/L2581</f>
        <v>23.083333333333332</v>
      </c>
      <c r="Q2581" t="str">
        <f>LEFT(N2581,FIND("/",N2581)-1)</f>
        <v>food</v>
      </c>
      <c r="R2581" t="str">
        <f>RIGHT(N2581,LEN(N2581)-FIND("/",N2581))</f>
        <v>food trucks</v>
      </c>
      <c r="S2581" s="9">
        <f t="shared" si="80"/>
        <v>41837.829895833333</v>
      </c>
      <c r="T2581" s="9">
        <f t="shared" si="81"/>
        <v>41897.829895833333</v>
      </c>
    </row>
    <row r="2582" spans="1:20" ht="43.5" x14ac:dyDescent="0.35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>
        <f>ROUND((E2582/D2582)*100,0)</f>
        <v>1</v>
      </c>
      <c r="P2582" s="5">
        <f>E2582/L2582</f>
        <v>25.5</v>
      </c>
      <c r="Q2582" t="str">
        <f>LEFT(N2582,FIND("/",N2582)-1)</f>
        <v>food</v>
      </c>
      <c r="R2582" t="str">
        <f>RIGHT(N2582,LEN(N2582)-FIND("/",N2582))</f>
        <v>food trucks</v>
      </c>
      <c r="S2582" s="9">
        <f t="shared" si="80"/>
        <v>42110.326423611114</v>
      </c>
      <c r="T2582" s="9">
        <f t="shared" si="81"/>
        <v>42140.125</v>
      </c>
    </row>
    <row r="2583" spans="1:20" ht="43.5" x14ac:dyDescent="0.35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>
        <f>ROUND((E2583/D2583)*100,0)</f>
        <v>11</v>
      </c>
      <c r="P2583" s="5">
        <f>E2583/L2583</f>
        <v>48.18181818181818</v>
      </c>
      <c r="Q2583" t="str">
        <f>LEFT(N2583,FIND("/",N2583)-1)</f>
        <v>food</v>
      </c>
      <c r="R2583" t="str">
        <f>RIGHT(N2583,LEN(N2583)-FIND("/",N2583))</f>
        <v>food trucks</v>
      </c>
      <c r="S2583" s="9">
        <f t="shared" si="80"/>
        <v>42294.628449074073</v>
      </c>
      <c r="T2583" s="9">
        <f t="shared" si="81"/>
        <v>42324.670115740737</v>
      </c>
    </row>
    <row r="2584" spans="1:20" ht="29" x14ac:dyDescent="0.35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>
        <f>ROUND((E2584/D2584)*100,0)</f>
        <v>0</v>
      </c>
      <c r="P2584" s="5">
        <f>E2584/L2584</f>
        <v>1</v>
      </c>
      <c r="Q2584" t="str">
        <f>LEFT(N2584,FIND("/",N2584)-1)</f>
        <v>food</v>
      </c>
      <c r="R2584" t="str">
        <f>RIGHT(N2584,LEN(N2584)-FIND("/",N2584))</f>
        <v>food trucks</v>
      </c>
      <c r="S2584" s="9">
        <f t="shared" si="80"/>
        <v>42642.988819444443</v>
      </c>
      <c r="T2584" s="9">
        <f t="shared" si="81"/>
        <v>42672.988819444443</v>
      </c>
    </row>
    <row r="2585" spans="1:20" ht="43.5" x14ac:dyDescent="0.35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>
        <f>ROUND((E2585/D2585)*100,0)</f>
        <v>1</v>
      </c>
      <c r="P2585" s="5">
        <f>E2585/L2585</f>
        <v>1</v>
      </c>
      <c r="Q2585" t="str">
        <f>LEFT(N2585,FIND("/",N2585)-1)</f>
        <v>food</v>
      </c>
      <c r="R2585" t="str">
        <f>RIGHT(N2585,LEN(N2585)-FIND("/",N2585))</f>
        <v>food trucks</v>
      </c>
      <c r="S2585" s="9">
        <f t="shared" si="80"/>
        <v>42019.76944444445</v>
      </c>
      <c r="T2585" s="9">
        <f t="shared" si="81"/>
        <v>42079.727777777778</v>
      </c>
    </row>
    <row r="2586" spans="1:20" ht="29" x14ac:dyDescent="0.35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>
        <f>ROUND((E2586/D2586)*100,0)</f>
        <v>0</v>
      </c>
      <c r="P2586" s="5" t="e">
        <f>E2586/L2586</f>
        <v>#DIV/0!</v>
      </c>
      <c r="Q2586" t="str">
        <f>LEFT(N2586,FIND("/",N2586)-1)</f>
        <v>food</v>
      </c>
      <c r="R2586" t="str">
        <f>RIGHT(N2586,LEN(N2586)-FIND("/",N2586))</f>
        <v>food trucks</v>
      </c>
      <c r="S2586" s="9">
        <f t="shared" si="80"/>
        <v>42140.173252314817</v>
      </c>
      <c r="T2586" s="9">
        <f t="shared" si="81"/>
        <v>42170.173252314817</v>
      </c>
    </row>
    <row r="2587" spans="1:20" ht="43.5" x14ac:dyDescent="0.35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>
        <f>ROUND((E2587/D2587)*100,0)</f>
        <v>0</v>
      </c>
      <c r="P2587" s="5">
        <f>E2587/L2587</f>
        <v>50</v>
      </c>
      <c r="Q2587" t="str">
        <f>LEFT(N2587,FIND("/",N2587)-1)</f>
        <v>food</v>
      </c>
      <c r="R2587" t="str">
        <f>RIGHT(N2587,LEN(N2587)-FIND("/",N2587))</f>
        <v>food trucks</v>
      </c>
      <c r="S2587" s="9">
        <f t="shared" si="80"/>
        <v>41795.963333333333</v>
      </c>
      <c r="T2587" s="9">
        <f t="shared" si="81"/>
        <v>41825.963333333333</v>
      </c>
    </row>
    <row r="2588" spans="1:20" ht="29" x14ac:dyDescent="0.35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>
        <f>ROUND((E2588/D2588)*100,0)</f>
        <v>0</v>
      </c>
      <c r="P2588" s="5">
        <f>E2588/L2588</f>
        <v>5</v>
      </c>
      <c r="Q2588" t="str">
        <f>LEFT(N2588,FIND("/",N2588)-1)</f>
        <v>food</v>
      </c>
      <c r="R2588" t="str">
        <f>RIGHT(N2588,LEN(N2588)-FIND("/",N2588))</f>
        <v>food trucks</v>
      </c>
      <c r="S2588" s="9">
        <f t="shared" si="80"/>
        <v>42333.330277777779</v>
      </c>
      <c r="T2588" s="9">
        <f t="shared" si="81"/>
        <v>42363.330277777779</v>
      </c>
    </row>
    <row r="2589" spans="1:20" ht="43.5" x14ac:dyDescent="0.35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>
        <f>ROUND((E2589/D2589)*100,0)</f>
        <v>2</v>
      </c>
      <c r="P2589" s="5">
        <f>E2589/L2589</f>
        <v>202.83333333333334</v>
      </c>
      <c r="Q2589" t="str">
        <f>LEFT(N2589,FIND("/",N2589)-1)</f>
        <v>food</v>
      </c>
      <c r="R2589" t="str">
        <f>RIGHT(N2589,LEN(N2589)-FIND("/",N2589))</f>
        <v>food trucks</v>
      </c>
      <c r="S2589" s="9">
        <f t="shared" si="80"/>
        <v>42338.675381944442</v>
      </c>
      <c r="T2589" s="9">
        <f t="shared" si="81"/>
        <v>42368.675381944442</v>
      </c>
    </row>
    <row r="2590" spans="1:20" ht="58" x14ac:dyDescent="0.35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>
        <f>ROUND((E2590/D2590)*100,0)</f>
        <v>4</v>
      </c>
      <c r="P2590" s="5">
        <f>E2590/L2590</f>
        <v>29.125</v>
      </c>
      <c r="Q2590" t="str">
        <f>LEFT(N2590,FIND("/",N2590)-1)</f>
        <v>food</v>
      </c>
      <c r="R2590" t="str">
        <f>RIGHT(N2590,LEN(N2590)-FIND("/",N2590))</f>
        <v>food trucks</v>
      </c>
      <c r="S2590" s="9">
        <f t="shared" si="80"/>
        <v>42042.676226851851</v>
      </c>
      <c r="T2590" s="9">
        <f t="shared" si="81"/>
        <v>42094.551388888889</v>
      </c>
    </row>
    <row r="2591" spans="1:20" ht="43.5" x14ac:dyDescent="0.35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>
        <f>ROUND((E2591/D2591)*100,0)</f>
        <v>0</v>
      </c>
      <c r="P2591" s="5">
        <f>E2591/L2591</f>
        <v>5</v>
      </c>
      <c r="Q2591" t="str">
        <f>LEFT(N2591,FIND("/",N2591)-1)</f>
        <v>food</v>
      </c>
      <c r="R2591" t="str">
        <f>RIGHT(N2591,LEN(N2591)-FIND("/",N2591))</f>
        <v>food trucks</v>
      </c>
      <c r="S2591" s="9">
        <f t="shared" si="80"/>
        <v>42422.536192129628</v>
      </c>
      <c r="T2591" s="9">
        <f t="shared" si="81"/>
        <v>42452.494525462964</v>
      </c>
    </row>
    <row r="2592" spans="1:20" ht="43.5" x14ac:dyDescent="0.35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>
        <f>ROUND((E2592/D2592)*100,0)</f>
        <v>0</v>
      </c>
      <c r="P2592" s="5" t="e">
        <f>E2592/L2592</f>
        <v>#DIV/0!</v>
      </c>
      <c r="Q2592" t="str">
        <f>LEFT(N2592,FIND("/",N2592)-1)</f>
        <v>food</v>
      </c>
      <c r="R2592" t="str">
        <f>RIGHT(N2592,LEN(N2592)-FIND("/",N2592))</f>
        <v>food trucks</v>
      </c>
      <c r="S2592" s="9">
        <f t="shared" si="80"/>
        <v>42388.589085648149</v>
      </c>
      <c r="T2592" s="9">
        <f t="shared" si="81"/>
        <v>42395.589085648149</v>
      </c>
    </row>
    <row r="2593" spans="1:20" ht="43.5" x14ac:dyDescent="0.35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>
        <f>ROUND((E2593/D2593)*100,0)</f>
        <v>2</v>
      </c>
      <c r="P2593" s="5">
        <f>E2593/L2593</f>
        <v>13</v>
      </c>
      <c r="Q2593" t="str">
        <f>LEFT(N2593,FIND("/",N2593)-1)</f>
        <v>food</v>
      </c>
      <c r="R2593" t="str">
        <f>RIGHT(N2593,LEN(N2593)-FIND("/",N2593))</f>
        <v>food trucks</v>
      </c>
      <c r="S2593" s="9">
        <f t="shared" si="80"/>
        <v>42382.906527777777</v>
      </c>
      <c r="T2593" s="9">
        <f t="shared" si="81"/>
        <v>42442.864861111113</v>
      </c>
    </row>
    <row r="2594" spans="1:20" ht="58" x14ac:dyDescent="0.35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>
        <f>ROUND((E2594/D2594)*100,0)</f>
        <v>0</v>
      </c>
      <c r="P2594" s="5">
        <f>E2594/L2594</f>
        <v>50</v>
      </c>
      <c r="Q2594" t="str">
        <f>LEFT(N2594,FIND("/",N2594)-1)</f>
        <v>food</v>
      </c>
      <c r="R2594" t="str">
        <f>RIGHT(N2594,LEN(N2594)-FIND("/",N2594))</f>
        <v>food trucks</v>
      </c>
      <c r="S2594" s="9">
        <f t="shared" si="80"/>
        <v>41887.801168981481</v>
      </c>
      <c r="T2594" s="9">
        <f t="shared" si="81"/>
        <v>41917.801168981481</v>
      </c>
    </row>
    <row r="2595" spans="1:20" ht="43.5" x14ac:dyDescent="0.35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>
        <f>ROUND((E2595/D2595)*100,0)</f>
        <v>0</v>
      </c>
      <c r="P2595" s="5" t="e">
        <f>E2595/L2595</f>
        <v>#DIV/0!</v>
      </c>
      <c r="Q2595" t="str">
        <f>LEFT(N2595,FIND("/",N2595)-1)</f>
        <v>food</v>
      </c>
      <c r="R2595" t="str">
        <f>RIGHT(N2595,LEN(N2595)-FIND("/",N2595))</f>
        <v>food trucks</v>
      </c>
      <c r="S2595" s="9">
        <f t="shared" si="80"/>
        <v>42089.84520833334</v>
      </c>
      <c r="T2595" s="9">
        <f t="shared" si="81"/>
        <v>42119.84520833334</v>
      </c>
    </row>
    <row r="2596" spans="1:20" ht="43.5" x14ac:dyDescent="0.35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>
        <f>ROUND((E2596/D2596)*100,0)</f>
        <v>0</v>
      </c>
      <c r="P2596" s="5">
        <f>E2596/L2596</f>
        <v>1</v>
      </c>
      <c r="Q2596" t="str">
        <f>LEFT(N2596,FIND("/",N2596)-1)</f>
        <v>food</v>
      </c>
      <c r="R2596" t="str">
        <f>RIGHT(N2596,LEN(N2596)-FIND("/",N2596))</f>
        <v>food trucks</v>
      </c>
      <c r="S2596" s="9">
        <f t="shared" si="80"/>
        <v>41828.967916666668</v>
      </c>
      <c r="T2596" s="9">
        <f t="shared" si="81"/>
        <v>41858.967916666668</v>
      </c>
    </row>
    <row r="2597" spans="1:20" ht="29" x14ac:dyDescent="0.35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>
        <f>ROUND((E2597/D2597)*100,0)</f>
        <v>12</v>
      </c>
      <c r="P2597" s="5">
        <f>E2597/L2597</f>
        <v>96.05263157894737</v>
      </c>
      <c r="Q2597" t="str">
        <f>LEFT(N2597,FIND("/",N2597)-1)</f>
        <v>food</v>
      </c>
      <c r="R2597" t="str">
        <f>RIGHT(N2597,LEN(N2597)-FIND("/",N2597))</f>
        <v>food trucks</v>
      </c>
      <c r="S2597" s="9">
        <f t="shared" si="80"/>
        <v>42760.244212962964</v>
      </c>
      <c r="T2597" s="9">
        <f t="shared" si="81"/>
        <v>42790.244212962964</v>
      </c>
    </row>
    <row r="2598" spans="1:20" ht="58" x14ac:dyDescent="0.35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>
        <f>ROUND((E2598/D2598)*100,0)</f>
        <v>24</v>
      </c>
      <c r="P2598" s="5">
        <f>E2598/L2598</f>
        <v>305.77777777777777</v>
      </c>
      <c r="Q2598" t="str">
        <f>LEFT(N2598,FIND("/",N2598)-1)</f>
        <v>food</v>
      </c>
      <c r="R2598" t="str">
        <f>RIGHT(N2598,LEN(N2598)-FIND("/",N2598))</f>
        <v>food trucks</v>
      </c>
      <c r="S2598" s="9">
        <f t="shared" si="80"/>
        <v>41828.664456018516</v>
      </c>
      <c r="T2598" s="9">
        <f t="shared" si="81"/>
        <v>41858.664456018516</v>
      </c>
    </row>
    <row r="2599" spans="1:20" ht="43.5" x14ac:dyDescent="0.35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>
        <f>ROUND((E2599/D2599)*100,0)</f>
        <v>6</v>
      </c>
      <c r="P2599" s="5">
        <f>E2599/L2599</f>
        <v>12.142857142857142</v>
      </c>
      <c r="Q2599" t="str">
        <f>LEFT(N2599,FIND("/",N2599)-1)</f>
        <v>food</v>
      </c>
      <c r="R2599" t="str">
        <f>RIGHT(N2599,LEN(N2599)-FIND("/",N2599))</f>
        <v>food trucks</v>
      </c>
      <c r="S2599" s="9">
        <f t="shared" si="80"/>
        <v>42510.341631944444</v>
      </c>
      <c r="T2599" s="9">
        <f t="shared" si="81"/>
        <v>42540.341631944444</v>
      </c>
    </row>
    <row r="2600" spans="1:20" ht="43.5" x14ac:dyDescent="0.35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>
        <f>ROUND((E2600/D2600)*100,0)</f>
        <v>39</v>
      </c>
      <c r="P2600" s="5">
        <f>E2600/L2600</f>
        <v>83.571428571428569</v>
      </c>
      <c r="Q2600" t="str">
        <f>LEFT(N2600,FIND("/",N2600)-1)</f>
        <v>food</v>
      </c>
      <c r="R2600" t="str">
        <f>RIGHT(N2600,LEN(N2600)-FIND("/",N2600))</f>
        <v>food trucks</v>
      </c>
      <c r="S2600" s="9">
        <f t="shared" si="80"/>
        <v>42240.840289351851</v>
      </c>
      <c r="T2600" s="9">
        <f t="shared" si="81"/>
        <v>42270.840289351851</v>
      </c>
    </row>
    <row r="2601" spans="1:20" ht="29" x14ac:dyDescent="0.35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>
        <f>ROUND((E2601/D2601)*100,0)</f>
        <v>1</v>
      </c>
      <c r="P2601" s="5">
        <f>E2601/L2601</f>
        <v>18</v>
      </c>
      <c r="Q2601" t="str">
        <f>LEFT(N2601,FIND("/",N2601)-1)</f>
        <v>food</v>
      </c>
      <c r="R2601" t="str">
        <f>RIGHT(N2601,LEN(N2601)-FIND("/",N2601))</f>
        <v>food trucks</v>
      </c>
      <c r="S2601" s="9">
        <f t="shared" si="80"/>
        <v>41809.754016203704</v>
      </c>
      <c r="T2601" s="9">
        <f t="shared" si="81"/>
        <v>41854.754016203704</v>
      </c>
    </row>
    <row r="2602" spans="1:20" ht="43.5" x14ac:dyDescent="0.35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>
        <f>ROUND((E2602/D2602)*100,0)</f>
        <v>7</v>
      </c>
      <c r="P2602" s="5">
        <f>E2602/L2602</f>
        <v>115.53333333333333</v>
      </c>
      <c r="Q2602" t="str">
        <f>LEFT(N2602,FIND("/",N2602)-1)</f>
        <v>food</v>
      </c>
      <c r="R2602" t="str">
        <f>RIGHT(N2602,LEN(N2602)-FIND("/",N2602))</f>
        <v>food trucks</v>
      </c>
      <c r="S2602" s="9">
        <f t="shared" si="80"/>
        <v>42394.900462962964</v>
      </c>
      <c r="T2602" s="9">
        <f t="shared" si="81"/>
        <v>42454.858796296292</v>
      </c>
    </row>
    <row r="2603" spans="1:20" ht="58" x14ac:dyDescent="0.35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>
        <f>ROUND((E2603/D2603)*100,0)</f>
        <v>661</v>
      </c>
      <c r="P2603" s="5">
        <f>E2603/L2603</f>
        <v>21.900662251655628</v>
      </c>
      <c r="Q2603" t="str">
        <f>LEFT(N2603,FIND("/",N2603)-1)</f>
        <v>technology</v>
      </c>
      <c r="R2603" t="str">
        <f>RIGHT(N2603,LEN(N2603)-FIND("/",N2603))</f>
        <v>space exploration</v>
      </c>
      <c r="S2603" s="9">
        <f t="shared" si="80"/>
        <v>41150.902187499996</v>
      </c>
      <c r="T2603" s="9">
        <f t="shared" si="81"/>
        <v>41165.165972222225</v>
      </c>
    </row>
    <row r="2604" spans="1:20" ht="43.5" x14ac:dyDescent="0.35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>
        <f>ROUND((E2604/D2604)*100,0)</f>
        <v>326</v>
      </c>
      <c r="P2604" s="5">
        <f>E2604/L2604</f>
        <v>80.022494887525568</v>
      </c>
      <c r="Q2604" t="str">
        <f>LEFT(N2604,FIND("/",N2604)-1)</f>
        <v>technology</v>
      </c>
      <c r="R2604" t="str">
        <f>RIGHT(N2604,LEN(N2604)-FIND("/",N2604))</f>
        <v>space exploration</v>
      </c>
      <c r="S2604" s="9">
        <f t="shared" si="80"/>
        <v>41915.747314814813</v>
      </c>
      <c r="T2604" s="9">
        <f t="shared" si="81"/>
        <v>41955.888888888891</v>
      </c>
    </row>
    <row r="2605" spans="1:20" ht="29" x14ac:dyDescent="0.35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>
        <f>ROUND((E2605/D2605)*100,0)</f>
        <v>101</v>
      </c>
      <c r="P2605" s="5">
        <f>E2605/L2605</f>
        <v>35.520000000000003</v>
      </c>
      <c r="Q2605" t="str">
        <f>LEFT(N2605,FIND("/",N2605)-1)</f>
        <v>technology</v>
      </c>
      <c r="R2605" t="str">
        <f>RIGHT(N2605,LEN(N2605)-FIND("/",N2605))</f>
        <v>space exploration</v>
      </c>
      <c r="S2605" s="9">
        <f t="shared" si="80"/>
        <v>41617.912662037037</v>
      </c>
      <c r="T2605" s="9">
        <f t="shared" si="81"/>
        <v>41631.912662037037</v>
      </c>
    </row>
    <row r="2606" spans="1:20" ht="43.5" x14ac:dyDescent="0.35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>
        <f>ROUND((E2606/D2606)*100,0)</f>
        <v>104</v>
      </c>
      <c r="P2606" s="5">
        <f>E2606/L2606</f>
        <v>64.933333333333323</v>
      </c>
      <c r="Q2606" t="str">
        <f>LEFT(N2606,FIND("/",N2606)-1)</f>
        <v>technology</v>
      </c>
      <c r="R2606" t="str">
        <f>RIGHT(N2606,LEN(N2606)-FIND("/",N2606))</f>
        <v>space exploration</v>
      </c>
      <c r="S2606" s="9">
        <f t="shared" si="80"/>
        <v>40998.051192129627</v>
      </c>
      <c r="T2606" s="9">
        <f t="shared" si="81"/>
        <v>41028.051192129627</v>
      </c>
    </row>
    <row r="2607" spans="1:20" ht="43.5" x14ac:dyDescent="0.35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>
        <f>ROUND((E2607/D2607)*100,0)</f>
        <v>107</v>
      </c>
      <c r="P2607" s="5">
        <f>E2607/L2607</f>
        <v>60.965703745743475</v>
      </c>
      <c r="Q2607" t="str">
        <f>LEFT(N2607,FIND("/",N2607)-1)</f>
        <v>technology</v>
      </c>
      <c r="R2607" t="str">
        <f>RIGHT(N2607,LEN(N2607)-FIND("/",N2607))</f>
        <v>space exploration</v>
      </c>
      <c r="S2607" s="9">
        <f t="shared" si="80"/>
        <v>42508.541550925926</v>
      </c>
      <c r="T2607" s="9">
        <f t="shared" si="81"/>
        <v>42538.541550925926</v>
      </c>
    </row>
    <row r="2608" spans="1:20" ht="58" x14ac:dyDescent="0.35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>
        <f>ROUND((E2608/D2608)*100,0)</f>
        <v>110</v>
      </c>
      <c r="P2608" s="5">
        <f>E2608/L2608</f>
        <v>31.444155844155844</v>
      </c>
      <c r="Q2608" t="str">
        <f>LEFT(N2608,FIND("/",N2608)-1)</f>
        <v>technology</v>
      </c>
      <c r="R2608" t="str">
        <f>RIGHT(N2608,LEN(N2608)-FIND("/",N2608))</f>
        <v>space exploration</v>
      </c>
      <c r="S2608" s="9">
        <f t="shared" si="80"/>
        <v>41726.712754629632</v>
      </c>
      <c r="T2608" s="9">
        <f t="shared" si="81"/>
        <v>41758.712754629632</v>
      </c>
    </row>
    <row r="2609" spans="1:20" ht="43.5" x14ac:dyDescent="0.35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>
        <f>ROUND((E2609/D2609)*100,0)</f>
        <v>408</v>
      </c>
      <c r="P2609" s="5">
        <f>E2609/L2609</f>
        <v>81.949748743718587</v>
      </c>
      <c r="Q2609" t="str">
        <f>LEFT(N2609,FIND("/",N2609)-1)</f>
        <v>technology</v>
      </c>
      <c r="R2609" t="str">
        <f>RIGHT(N2609,LEN(N2609)-FIND("/",N2609))</f>
        <v>space exploration</v>
      </c>
      <c r="S2609" s="9">
        <f t="shared" si="80"/>
        <v>42184.874675925923</v>
      </c>
      <c r="T2609" s="9">
        <f t="shared" si="81"/>
        <v>42228.083333333328</v>
      </c>
    </row>
    <row r="2610" spans="1:20" ht="43.5" x14ac:dyDescent="0.35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>
        <f>ROUND((E2610/D2610)*100,0)</f>
        <v>224</v>
      </c>
      <c r="P2610" s="5">
        <f>E2610/L2610</f>
        <v>58.92763157894737</v>
      </c>
      <c r="Q2610" t="str">
        <f>LEFT(N2610,FIND("/",N2610)-1)</f>
        <v>technology</v>
      </c>
      <c r="R2610" t="str">
        <f>RIGHT(N2610,LEN(N2610)-FIND("/",N2610))</f>
        <v>space exploration</v>
      </c>
      <c r="S2610" s="9">
        <f t="shared" si="80"/>
        <v>42767.801712962959</v>
      </c>
      <c r="T2610" s="9">
        <f t="shared" si="81"/>
        <v>42809</v>
      </c>
    </row>
    <row r="2611" spans="1:20" ht="58" x14ac:dyDescent="0.35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>
        <f>ROUND((E2611/D2611)*100,0)</f>
        <v>304</v>
      </c>
      <c r="P2611" s="5">
        <f>E2611/L2611</f>
        <v>157.29347633136095</v>
      </c>
      <c r="Q2611" t="str">
        <f>LEFT(N2611,FIND("/",N2611)-1)</f>
        <v>technology</v>
      </c>
      <c r="R2611" t="str">
        <f>RIGHT(N2611,LEN(N2611)-FIND("/",N2611))</f>
        <v>space exploration</v>
      </c>
      <c r="S2611" s="9">
        <f t="shared" si="80"/>
        <v>41075.237858796296</v>
      </c>
      <c r="T2611" s="9">
        <f t="shared" si="81"/>
        <v>41105.237858796296</v>
      </c>
    </row>
    <row r="2612" spans="1:20" ht="43.5" x14ac:dyDescent="0.35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>
        <f>ROUND((E2612/D2612)*100,0)</f>
        <v>141</v>
      </c>
      <c r="P2612" s="5">
        <f>E2612/L2612</f>
        <v>55.758509532062391</v>
      </c>
      <c r="Q2612" t="str">
        <f>LEFT(N2612,FIND("/",N2612)-1)</f>
        <v>technology</v>
      </c>
      <c r="R2612" t="str">
        <f>RIGHT(N2612,LEN(N2612)-FIND("/",N2612))</f>
        <v>space exploration</v>
      </c>
      <c r="S2612" s="9">
        <f t="shared" si="80"/>
        <v>42564.881076388891</v>
      </c>
      <c r="T2612" s="9">
        <f t="shared" si="81"/>
        <v>42604.290972222225</v>
      </c>
    </row>
    <row r="2613" spans="1:20" ht="58" x14ac:dyDescent="0.35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>
        <f>ROUND((E2613/D2613)*100,0)</f>
        <v>2791</v>
      </c>
      <c r="P2613" s="5">
        <f>E2613/L2613</f>
        <v>83.802893802893806</v>
      </c>
      <c r="Q2613" t="str">
        <f>LEFT(N2613,FIND("/",N2613)-1)</f>
        <v>technology</v>
      </c>
      <c r="R2613" t="str">
        <f>RIGHT(N2613,LEN(N2613)-FIND("/",N2613))</f>
        <v>space exploration</v>
      </c>
      <c r="S2613" s="9">
        <f t="shared" si="80"/>
        <v>42704.335810185185</v>
      </c>
      <c r="T2613" s="9">
        <f t="shared" si="81"/>
        <v>42737.957638888889</v>
      </c>
    </row>
    <row r="2614" spans="1:20" ht="43.5" x14ac:dyDescent="0.35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>
        <f>ROUND((E2614/D2614)*100,0)</f>
        <v>172</v>
      </c>
      <c r="P2614" s="5">
        <f>E2614/L2614</f>
        <v>58.422210884353746</v>
      </c>
      <c r="Q2614" t="str">
        <f>LEFT(N2614,FIND("/",N2614)-1)</f>
        <v>technology</v>
      </c>
      <c r="R2614" t="str">
        <f>RIGHT(N2614,LEN(N2614)-FIND("/",N2614))</f>
        <v>space exploration</v>
      </c>
      <c r="S2614" s="9">
        <f t="shared" si="80"/>
        <v>41982.143171296295</v>
      </c>
      <c r="T2614" s="9">
        <f t="shared" si="81"/>
        <v>42013.143171296295</v>
      </c>
    </row>
    <row r="2615" spans="1:20" ht="43.5" x14ac:dyDescent="0.35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>
        <f>ROUND((E2615/D2615)*100,0)</f>
        <v>101</v>
      </c>
      <c r="P2615" s="5">
        <f>E2615/L2615</f>
        <v>270.57142857142856</v>
      </c>
      <c r="Q2615" t="str">
        <f>LEFT(N2615,FIND("/",N2615)-1)</f>
        <v>technology</v>
      </c>
      <c r="R2615" t="str">
        <f>RIGHT(N2615,LEN(N2615)-FIND("/",N2615))</f>
        <v>space exploration</v>
      </c>
      <c r="S2615" s="9">
        <f t="shared" si="80"/>
        <v>41143.81821759259</v>
      </c>
      <c r="T2615" s="9">
        <f t="shared" si="81"/>
        <v>41173.81821759259</v>
      </c>
    </row>
    <row r="2616" spans="1:20" ht="43.5" x14ac:dyDescent="0.35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>
        <f>ROUND((E2616/D2616)*100,0)</f>
        <v>102</v>
      </c>
      <c r="P2616" s="5">
        <f>E2616/L2616</f>
        <v>107.1</v>
      </c>
      <c r="Q2616" t="str">
        <f>LEFT(N2616,FIND("/",N2616)-1)</f>
        <v>technology</v>
      </c>
      <c r="R2616" t="str">
        <f>RIGHT(N2616,LEN(N2616)-FIND("/",N2616))</f>
        <v>space exploration</v>
      </c>
      <c r="S2616" s="9">
        <f t="shared" si="80"/>
        <v>41730.708472222221</v>
      </c>
      <c r="T2616" s="9">
        <f t="shared" si="81"/>
        <v>41759.208333333336</v>
      </c>
    </row>
    <row r="2617" spans="1:20" ht="43.5" x14ac:dyDescent="0.35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>
        <f>ROUND((E2617/D2617)*100,0)</f>
        <v>170</v>
      </c>
      <c r="P2617" s="5">
        <f>E2617/L2617</f>
        <v>47.180555555555557</v>
      </c>
      <c r="Q2617" t="str">
        <f>LEFT(N2617,FIND("/",N2617)-1)</f>
        <v>technology</v>
      </c>
      <c r="R2617" t="str">
        <f>RIGHT(N2617,LEN(N2617)-FIND("/",N2617))</f>
        <v>space exploration</v>
      </c>
      <c r="S2617" s="9">
        <f t="shared" si="80"/>
        <v>42453.49726851852</v>
      </c>
      <c r="T2617" s="9">
        <f t="shared" si="81"/>
        <v>42490.5</v>
      </c>
    </row>
    <row r="2618" spans="1:20" ht="43.5" x14ac:dyDescent="0.35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>
        <f>ROUND((E2618/D2618)*100,0)</f>
        <v>115</v>
      </c>
      <c r="P2618" s="5">
        <f>E2618/L2618</f>
        <v>120.30882352941177</v>
      </c>
      <c r="Q2618" t="str">
        <f>LEFT(N2618,FIND("/",N2618)-1)</f>
        <v>technology</v>
      </c>
      <c r="R2618" t="str">
        <f>RIGHT(N2618,LEN(N2618)-FIND("/",N2618))</f>
        <v>space exploration</v>
      </c>
      <c r="S2618" s="9">
        <f t="shared" si="80"/>
        <v>42211.99454861111</v>
      </c>
      <c r="T2618" s="9">
        <f t="shared" si="81"/>
        <v>42241.99454861111</v>
      </c>
    </row>
    <row r="2619" spans="1:20" ht="43.5" x14ac:dyDescent="0.35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>
        <f>ROUND((E2619/D2619)*100,0)</f>
        <v>878</v>
      </c>
      <c r="P2619" s="5">
        <f>E2619/L2619</f>
        <v>27.59748427672956</v>
      </c>
      <c r="Q2619" t="str">
        <f>LEFT(N2619,FIND("/",N2619)-1)</f>
        <v>technology</v>
      </c>
      <c r="R2619" t="str">
        <f>RIGHT(N2619,LEN(N2619)-FIND("/",N2619))</f>
        <v>space exploration</v>
      </c>
      <c r="S2619" s="9">
        <f t="shared" si="80"/>
        <v>41902.874432870369</v>
      </c>
      <c r="T2619" s="9">
        <f t="shared" si="81"/>
        <v>41932.874432870369</v>
      </c>
    </row>
    <row r="2620" spans="1:20" ht="29" x14ac:dyDescent="0.35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>
        <f>ROUND((E2620/D2620)*100,0)</f>
        <v>105</v>
      </c>
      <c r="P2620" s="5">
        <f>E2620/L2620</f>
        <v>205.2987012987013</v>
      </c>
      <c r="Q2620" t="str">
        <f>LEFT(N2620,FIND("/",N2620)-1)</f>
        <v>technology</v>
      </c>
      <c r="R2620" t="str">
        <f>RIGHT(N2620,LEN(N2620)-FIND("/",N2620))</f>
        <v>space exploration</v>
      </c>
      <c r="S2620" s="9">
        <f t="shared" si="80"/>
        <v>42279.792372685188</v>
      </c>
      <c r="T2620" s="9">
        <f t="shared" si="81"/>
        <v>42339.834039351852</v>
      </c>
    </row>
    <row r="2621" spans="1:20" ht="43.5" x14ac:dyDescent="0.35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>
        <f>ROUND((E2621/D2621)*100,0)</f>
        <v>188</v>
      </c>
      <c r="P2621" s="5">
        <f>E2621/L2621</f>
        <v>35.547169811320757</v>
      </c>
      <c r="Q2621" t="str">
        <f>LEFT(N2621,FIND("/",N2621)-1)</f>
        <v>technology</v>
      </c>
      <c r="R2621" t="str">
        <f>RIGHT(N2621,LEN(N2621)-FIND("/",N2621))</f>
        <v>space exploration</v>
      </c>
      <c r="S2621" s="9">
        <f t="shared" si="80"/>
        <v>42273.884305555555</v>
      </c>
      <c r="T2621" s="9">
        <f t="shared" si="81"/>
        <v>42300.458333333328</v>
      </c>
    </row>
    <row r="2622" spans="1:20" ht="43.5" x14ac:dyDescent="0.35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>
        <f>ROUND((E2622/D2622)*100,0)</f>
        <v>144</v>
      </c>
      <c r="P2622" s="5">
        <f>E2622/L2622</f>
        <v>74.639488409272587</v>
      </c>
      <c r="Q2622" t="str">
        <f>LEFT(N2622,FIND("/",N2622)-1)</f>
        <v>technology</v>
      </c>
      <c r="R2622" t="str">
        <f>RIGHT(N2622,LEN(N2622)-FIND("/",N2622))</f>
        <v>space exploration</v>
      </c>
      <c r="S2622" s="9">
        <f t="shared" si="80"/>
        <v>42251.16715277778</v>
      </c>
      <c r="T2622" s="9">
        <f t="shared" si="81"/>
        <v>42288.041666666672</v>
      </c>
    </row>
    <row r="2623" spans="1:20" ht="43.5" x14ac:dyDescent="0.35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>
        <f>ROUND((E2623/D2623)*100,0)</f>
        <v>146</v>
      </c>
      <c r="P2623" s="5">
        <f>E2623/L2623</f>
        <v>47.058064516129029</v>
      </c>
      <c r="Q2623" t="str">
        <f>LEFT(N2623,FIND("/",N2623)-1)</f>
        <v>technology</v>
      </c>
      <c r="R2623" t="str">
        <f>RIGHT(N2623,LEN(N2623)-FIND("/",N2623))</f>
        <v>space exploration</v>
      </c>
      <c r="S2623" s="9">
        <f t="shared" si="80"/>
        <v>42115.74754629629</v>
      </c>
      <c r="T2623" s="9">
        <f t="shared" si="81"/>
        <v>42145.74754629629</v>
      </c>
    </row>
    <row r="2624" spans="1:20" ht="43.5" x14ac:dyDescent="0.35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>
        <f>ROUND((E2624/D2624)*100,0)</f>
        <v>131</v>
      </c>
      <c r="P2624" s="5">
        <f>E2624/L2624</f>
        <v>26.591351351351353</v>
      </c>
      <c r="Q2624" t="str">
        <f>LEFT(N2624,FIND("/",N2624)-1)</f>
        <v>technology</v>
      </c>
      <c r="R2624" t="str">
        <f>RIGHT(N2624,LEN(N2624)-FIND("/",N2624))</f>
        <v>space exploration</v>
      </c>
      <c r="S2624" s="9">
        <f t="shared" si="80"/>
        <v>42689.74324074074</v>
      </c>
      <c r="T2624" s="9">
        <f t="shared" si="81"/>
        <v>42734.74324074074</v>
      </c>
    </row>
    <row r="2625" spans="1:20" ht="43.5" x14ac:dyDescent="0.35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>
        <f>ROUND((E2625/D2625)*100,0)</f>
        <v>114</v>
      </c>
      <c r="P2625" s="5">
        <f>E2625/L2625</f>
        <v>36.774193548387096</v>
      </c>
      <c r="Q2625" t="str">
        <f>LEFT(N2625,FIND("/",N2625)-1)</f>
        <v>technology</v>
      </c>
      <c r="R2625" t="str">
        <f>RIGHT(N2625,LEN(N2625)-FIND("/",N2625))</f>
        <v>space exploration</v>
      </c>
      <c r="S2625" s="9">
        <f t="shared" si="80"/>
        <v>42692.256550925929</v>
      </c>
      <c r="T2625" s="9">
        <f t="shared" si="81"/>
        <v>42706.256550925929</v>
      </c>
    </row>
    <row r="2626" spans="1:20" ht="43.5" x14ac:dyDescent="0.35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>
        <f>ROUND((E2626/D2626)*100,0)</f>
        <v>1379</v>
      </c>
      <c r="P2626" s="5">
        <f>E2626/L2626</f>
        <v>31.820544982698959</v>
      </c>
      <c r="Q2626" t="str">
        <f>LEFT(N2626,FIND("/",N2626)-1)</f>
        <v>technology</v>
      </c>
      <c r="R2626" t="str">
        <f>RIGHT(N2626,LEN(N2626)-FIND("/",N2626))</f>
        <v>space exploration</v>
      </c>
      <c r="S2626" s="9">
        <f t="shared" si="80"/>
        <v>41144.42155092593</v>
      </c>
      <c r="T2626" s="9">
        <f t="shared" si="81"/>
        <v>41165.42155092593</v>
      </c>
    </row>
    <row r="2627" spans="1:20" ht="58" x14ac:dyDescent="0.35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>
        <f>ROUND((E2627/D2627)*100,0)</f>
        <v>956</v>
      </c>
      <c r="P2627" s="5">
        <f>E2627/L2627</f>
        <v>27.576923076923077</v>
      </c>
      <c r="Q2627" t="str">
        <f>LEFT(N2627,FIND("/",N2627)-1)</f>
        <v>technology</v>
      </c>
      <c r="R2627" t="str">
        <f>RIGHT(N2627,LEN(N2627)-FIND("/",N2627))</f>
        <v>space exploration</v>
      </c>
      <c r="S2627" s="9">
        <f t="shared" ref="S2627:S2690" si="82">(((J2627/60)/60)/24)+DATE(1970,1,1)</f>
        <v>42658.810277777782</v>
      </c>
      <c r="T2627" s="9">
        <f t="shared" ref="T2627:T2690" si="83">(((I2627/60)/60)/24)+DATE(1970,1,1)</f>
        <v>42683.851944444439</v>
      </c>
    </row>
    <row r="2628" spans="1:20" ht="43.5" x14ac:dyDescent="0.35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>
        <f>ROUND((E2628/D2628)*100,0)</f>
        <v>112</v>
      </c>
      <c r="P2628" s="5">
        <f>E2628/L2628</f>
        <v>56</v>
      </c>
      <c r="Q2628" t="str">
        <f>LEFT(N2628,FIND("/",N2628)-1)</f>
        <v>technology</v>
      </c>
      <c r="R2628" t="str">
        <f>RIGHT(N2628,LEN(N2628)-FIND("/",N2628))</f>
        <v>space exploration</v>
      </c>
      <c r="S2628" s="9">
        <f t="shared" si="82"/>
        <v>42128.628113425926</v>
      </c>
      <c r="T2628" s="9">
        <f t="shared" si="83"/>
        <v>42158.628113425926</v>
      </c>
    </row>
    <row r="2629" spans="1:20" ht="43.5" x14ac:dyDescent="0.35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>
        <f>ROUND((E2629/D2629)*100,0)</f>
        <v>647</v>
      </c>
      <c r="P2629" s="5">
        <f>E2629/L2629</f>
        <v>21.555555555555557</v>
      </c>
      <c r="Q2629" t="str">
        <f>LEFT(N2629,FIND("/",N2629)-1)</f>
        <v>technology</v>
      </c>
      <c r="R2629" t="str">
        <f>RIGHT(N2629,LEN(N2629)-FIND("/",N2629))</f>
        <v>space exploration</v>
      </c>
      <c r="S2629" s="9">
        <f t="shared" si="82"/>
        <v>42304.829409722224</v>
      </c>
      <c r="T2629" s="9">
        <f t="shared" si="83"/>
        <v>42334.871076388896</v>
      </c>
    </row>
    <row r="2630" spans="1:20" ht="43.5" x14ac:dyDescent="0.35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>
        <f>ROUND((E2630/D2630)*100,0)</f>
        <v>110</v>
      </c>
      <c r="P2630" s="5">
        <f>E2630/L2630</f>
        <v>44.095238095238095</v>
      </c>
      <c r="Q2630" t="str">
        <f>LEFT(N2630,FIND("/",N2630)-1)</f>
        <v>technology</v>
      </c>
      <c r="R2630" t="str">
        <f>RIGHT(N2630,LEN(N2630)-FIND("/",N2630))</f>
        <v>space exploration</v>
      </c>
      <c r="S2630" s="9">
        <f t="shared" si="82"/>
        <v>41953.966053240743</v>
      </c>
      <c r="T2630" s="9">
        <f t="shared" si="83"/>
        <v>41973.966053240743</v>
      </c>
    </row>
    <row r="2631" spans="1:20" ht="29" x14ac:dyDescent="0.35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>
        <f>ROUND((E2631/D2631)*100,0)</f>
        <v>128</v>
      </c>
      <c r="P2631" s="5">
        <f>E2631/L2631</f>
        <v>63.87</v>
      </c>
      <c r="Q2631" t="str">
        <f>LEFT(N2631,FIND("/",N2631)-1)</f>
        <v>technology</v>
      </c>
      <c r="R2631" t="str">
        <f>RIGHT(N2631,LEN(N2631)-FIND("/",N2631))</f>
        <v>space exploration</v>
      </c>
      <c r="S2631" s="9">
        <f t="shared" si="82"/>
        <v>42108.538449074069</v>
      </c>
      <c r="T2631" s="9">
        <f t="shared" si="83"/>
        <v>42138.538449074069</v>
      </c>
    </row>
    <row r="2632" spans="1:20" ht="43.5" x14ac:dyDescent="0.35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>
        <f>ROUND((E2632/D2632)*100,0)</f>
        <v>158</v>
      </c>
      <c r="P2632" s="5">
        <f>E2632/L2632</f>
        <v>38.987654320987652</v>
      </c>
      <c r="Q2632" t="str">
        <f>LEFT(N2632,FIND("/",N2632)-1)</f>
        <v>technology</v>
      </c>
      <c r="R2632" t="str">
        <f>RIGHT(N2632,LEN(N2632)-FIND("/",N2632))</f>
        <v>space exploration</v>
      </c>
      <c r="S2632" s="9">
        <f t="shared" si="82"/>
        <v>42524.105462962965</v>
      </c>
      <c r="T2632" s="9">
        <f t="shared" si="83"/>
        <v>42551.416666666672</v>
      </c>
    </row>
    <row r="2633" spans="1:20" ht="43.5" x14ac:dyDescent="0.35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>
        <f>ROUND((E2633/D2633)*100,0)</f>
        <v>115</v>
      </c>
      <c r="P2633" s="5">
        <f>E2633/L2633</f>
        <v>80.185489510489504</v>
      </c>
      <c r="Q2633" t="str">
        <f>LEFT(N2633,FIND("/",N2633)-1)</f>
        <v>technology</v>
      </c>
      <c r="R2633" t="str">
        <f>RIGHT(N2633,LEN(N2633)-FIND("/",N2633))</f>
        <v>space exploration</v>
      </c>
      <c r="S2633" s="9">
        <f t="shared" si="82"/>
        <v>42218.169293981482</v>
      </c>
      <c r="T2633" s="9">
        <f t="shared" si="83"/>
        <v>42246.169293981482</v>
      </c>
    </row>
    <row r="2634" spans="1:20" ht="43.5" x14ac:dyDescent="0.35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>
        <f>ROUND((E2634/D2634)*100,0)</f>
        <v>137</v>
      </c>
      <c r="P2634" s="5">
        <f>E2634/L2634</f>
        <v>34.904761904761905</v>
      </c>
      <c r="Q2634" t="str">
        <f>LEFT(N2634,FIND("/",N2634)-1)</f>
        <v>technology</v>
      </c>
      <c r="R2634" t="str">
        <f>RIGHT(N2634,LEN(N2634)-FIND("/",N2634))</f>
        <v>space exploration</v>
      </c>
      <c r="S2634" s="9">
        <f t="shared" si="82"/>
        <v>42494.061793981484</v>
      </c>
      <c r="T2634" s="9">
        <f t="shared" si="83"/>
        <v>42519.061793981484</v>
      </c>
    </row>
    <row r="2635" spans="1:20" ht="43.5" x14ac:dyDescent="0.35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>
        <f>ROUND((E2635/D2635)*100,0)</f>
        <v>355</v>
      </c>
      <c r="P2635" s="5">
        <f>E2635/L2635</f>
        <v>89.100502512562812</v>
      </c>
      <c r="Q2635" t="str">
        <f>LEFT(N2635,FIND("/",N2635)-1)</f>
        <v>technology</v>
      </c>
      <c r="R2635" t="str">
        <f>RIGHT(N2635,LEN(N2635)-FIND("/",N2635))</f>
        <v>space exploration</v>
      </c>
      <c r="S2635" s="9">
        <f t="shared" si="82"/>
        <v>41667.823287037041</v>
      </c>
      <c r="T2635" s="9">
        <f t="shared" si="83"/>
        <v>41697.958333333336</v>
      </c>
    </row>
    <row r="2636" spans="1:20" ht="43.5" x14ac:dyDescent="0.35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>
        <f>ROUND((E2636/D2636)*100,0)</f>
        <v>106</v>
      </c>
      <c r="P2636" s="5">
        <f>E2636/L2636</f>
        <v>39.44</v>
      </c>
      <c r="Q2636" t="str">
        <f>LEFT(N2636,FIND("/",N2636)-1)</f>
        <v>technology</v>
      </c>
      <c r="R2636" t="str">
        <f>RIGHT(N2636,LEN(N2636)-FIND("/",N2636))</f>
        <v>space exploration</v>
      </c>
      <c r="S2636" s="9">
        <f t="shared" si="82"/>
        <v>42612.656493055561</v>
      </c>
      <c r="T2636" s="9">
        <f t="shared" si="83"/>
        <v>42642.656493055561</v>
      </c>
    </row>
    <row r="2637" spans="1:20" ht="43.5" x14ac:dyDescent="0.35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>
        <f>ROUND((E2637/D2637)*100,0)</f>
        <v>100</v>
      </c>
      <c r="P2637" s="5">
        <f>E2637/L2637</f>
        <v>136.9047619047619</v>
      </c>
      <c r="Q2637" t="str">
        <f>LEFT(N2637,FIND("/",N2637)-1)</f>
        <v>technology</v>
      </c>
      <c r="R2637" t="str">
        <f>RIGHT(N2637,LEN(N2637)-FIND("/",N2637))</f>
        <v>space exploration</v>
      </c>
      <c r="S2637" s="9">
        <f t="shared" si="82"/>
        <v>42037.950937500005</v>
      </c>
      <c r="T2637" s="9">
        <f t="shared" si="83"/>
        <v>42072.909270833334</v>
      </c>
    </row>
    <row r="2638" spans="1:20" ht="58" x14ac:dyDescent="0.35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>
        <f>ROUND((E2638/D2638)*100,0)</f>
        <v>187</v>
      </c>
      <c r="P2638" s="5">
        <f>E2638/L2638</f>
        <v>37.46</v>
      </c>
      <c r="Q2638" t="str">
        <f>LEFT(N2638,FIND("/",N2638)-1)</f>
        <v>technology</v>
      </c>
      <c r="R2638" t="str">
        <f>RIGHT(N2638,LEN(N2638)-FIND("/",N2638))</f>
        <v>space exploration</v>
      </c>
      <c r="S2638" s="9">
        <f t="shared" si="82"/>
        <v>42636.614745370374</v>
      </c>
      <c r="T2638" s="9">
        <f t="shared" si="83"/>
        <v>42659.041666666672</v>
      </c>
    </row>
    <row r="2639" spans="1:20" ht="29" x14ac:dyDescent="0.35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>
        <f>ROUND((E2639/D2639)*100,0)</f>
        <v>166</v>
      </c>
      <c r="P2639" s="5">
        <f>E2639/L2639</f>
        <v>31.96153846153846</v>
      </c>
      <c r="Q2639" t="str">
        <f>LEFT(N2639,FIND("/",N2639)-1)</f>
        <v>technology</v>
      </c>
      <c r="R2639" t="str">
        <f>RIGHT(N2639,LEN(N2639)-FIND("/",N2639))</f>
        <v>space exploration</v>
      </c>
      <c r="S2639" s="9">
        <f t="shared" si="82"/>
        <v>42639.549479166672</v>
      </c>
      <c r="T2639" s="9">
        <f t="shared" si="83"/>
        <v>42655.549479166672</v>
      </c>
    </row>
    <row r="2640" spans="1:20" ht="43.5" x14ac:dyDescent="0.35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>
        <f>ROUND((E2640/D2640)*100,0)</f>
        <v>102</v>
      </c>
      <c r="P2640" s="5">
        <f>E2640/L2640</f>
        <v>25.214285714285715</v>
      </c>
      <c r="Q2640" t="str">
        <f>LEFT(N2640,FIND("/",N2640)-1)</f>
        <v>technology</v>
      </c>
      <c r="R2640" t="str">
        <f>RIGHT(N2640,LEN(N2640)-FIND("/",N2640))</f>
        <v>space exploration</v>
      </c>
      <c r="S2640" s="9">
        <f t="shared" si="82"/>
        <v>41989.913136574076</v>
      </c>
      <c r="T2640" s="9">
        <f t="shared" si="83"/>
        <v>42019.913136574076</v>
      </c>
    </row>
    <row r="2641" spans="1:20" ht="43.5" x14ac:dyDescent="0.35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>
        <f>ROUND((E2641/D2641)*100,0)</f>
        <v>164</v>
      </c>
      <c r="P2641" s="5">
        <f>E2641/L2641</f>
        <v>10.040816326530612</v>
      </c>
      <c r="Q2641" t="str">
        <f>LEFT(N2641,FIND("/",N2641)-1)</f>
        <v>technology</v>
      </c>
      <c r="R2641" t="str">
        <f>RIGHT(N2641,LEN(N2641)-FIND("/",N2641))</f>
        <v>space exploration</v>
      </c>
      <c r="S2641" s="9">
        <f t="shared" si="82"/>
        <v>42024.86513888889</v>
      </c>
      <c r="T2641" s="9">
        <f t="shared" si="83"/>
        <v>42054.86513888889</v>
      </c>
    </row>
    <row r="2642" spans="1:20" ht="58" x14ac:dyDescent="0.35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>
        <f>ROUND((E2642/D2642)*100,0)</f>
        <v>106</v>
      </c>
      <c r="P2642" s="5">
        <f>E2642/L2642</f>
        <v>45.94202898550725</v>
      </c>
      <c r="Q2642" t="str">
        <f>LEFT(N2642,FIND("/",N2642)-1)</f>
        <v>technology</v>
      </c>
      <c r="R2642" t="str">
        <f>RIGHT(N2642,LEN(N2642)-FIND("/",N2642))</f>
        <v>space exploration</v>
      </c>
      <c r="S2642" s="9">
        <f t="shared" si="82"/>
        <v>42103.160578703704</v>
      </c>
      <c r="T2642" s="9">
        <f t="shared" si="83"/>
        <v>42163.160578703704</v>
      </c>
    </row>
    <row r="2643" spans="1:20" ht="29" x14ac:dyDescent="0.35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>
        <f>ROUND((E2643/D2643)*100,0)</f>
        <v>1</v>
      </c>
      <c r="P2643" s="5">
        <f>E2643/L2643</f>
        <v>15</v>
      </c>
      <c r="Q2643" t="str">
        <f>LEFT(N2643,FIND("/",N2643)-1)</f>
        <v>technology</v>
      </c>
      <c r="R2643" t="str">
        <f>RIGHT(N2643,LEN(N2643)-FIND("/",N2643))</f>
        <v>space exploration</v>
      </c>
      <c r="S2643" s="9">
        <f t="shared" si="82"/>
        <v>41880.827118055553</v>
      </c>
      <c r="T2643" s="9">
        <f t="shared" si="83"/>
        <v>41897.839583333334</v>
      </c>
    </row>
    <row r="2644" spans="1:20" ht="58" x14ac:dyDescent="0.35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>
        <f>ROUND((E2644/D2644)*100,0)</f>
        <v>0</v>
      </c>
      <c r="P2644" s="5" t="e">
        <f>E2644/L2644</f>
        <v>#DIV/0!</v>
      </c>
      <c r="Q2644" t="str">
        <f>LEFT(N2644,FIND("/",N2644)-1)</f>
        <v>technology</v>
      </c>
      <c r="R2644" t="str">
        <f>RIGHT(N2644,LEN(N2644)-FIND("/",N2644))</f>
        <v>space exploration</v>
      </c>
      <c r="S2644" s="9">
        <f t="shared" si="82"/>
        <v>42536.246620370366</v>
      </c>
      <c r="T2644" s="9">
        <f t="shared" si="83"/>
        <v>42566.289583333331</v>
      </c>
    </row>
    <row r="2645" spans="1:20" ht="58" x14ac:dyDescent="0.35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>
        <f>ROUND((E2645/D2645)*100,0)</f>
        <v>34</v>
      </c>
      <c r="P2645" s="5">
        <f>E2645/L2645</f>
        <v>223.58248500999335</v>
      </c>
      <c r="Q2645" t="str">
        <f>LEFT(N2645,FIND("/",N2645)-1)</f>
        <v>technology</v>
      </c>
      <c r="R2645" t="str">
        <f>RIGHT(N2645,LEN(N2645)-FIND("/",N2645))</f>
        <v>space exploration</v>
      </c>
      <c r="S2645" s="9">
        <f t="shared" si="82"/>
        <v>42689.582349537035</v>
      </c>
      <c r="T2645" s="9">
        <f t="shared" si="83"/>
        <v>42725.332638888889</v>
      </c>
    </row>
    <row r="2646" spans="1:20" ht="43.5" x14ac:dyDescent="0.35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>
        <f>ROUND((E2646/D2646)*100,0)</f>
        <v>2</v>
      </c>
      <c r="P2646" s="5">
        <f>E2646/L2646</f>
        <v>39.480769230769234</v>
      </c>
      <c r="Q2646" t="str">
        <f>LEFT(N2646,FIND("/",N2646)-1)</f>
        <v>technology</v>
      </c>
      <c r="R2646" t="str">
        <f>RIGHT(N2646,LEN(N2646)-FIND("/",N2646))</f>
        <v>space exploration</v>
      </c>
      <c r="S2646" s="9">
        <f t="shared" si="82"/>
        <v>42774.792071759264</v>
      </c>
      <c r="T2646" s="9">
        <f t="shared" si="83"/>
        <v>42804.792071759264</v>
      </c>
    </row>
    <row r="2647" spans="1:20" ht="43.5" x14ac:dyDescent="0.35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>
        <f>ROUND((E2647/D2647)*100,0)</f>
        <v>11</v>
      </c>
      <c r="P2647" s="5">
        <f>E2647/L2647</f>
        <v>91.304347826086953</v>
      </c>
      <c r="Q2647" t="str">
        <f>LEFT(N2647,FIND("/",N2647)-1)</f>
        <v>technology</v>
      </c>
      <c r="R2647" t="str">
        <f>RIGHT(N2647,LEN(N2647)-FIND("/",N2647))</f>
        <v>space exploration</v>
      </c>
      <c r="S2647" s="9">
        <f t="shared" si="82"/>
        <v>41921.842627314814</v>
      </c>
      <c r="T2647" s="9">
        <f t="shared" si="83"/>
        <v>41951.884293981479</v>
      </c>
    </row>
    <row r="2648" spans="1:20" ht="43.5" x14ac:dyDescent="0.35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>
        <f>ROUND((E2648/D2648)*100,0)</f>
        <v>8</v>
      </c>
      <c r="P2648" s="5">
        <f>E2648/L2648</f>
        <v>78.666205607476627</v>
      </c>
      <c r="Q2648" t="str">
        <f>LEFT(N2648,FIND("/",N2648)-1)</f>
        <v>technology</v>
      </c>
      <c r="R2648" t="str">
        <f>RIGHT(N2648,LEN(N2648)-FIND("/",N2648))</f>
        <v>space exploration</v>
      </c>
      <c r="S2648" s="9">
        <f t="shared" si="82"/>
        <v>42226.313298611116</v>
      </c>
      <c r="T2648" s="9">
        <f t="shared" si="83"/>
        <v>42256.313298611116</v>
      </c>
    </row>
    <row r="2649" spans="1:20" ht="43.5" x14ac:dyDescent="0.35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>
        <f>ROUND((E2649/D2649)*100,0)</f>
        <v>1</v>
      </c>
      <c r="P2649" s="5">
        <f>E2649/L2649</f>
        <v>12</v>
      </c>
      <c r="Q2649" t="str">
        <f>LEFT(N2649,FIND("/",N2649)-1)</f>
        <v>technology</v>
      </c>
      <c r="R2649" t="str">
        <f>RIGHT(N2649,LEN(N2649)-FIND("/",N2649))</f>
        <v>space exploration</v>
      </c>
      <c r="S2649" s="9">
        <f t="shared" si="82"/>
        <v>42200.261793981481</v>
      </c>
      <c r="T2649" s="9">
        <f t="shared" si="83"/>
        <v>42230.261793981481</v>
      </c>
    </row>
    <row r="2650" spans="1:20" ht="58" x14ac:dyDescent="0.35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>
        <f>ROUND((E2650/D2650)*100,0)</f>
        <v>1</v>
      </c>
      <c r="P2650" s="5">
        <f>E2650/L2650</f>
        <v>17.666666666666668</v>
      </c>
      <c r="Q2650" t="str">
        <f>LEFT(N2650,FIND("/",N2650)-1)</f>
        <v>technology</v>
      </c>
      <c r="R2650" t="str">
        <f>RIGHT(N2650,LEN(N2650)-FIND("/",N2650))</f>
        <v>space exploration</v>
      </c>
      <c r="S2650" s="9">
        <f t="shared" si="82"/>
        <v>42408.714814814812</v>
      </c>
      <c r="T2650" s="9">
        <f t="shared" si="83"/>
        <v>42438.714814814812</v>
      </c>
    </row>
    <row r="2651" spans="1:20" ht="29" x14ac:dyDescent="0.35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>
        <f>ROUND((E2651/D2651)*100,0)</f>
        <v>0</v>
      </c>
      <c r="P2651" s="5">
        <f>E2651/L2651</f>
        <v>41.333333333333336</v>
      </c>
      <c r="Q2651" t="str">
        <f>LEFT(N2651,FIND("/",N2651)-1)</f>
        <v>technology</v>
      </c>
      <c r="R2651" t="str">
        <f>RIGHT(N2651,LEN(N2651)-FIND("/",N2651))</f>
        <v>space exploration</v>
      </c>
      <c r="S2651" s="9">
        <f t="shared" si="82"/>
        <v>42341.99700231482</v>
      </c>
      <c r="T2651" s="9">
        <f t="shared" si="83"/>
        <v>42401.99700231482</v>
      </c>
    </row>
    <row r="2652" spans="1:20" ht="58" x14ac:dyDescent="0.35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>
        <f>ROUND((E2652/D2652)*100,0)</f>
        <v>1</v>
      </c>
      <c r="P2652" s="5">
        <f>E2652/L2652</f>
        <v>71.599999999999994</v>
      </c>
      <c r="Q2652" t="str">
        <f>LEFT(N2652,FIND("/",N2652)-1)</f>
        <v>technology</v>
      </c>
      <c r="R2652" t="str">
        <f>RIGHT(N2652,LEN(N2652)-FIND("/",N2652))</f>
        <v>space exploration</v>
      </c>
      <c r="S2652" s="9">
        <f t="shared" si="82"/>
        <v>42695.624340277776</v>
      </c>
      <c r="T2652" s="9">
        <f t="shared" si="83"/>
        <v>42725.624340277776</v>
      </c>
    </row>
    <row r="2653" spans="1:20" ht="43.5" x14ac:dyDescent="0.35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>
        <f>ROUND((E2653/D2653)*100,0)</f>
        <v>2</v>
      </c>
      <c r="P2653" s="5">
        <f>E2653/L2653</f>
        <v>307.8235294117647</v>
      </c>
      <c r="Q2653" t="str">
        <f>LEFT(N2653,FIND("/",N2653)-1)</f>
        <v>technology</v>
      </c>
      <c r="R2653" t="str">
        <f>RIGHT(N2653,LEN(N2653)-FIND("/",N2653))</f>
        <v>space exploration</v>
      </c>
      <c r="S2653" s="9">
        <f t="shared" si="82"/>
        <v>42327.805659722217</v>
      </c>
      <c r="T2653" s="9">
        <f t="shared" si="83"/>
        <v>42355.805659722217</v>
      </c>
    </row>
    <row r="2654" spans="1:20" ht="43.5" x14ac:dyDescent="0.35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>
        <f>ROUND((E2654/D2654)*100,0)</f>
        <v>1</v>
      </c>
      <c r="P2654" s="5">
        <f>E2654/L2654</f>
        <v>80.454545454545453</v>
      </c>
      <c r="Q2654" t="str">
        <f>LEFT(N2654,FIND("/",N2654)-1)</f>
        <v>technology</v>
      </c>
      <c r="R2654" t="str">
        <f>RIGHT(N2654,LEN(N2654)-FIND("/",N2654))</f>
        <v>space exploration</v>
      </c>
      <c r="S2654" s="9">
        <f t="shared" si="82"/>
        <v>41953.158854166672</v>
      </c>
      <c r="T2654" s="9">
        <f t="shared" si="83"/>
        <v>41983.158854166672</v>
      </c>
    </row>
    <row r="2655" spans="1:20" ht="43.5" x14ac:dyDescent="0.35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>
        <f>ROUND((E2655/D2655)*100,0)</f>
        <v>12</v>
      </c>
      <c r="P2655" s="5">
        <f>E2655/L2655</f>
        <v>83.942857142857136</v>
      </c>
      <c r="Q2655" t="str">
        <f>LEFT(N2655,FIND("/",N2655)-1)</f>
        <v>technology</v>
      </c>
      <c r="R2655" t="str">
        <f>RIGHT(N2655,LEN(N2655)-FIND("/",N2655))</f>
        <v>space exploration</v>
      </c>
      <c r="S2655" s="9">
        <f t="shared" si="82"/>
        <v>41771.651932870373</v>
      </c>
      <c r="T2655" s="9">
        <f t="shared" si="83"/>
        <v>41803.166666666664</v>
      </c>
    </row>
    <row r="2656" spans="1:20" ht="43.5" x14ac:dyDescent="0.35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>
        <f>ROUND((E2656/D2656)*100,0)</f>
        <v>0</v>
      </c>
      <c r="P2656" s="5">
        <f>E2656/L2656</f>
        <v>8.5</v>
      </c>
      <c r="Q2656" t="str">
        <f>LEFT(N2656,FIND("/",N2656)-1)</f>
        <v>technology</v>
      </c>
      <c r="R2656" t="str">
        <f>RIGHT(N2656,LEN(N2656)-FIND("/",N2656))</f>
        <v>space exploration</v>
      </c>
      <c r="S2656" s="9">
        <f t="shared" si="82"/>
        <v>42055.600995370376</v>
      </c>
      <c r="T2656" s="9">
        <f t="shared" si="83"/>
        <v>42115.559328703705</v>
      </c>
    </row>
    <row r="2657" spans="1:20" x14ac:dyDescent="0.35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>
        <f>ROUND((E2657/D2657)*100,0)</f>
        <v>21</v>
      </c>
      <c r="P2657" s="5">
        <f>E2657/L2657</f>
        <v>73.372093023255815</v>
      </c>
      <c r="Q2657" t="str">
        <f>LEFT(N2657,FIND("/",N2657)-1)</f>
        <v>technology</v>
      </c>
      <c r="R2657" t="str">
        <f>RIGHT(N2657,LEN(N2657)-FIND("/",N2657))</f>
        <v>space exploration</v>
      </c>
      <c r="S2657" s="9">
        <f t="shared" si="82"/>
        <v>42381.866284722222</v>
      </c>
      <c r="T2657" s="9">
        <f t="shared" si="83"/>
        <v>42409.833333333328</v>
      </c>
    </row>
    <row r="2658" spans="1:20" ht="29" x14ac:dyDescent="0.35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>
        <f>ROUND((E2658/D2658)*100,0)</f>
        <v>11</v>
      </c>
      <c r="P2658" s="5">
        <f>E2658/L2658</f>
        <v>112.86184210526316</v>
      </c>
      <c r="Q2658" t="str">
        <f>LEFT(N2658,FIND("/",N2658)-1)</f>
        <v>technology</v>
      </c>
      <c r="R2658" t="str">
        <f>RIGHT(N2658,LEN(N2658)-FIND("/",N2658))</f>
        <v>space exploration</v>
      </c>
      <c r="S2658" s="9">
        <f t="shared" si="82"/>
        <v>42767.688518518517</v>
      </c>
      <c r="T2658" s="9">
        <f t="shared" si="83"/>
        <v>42806.791666666672</v>
      </c>
    </row>
    <row r="2659" spans="1:20" ht="43.5" x14ac:dyDescent="0.35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>
        <f>ROUND((E2659/D2659)*100,0)</f>
        <v>19</v>
      </c>
      <c r="P2659" s="5">
        <f>E2659/L2659</f>
        <v>95.277627118644077</v>
      </c>
      <c r="Q2659" t="str">
        <f>LEFT(N2659,FIND("/",N2659)-1)</f>
        <v>technology</v>
      </c>
      <c r="R2659" t="str">
        <f>RIGHT(N2659,LEN(N2659)-FIND("/",N2659))</f>
        <v>space exploration</v>
      </c>
      <c r="S2659" s="9">
        <f t="shared" si="82"/>
        <v>42551.928854166668</v>
      </c>
      <c r="T2659" s="9">
        <f t="shared" si="83"/>
        <v>42585.0625</v>
      </c>
    </row>
    <row r="2660" spans="1:20" ht="43.5" x14ac:dyDescent="0.35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>
        <f>ROUND((E2660/D2660)*100,0)</f>
        <v>0</v>
      </c>
      <c r="P2660" s="5">
        <f>E2660/L2660</f>
        <v>22.75</v>
      </c>
      <c r="Q2660" t="str">
        <f>LEFT(N2660,FIND("/",N2660)-1)</f>
        <v>technology</v>
      </c>
      <c r="R2660" t="str">
        <f>RIGHT(N2660,LEN(N2660)-FIND("/",N2660))</f>
        <v>space exploration</v>
      </c>
      <c r="S2660" s="9">
        <f t="shared" si="82"/>
        <v>42551.884189814817</v>
      </c>
      <c r="T2660" s="9">
        <f t="shared" si="83"/>
        <v>42581.884189814817</v>
      </c>
    </row>
    <row r="2661" spans="1:20" x14ac:dyDescent="0.35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>
        <f>ROUND((E2661/D2661)*100,0)</f>
        <v>3</v>
      </c>
      <c r="P2661" s="5">
        <f>E2661/L2661</f>
        <v>133.30000000000001</v>
      </c>
      <c r="Q2661" t="str">
        <f>LEFT(N2661,FIND("/",N2661)-1)</f>
        <v>technology</v>
      </c>
      <c r="R2661" t="str">
        <f>RIGHT(N2661,LEN(N2661)-FIND("/",N2661))</f>
        <v>space exploration</v>
      </c>
      <c r="S2661" s="9">
        <f t="shared" si="82"/>
        <v>42082.069560185191</v>
      </c>
      <c r="T2661" s="9">
        <f t="shared" si="83"/>
        <v>42112.069560185191</v>
      </c>
    </row>
    <row r="2662" spans="1:20" ht="58" x14ac:dyDescent="0.35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>
        <f>ROUND((E2662/D2662)*100,0)</f>
        <v>0</v>
      </c>
      <c r="P2662" s="5">
        <f>E2662/L2662</f>
        <v>3.8</v>
      </c>
      <c r="Q2662" t="str">
        <f>LEFT(N2662,FIND("/",N2662)-1)</f>
        <v>technology</v>
      </c>
      <c r="R2662" t="str">
        <f>RIGHT(N2662,LEN(N2662)-FIND("/",N2662))</f>
        <v>space exploration</v>
      </c>
      <c r="S2662" s="9">
        <f t="shared" si="82"/>
        <v>42272.713171296295</v>
      </c>
      <c r="T2662" s="9">
        <f t="shared" si="83"/>
        <v>42332.754837962959</v>
      </c>
    </row>
    <row r="2663" spans="1:20" ht="43.5" x14ac:dyDescent="0.35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>
        <f>ROUND((E2663/D2663)*100,0)</f>
        <v>103</v>
      </c>
      <c r="P2663" s="5">
        <f>E2663/L2663</f>
        <v>85.75</v>
      </c>
      <c r="Q2663" t="str">
        <f>LEFT(N2663,FIND("/",N2663)-1)</f>
        <v>technology</v>
      </c>
      <c r="R2663" t="str">
        <f>RIGHT(N2663,LEN(N2663)-FIND("/",N2663))</f>
        <v>makerspaces</v>
      </c>
      <c r="S2663" s="9">
        <f t="shared" si="82"/>
        <v>41542.958449074074</v>
      </c>
      <c r="T2663" s="9">
        <f t="shared" si="83"/>
        <v>41572.958449074074</v>
      </c>
    </row>
    <row r="2664" spans="1:20" ht="43.5" x14ac:dyDescent="0.35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>
        <f>ROUND((E2664/D2664)*100,0)</f>
        <v>107</v>
      </c>
      <c r="P2664" s="5">
        <f>E2664/L2664</f>
        <v>267</v>
      </c>
      <c r="Q2664" t="str">
        <f>LEFT(N2664,FIND("/",N2664)-1)</f>
        <v>technology</v>
      </c>
      <c r="R2664" t="str">
        <f>RIGHT(N2664,LEN(N2664)-FIND("/",N2664))</f>
        <v>makerspaces</v>
      </c>
      <c r="S2664" s="9">
        <f t="shared" si="82"/>
        <v>42207.746678240743</v>
      </c>
      <c r="T2664" s="9">
        <f t="shared" si="83"/>
        <v>42237.746678240743</v>
      </c>
    </row>
    <row r="2665" spans="1:20" ht="43.5" x14ac:dyDescent="0.35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>
        <f>ROUND((E2665/D2665)*100,0)</f>
        <v>105</v>
      </c>
      <c r="P2665" s="5">
        <f>E2665/L2665</f>
        <v>373.55803571428572</v>
      </c>
      <c r="Q2665" t="str">
        <f>LEFT(N2665,FIND("/",N2665)-1)</f>
        <v>technology</v>
      </c>
      <c r="R2665" t="str">
        <f>RIGHT(N2665,LEN(N2665)-FIND("/",N2665))</f>
        <v>makerspaces</v>
      </c>
      <c r="S2665" s="9">
        <f t="shared" si="82"/>
        <v>42222.622766203705</v>
      </c>
      <c r="T2665" s="9">
        <f t="shared" si="83"/>
        <v>42251.625</v>
      </c>
    </row>
    <row r="2666" spans="1:20" ht="43.5" x14ac:dyDescent="0.35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>
        <f>ROUND((E2666/D2666)*100,0)</f>
        <v>103</v>
      </c>
      <c r="P2666" s="5">
        <f>E2666/L2666</f>
        <v>174.03846153846155</v>
      </c>
      <c r="Q2666" t="str">
        <f>LEFT(N2666,FIND("/",N2666)-1)</f>
        <v>technology</v>
      </c>
      <c r="R2666" t="str">
        <f>RIGHT(N2666,LEN(N2666)-FIND("/",N2666))</f>
        <v>makerspaces</v>
      </c>
      <c r="S2666" s="9">
        <f t="shared" si="82"/>
        <v>42313.02542824074</v>
      </c>
      <c r="T2666" s="9">
        <f t="shared" si="83"/>
        <v>42347.290972222225</v>
      </c>
    </row>
    <row r="2667" spans="1:20" ht="58" x14ac:dyDescent="0.35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>
        <f>ROUND((E2667/D2667)*100,0)</f>
        <v>123</v>
      </c>
      <c r="P2667" s="5">
        <f>E2667/L2667</f>
        <v>93.695652173913047</v>
      </c>
      <c r="Q2667" t="str">
        <f>LEFT(N2667,FIND("/",N2667)-1)</f>
        <v>technology</v>
      </c>
      <c r="R2667" t="str">
        <f>RIGHT(N2667,LEN(N2667)-FIND("/",N2667))</f>
        <v>makerspaces</v>
      </c>
      <c r="S2667" s="9">
        <f t="shared" si="82"/>
        <v>42083.895532407405</v>
      </c>
      <c r="T2667" s="9">
        <f t="shared" si="83"/>
        <v>42128.895532407405</v>
      </c>
    </row>
    <row r="2668" spans="1:20" ht="43.5" x14ac:dyDescent="0.35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>
        <f>ROUND((E2668/D2668)*100,0)</f>
        <v>159</v>
      </c>
      <c r="P2668" s="5">
        <f>E2668/L2668</f>
        <v>77.327718446601949</v>
      </c>
      <c r="Q2668" t="str">
        <f>LEFT(N2668,FIND("/",N2668)-1)</f>
        <v>technology</v>
      </c>
      <c r="R2668" t="str">
        <f>RIGHT(N2668,LEN(N2668)-FIND("/",N2668))</f>
        <v>makerspaces</v>
      </c>
      <c r="S2668" s="9">
        <f t="shared" si="82"/>
        <v>42235.764340277776</v>
      </c>
      <c r="T2668" s="9">
        <f t="shared" si="83"/>
        <v>42272.875</v>
      </c>
    </row>
    <row r="2669" spans="1:20" ht="58" x14ac:dyDescent="0.35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>
        <f>ROUND((E2669/D2669)*100,0)</f>
        <v>111</v>
      </c>
      <c r="P2669" s="5">
        <f>E2669/L2669</f>
        <v>92.222222222222229</v>
      </c>
      <c r="Q2669" t="str">
        <f>LEFT(N2669,FIND("/",N2669)-1)</f>
        <v>technology</v>
      </c>
      <c r="R2669" t="str">
        <f>RIGHT(N2669,LEN(N2669)-FIND("/",N2669))</f>
        <v>makerspaces</v>
      </c>
      <c r="S2669" s="9">
        <f t="shared" si="82"/>
        <v>42380.926111111112</v>
      </c>
      <c r="T2669" s="9">
        <f t="shared" si="83"/>
        <v>42410.926111111112</v>
      </c>
    </row>
    <row r="2670" spans="1:20" ht="29" x14ac:dyDescent="0.35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>
        <f>ROUND((E2670/D2670)*100,0)</f>
        <v>171</v>
      </c>
      <c r="P2670" s="5">
        <f>E2670/L2670</f>
        <v>60.964285714285715</v>
      </c>
      <c r="Q2670" t="str">
        <f>LEFT(N2670,FIND("/",N2670)-1)</f>
        <v>technology</v>
      </c>
      <c r="R2670" t="str">
        <f>RIGHT(N2670,LEN(N2670)-FIND("/",N2670))</f>
        <v>makerspaces</v>
      </c>
      <c r="S2670" s="9">
        <f t="shared" si="82"/>
        <v>42275.588715277772</v>
      </c>
      <c r="T2670" s="9">
        <f t="shared" si="83"/>
        <v>42317.60555555555</v>
      </c>
    </row>
    <row r="2671" spans="1:20" ht="43.5" x14ac:dyDescent="0.35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>
        <f>ROUND((E2671/D2671)*100,0)</f>
        <v>125</v>
      </c>
      <c r="P2671" s="5">
        <f>E2671/L2671</f>
        <v>91</v>
      </c>
      <c r="Q2671" t="str">
        <f>LEFT(N2671,FIND("/",N2671)-1)</f>
        <v>technology</v>
      </c>
      <c r="R2671" t="str">
        <f>RIGHT(N2671,LEN(N2671)-FIND("/",N2671))</f>
        <v>makerspaces</v>
      </c>
      <c r="S2671" s="9">
        <f t="shared" si="82"/>
        <v>42319.035833333335</v>
      </c>
      <c r="T2671" s="9">
        <f t="shared" si="83"/>
        <v>42379.035833333335</v>
      </c>
    </row>
    <row r="2672" spans="1:20" ht="43.5" x14ac:dyDescent="0.35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>
        <f>ROUND((E2672/D2672)*100,0)</f>
        <v>6</v>
      </c>
      <c r="P2672" s="5">
        <f>E2672/L2672</f>
        <v>41.583333333333336</v>
      </c>
      <c r="Q2672" t="str">
        <f>LEFT(N2672,FIND("/",N2672)-1)</f>
        <v>technology</v>
      </c>
      <c r="R2672" t="str">
        <f>RIGHT(N2672,LEN(N2672)-FIND("/",N2672))</f>
        <v>makerspaces</v>
      </c>
      <c r="S2672" s="9">
        <f t="shared" si="82"/>
        <v>41821.020601851851</v>
      </c>
      <c r="T2672" s="9">
        <f t="shared" si="83"/>
        <v>41849.020601851851</v>
      </c>
    </row>
    <row r="2673" spans="1:20" ht="43.5" x14ac:dyDescent="0.35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>
        <f>ROUND((E2673/D2673)*100,0)</f>
        <v>11</v>
      </c>
      <c r="P2673" s="5">
        <f>E2673/L2673</f>
        <v>33.761904761904759</v>
      </c>
      <c r="Q2673" t="str">
        <f>LEFT(N2673,FIND("/",N2673)-1)</f>
        <v>technology</v>
      </c>
      <c r="R2673" t="str">
        <f>RIGHT(N2673,LEN(N2673)-FIND("/",N2673))</f>
        <v>makerspaces</v>
      </c>
      <c r="S2673" s="9">
        <f t="shared" si="82"/>
        <v>41962.749027777783</v>
      </c>
      <c r="T2673" s="9">
        <f t="shared" si="83"/>
        <v>41992.818055555559</v>
      </c>
    </row>
    <row r="2674" spans="1:20" ht="58" x14ac:dyDescent="0.35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>
        <f>ROUND((E2674/D2674)*100,0)</f>
        <v>33</v>
      </c>
      <c r="P2674" s="5">
        <f>E2674/L2674</f>
        <v>70.61702127659575</v>
      </c>
      <c r="Q2674" t="str">
        <f>LEFT(N2674,FIND("/",N2674)-1)</f>
        <v>technology</v>
      </c>
      <c r="R2674" t="str">
        <f>RIGHT(N2674,LEN(N2674)-FIND("/",N2674))</f>
        <v>makerspaces</v>
      </c>
      <c r="S2674" s="9">
        <f t="shared" si="82"/>
        <v>42344.884143518517</v>
      </c>
      <c r="T2674" s="9">
        <f t="shared" si="83"/>
        <v>42366.25</v>
      </c>
    </row>
    <row r="2675" spans="1:20" ht="58" x14ac:dyDescent="0.35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>
        <f>ROUND((E2675/D2675)*100,0)</f>
        <v>28</v>
      </c>
      <c r="P2675" s="5">
        <f>E2675/L2675</f>
        <v>167.15151515151516</v>
      </c>
      <c r="Q2675" t="str">
        <f>LEFT(N2675,FIND("/",N2675)-1)</f>
        <v>technology</v>
      </c>
      <c r="R2675" t="str">
        <f>RIGHT(N2675,LEN(N2675)-FIND("/",N2675))</f>
        <v>makerspaces</v>
      </c>
      <c r="S2675" s="9">
        <f t="shared" si="82"/>
        <v>41912.541655092595</v>
      </c>
      <c r="T2675" s="9">
        <f t="shared" si="83"/>
        <v>41941.947916666664</v>
      </c>
    </row>
    <row r="2676" spans="1:20" ht="58" x14ac:dyDescent="0.35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>
        <f>ROUND((E2676/D2676)*100,0)</f>
        <v>63</v>
      </c>
      <c r="P2676" s="5">
        <f>E2676/L2676</f>
        <v>128.61988304093566</v>
      </c>
      <c r="Q2676" t="str">
        <f>LEFT(N2676,FIND("/",N2676)-1)</f>
        <v>technology</v>
      </c>
      <c r="R2676" t="str">
        <f>RIGHT(N2676,LEN(N2676)-FIND("/",N2676))</f>
        <v>makerspaces</v>
      </c>
      <c r="S2676" s="9">
        <f t="shared" si="82"/>
        <v>42529.632754629631</v>
      </c>
      <c r="T2676" s="9">
        <f t="shared" si="83"/>
        <v>42556.207638888889</v>
      </c>
    </row>
    <row r="2677" spans="1:20" ht="58" x14ac:dyDescent="0.35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>
        <f>ROUND((E2677/D2677)*100,0)</f>
        <v>8</v>
      </c>
      <c r="P2677" s="5">
        <f>E2677/L2677</f>
        <v>65.41379310344827</v>
      </c>
      <c r="Q2677" t="str">
        <f>LEFT(N2677,FIND("/",N2677)-1)</f>
        <v>technology</v>
      </c>
      <c r="R2677" t="str">
        <f>RIGHT(N2677,LEN(N2677)-FIND("/",N2677))</f>
        <v>makerspaces</v>
      </c>
      <c r="S2677" s="9">
        <f t="shared" si="82"/>
        <v>41923.857511574075</v>
      </c>
      <c r="T2677" s="9">
        <f t="shared" si="83"/>
        <v>41953.899178240739</v>
      </c>
    </row>
    <row r="2678" spans="1:20" ht="43.5" x14ac:dyDescent="0.35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>
        <f>ROUND((E2678/D2678)*100,0)</f>
        <v>50</v>
      </c>
      <c r="P2678" s="5">
        <f>E2678/L2678</f>
        <v>117.55555555555556</v>
      </c>
      <c r="Q2678" t="str">
        <f>LEFT(N2678,FIND("/",N2678)-1)</f>
        <v>technology</v>
      </c>
      <c r="R2678" t="str">
        <f>RIGHT(N2678,LEN(N2678)-FIND("/",N2678))</f>
        <v>makerspaces</v>
      </c>
      <c r="S2678" s="9">
        <f t="shared" si="82"/>
        <v>42482.624699074076</v>
      </c>
      <c r="T2678" s="9">
        <f t="shared" si="83"/>
        <v>42512.624699074076</v>
      </c>
    </row>
    <row r="2679" spans="1:20" ht="43.5" x14ac:dyDescent="0.35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>
        <f>ROUND((E2679/D2679)*100,0)</f>
        <v>18</v>
      </c>
      <c r="P2679" s="5">
        <f>E2679/L2679</f>
        <v>126.48148148148148</v>
      </c>
      <c r="Q2679" t="str">
        <f>LEFT(N2679,FIND("/",N2679)-1)</f>
        <v>technology</v>
      </c>
      <c r="R2679" t="str">
        <f>RIGHT(N2679,LEN(N2679)-FIND("/",N2679))</f>
        <v>makerspaces</v>
      </c>
      <c r="S2679" s="9">
        <f t="shared" si="82"/>
        <v>41793.029432870368</v>
      </c>
      <c r="T2679" s="9">
        <f t="shared" si="83"/>
        <v>41823.029432870368</v>
      </c>
    </row>
    <row r="2680" spans="1:20" ht="43.5" x14ac:dyDescent="0.35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>
        <f>ROUND((E2680/D2680)*100,0)</f>
        <v>0</v>
      </c>
      <c r="P2680" s="5">
        <f>E2680/L2680</f>
        <v>550</v>
      </c>
      <c r="Q2680" t="str">
        <f>LEFT(N2680,FIND("/",N2680)-1)</f>
        <v>technology</v>
      </c>
      <c r="R2680" t="str">
        <f>RIGHT(N2680,LEN(N2680)-FIND("/",N2680))</f>
        <v>makerspaces</v>
      </c>
      <c r="S2680" s="9">
        <f t="shared" si="82"/>
        <v>42241.798206018517</v>
      </c>
      <c r="T2680" s="9">
        <f t="shared" si="83"/>
        <v>42271.798206018517</v>
      </c>
    </row>
    <row r="2681" spans="1:20" ht="58" x14ac:dyDescent="0.35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>
        <f>ROUND((E2681/D2681)*100,0)</f>
        <v>0</v>
      </c>
      <c r="P2681" s="5">
        <f>E2681/L2681</f>
        <v>44</v>
      </c>
      <c r="Q2681" t="str">
        <f>LEFT(N2681,FIND("/",N2681)-1)</f>
        <v>technology</v>
      </c>
      <c r="R2681" t="str">
        <f>RIGHT(N2681,LEN(N2681)-FIND("/",N2681))</f>
        <v>makerspaces</v>
      </c>
      <c r="S2681" s="9">
        <f t="shared" si="82"/>
        <v>42033.001087962963</v>
      </c>
      <c r="T2681" s="9">
        <f t="shared" si="83"/>
        <v>42063.001087962963</v>
      </c>
    </row>
    <row r="2682" spans="1:20" x14ac:dyDescent="0.35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>
        <f>ROUND((E2682/D2682)*100,0)</f>
        <v>1</v>
      </c>
      <c r="P2682" s="5">
        <f>E2682/L2682</f>
        <v>69</v>
      </c>
      <c r="Q2682" t="str">
        <f>LEFT(N2682,FIND("/",N2682)-1)</f>
        <v>technology</v>
      </c>
      <c r="R2682" t="str">
        <f>RIGHT(N2682,LEN(N2682)-FIND("/",N2682))</f>
        <v>makerspaces</v>
      </c>
      <c r="S2682" s="9">
        <f t="shared" si="82"/>
        <v>42436.211701388893</v>
      </c>
      <c r="T2682" s="9">
        <f t="shared" si="83"/>
        <v>42466.170034722221</v>
      </c>
    </row>
    <row r="2683" spans="1:20" ht="43.5" x14ac:dyDescent="0.35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>
        <f>ROUND((E2683/D2683)*100,0)</f>
        <v>1</v>
      </c>
      <c r="P2683" s="5">
        <f>E2683/L2683</f>
        <v>27.5</v>
      </c>
      <c r="Q2683" t="str">
        <f>LEFT(N2683,FIND("/",N2683)-1)</f>
        <v>food</v>
      </c>
      <c r="R2683" t="str">
        <f>RIGHT(N2683,LEN(N2683)-FIND("/",N2683))</f>
        <v>food trucks</v>
      </c>
      <c r="S2683" s="9">
        <f t="shared" si="82"/>
        <v>41805.895254629628</v>
      </c>
      <c r="T2683" s="9">
        <f t="shared" si="83"/>
        <v>41830.895254629628</v>
      </c>
    </row>
    <row r="2684" spans="1:20" ht="43.5" x14ac:dyDescent="0.35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>
        <f>ROUND((E2684/D2684)*100,0)</f>
        <v>28</v>
      </c>
      <c r="P2684" s="5">
        <f>E2684/L2684</f>
        <v>84.9</v>
      </c>
      <c r="Q2684" t="str">
        <f>LEFT(N2684,FIND("/",N2684)-1)</f>
        <v>food</v>
      </c>
      <c r="R2684" t="str">
        <f>RIGHT(N2684,LEN(N2684)-FIND("/",N2684))</f>
        <v>food trucks</v>
      </c>
      <c r="S2684" s="9">
        <f t="shared" si="82"/>
        <v>41932.871990740743</v>
      </c>
      <c r="T2684" s="9">
        <f t="shared" si="83"/>
        <v>41965.249305555553</v>
      </c>
    </row>
    <row r="2685" spans="1:20" ht="43.5" x14ac:dyDescent="0.35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>
        <f>ROUND((E2685/D2685)*100,0)</f>
        <v>0</v>
      </c>
      <c r="P2685" s="5">
        <f>E2685/L2685</f>
        <v>12</v>
      </c>
      <c r="Q2685" t="str">
        <f>LEFT(N2685,FIND("/",N2685)-1)</f>
        <v>food</v>
      </c>
      <c r="R2685" t="str">
        <f>RIGHT(N2685,LEN(N2685)-FIND("/",N2685))</f>
        <v>food trucks</v>
      </c>
      <c r="S2685" s="9">
        <f t="shared" si="82"/>
        <v>42034.75509259259</v>
      </c>
      <c r="T2685" s="9">
        <f t="shared" si="83"/>
        <v>42064.75509259259</v>
      </c>
    </row>
    <row r="2686" spans="1:20" ht="43.5" x14ac:dyDescent="0.35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>
        <f>ROUND((E2686/D2686)*100,0)</f>
        <v>1</v>
      </c>
      <c r="P2686" s="5">
        <f>E2686/L2686</f>
        <v>200</v>
      </c>
      <c r="Q2686" t="str">
        <f>LEFT(N2686,FIND("/",N2686)-1)</f>
        <v>food</v>
      </c>
      <c r="R2686" t="str">
        <f>RIGHT(N2686,LEN(N2686)-FIND("/",N2686))</f>
        <v>food trucks</v>
      </c>
      <c r="S2686" s="9">
        <f t="shared" si="82"/>
        <v>41820.914641203701</v>
      </c>
      <c r="T2686" s="9">
        <f t="shared" si="83"/>
        <v>41860.914641203701</v>
      </c>
    </row>
    <row r="2687" spans="1:20" ht="43.5" x14ac:dyDescent="0.35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>
        <f>ROUND((E2687/D2687)*100,0)</f>
        <v>0</v>
      </c>
      <c r="P2687" s="5">
        <f>E2687/L2687</f>
        <v>10</v>
      </c>
      <c r="Q2687" t="str">
        <f>LEFT(N2687,FIND("/",N2687)-1)</f>
        <v>food</v>
      </c>
      <c r="R2687" t="str">
        <f>RIGHT(N2687,LEN(N2687)-FIND("/",N2687))</f>
        <v>food trucks</v>
      </c>
      <c r="S2687" s="9">
        <f t="shared" si="82"/>
        <v>42061.69594907407</v>
      </c>
      <c r="T2687" s="9">
        <f t="shared" si="83"/>
        <v>42121.654282407413</v>
      </c>
    </row>
    <row r="2688" spans="1:20" ht="43.5" x14ac:dyDescent="0.35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>
        <f>ROUND((E2688/D2688)*100,0)</f>
        <v>0</v>
      </c>
      <c r="P2688" s="5" t="e">
        <f>E2688/L2688</f>
        <v>#DIV/0!</v>
      </c>
      <c r="Q2688" t="str">
        <f>LEFT(N2688,FIND("/",N2688)-1)</f>
        <v>food</v>
      </c>
      <c r="R2688" t="str">
        <f>RIGHT(N2688,LEN(N2688)-FIND("/",N2688))</f>
        <v>food trucks</v>
      </c>
      <c r="S2688" s="9">
        <f t="shared" si="82"/>
        <v>41892.974803240737</v>
      </c>
      <c r="T2688" s="9">
        <f t="shared" si="83"/>
        <v>41912.974803240737</v>
      </c>
    </row>
    <row r="2689" spans="1:20" ht="43.5" x14ac:dyDescent="0.35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>
        <f>ROUND((E2689/D2689)*100,0)</f>
        <v>0</v>
      </c>
      <c r="P2689" s="5" t="e">
        <f>E2689/L2689</f>
        <v>#DIV/0!</v>
      </c>
      <c r="Q2689" t="str">
        <f>LEFT(N2689,FIND("/",N2689)-1)</f>
        <v>food</v>
      </c>
      <c r="R2689" t="str">
        <f>RIGHT(N2689,LEN(N2689)-FIND("/",N2689))</f>
        <v>food trucks</v>
      </c>
      <c r="S2689" s="9">
        <f t="shared" si="82"/>
        <v>42154.64025462963</v>
      </c>
      <c r="T2689" s="9">
        <f t="shared" si="83"/>
        <v>42184.64025462963</v>
      </c>
    </row>
    <row r="2690" spans="1:20" ht="29" x14ac:dyDescent="0.35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>
        <f>ROUND((E2690/D2690)*100,0)</f>
        <v>0</v>
      </c>
      <c r="P2690" s="5">
        <f>E2690/L2690</f>
        <v>5.2857142857142856</v>
      </c>
      <c r="Q2690" t="str">
        <f>LEFT(N2690,FIND("/",N2690)-1)</f>
        <v>food</v>
      </c>
      <c r="R2690" t="str">
        <f>RIGHT(N2690,LEN(N2690)-FIND("/",N2690))</f>
        <v>food trucks</v>
      </c>
      <c r="S2690" s="9">
        <f t="shared" si="82"/>
        <v>42028.118865740747</v>
      </c>
      <c r="T2690" s="9">
        <f t="shared" si="83"/>
        <v>42059.125</v>
      </c>
    </row>
    <row r="2691" spans="1:20" ht="43.5" x14ac:dyDescent="0.35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>
        <f>ROUND((E2691/D2691)*100,0)</f>
        <v>0</v>
      </c>
      <c r="P2691" s="5">
        <f>E2691/L2691</f>
        <v>1</v>
      </c>
      <c r="Q2691" t="str">
        <f>LEFT(N2691,FIND("/",N2691)-1)</f>
        <v>food</v>
      </c>
      <c r="R2691" t="str">
        <f>RIGHT(N2691,LEN(N2691)-FIND("/",N2691))</f>
        <v>food trucks</v>
      </c>
      <c r="S2691" s="9">
        <f t="shared" ref="S2691:S2754" si="84">(((J2691/60)/60)/24)+DATE(1970,1,1)</f>
        <v>42551.961689814809</v>
      </c>
      <c r="T2691" s="9">
        <f t="shared" ref="T2691:T2754" si="85">(((I2691/60)/60)/24)+DATE(1970,1,1)</f>
        <v>42581.961689814809</v>
      </c>
    </row>
    <row r="2692" spans="1:20" ht="58" x14ac:dyDescent="0.35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>
        <f>ROUND((E2692/D2692)*100,0)</f>
        <v>11</v>
      </c>
      <c r="P2692" s="5">
        <f>E2692/L2692</f>
        <v>72.762711864406782</v>
      </c>
      <c r="Q2692" t="str">
        <f>LEFT(N2692,FIND("/",N2692)-1)</f>
        <v>food</v>
      </c>
      <c r="R2692" t="str">
        <f>RIGHT(N2692,LEN(N2692)-FIND("/",N2692))</f>
        <v>food trucks</v>
      </c>
      <c r="S2692" s="9">
        <f t="shared" si="84"/>
        <v>42113.105046296296</v>
      </c>
      <c r="T2692" s="9">
        <f t="shared" si="85"/>
        <v>42158.105046296296</v>
      </c>
    </row>
    <row r="2693" spans="1:20" ht="29" x14ac:dyDescent="0.35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>
        <f>ROUND((E2693/D2693)*100,0)</f>
        <v>0</v>
      </c>
      <c r="P2693" s="5">
        <f>E2693/L2693</f>
        <v>17.5</v>
      </c>
      <c r="Q2693" t="str">
        <f>LEFT(N2693,FIND("/",N2693)-1)</f>
        <v>food</v>
      </c>
      <c r="R2693" t="str">
        <f>RIGHT(N2693,LEN(N2693)-FIND("/",N2693))</f>
        <v>food trucks</v>
      </c>
      <c r="S2693" s="9">
        <f t="shared" si="84"/>
        <v>42089.724039351851</v>
      </c>
      <c r="T2693" s="9">
        <f t="shared" si="85"/>
        <v>42134.724039351851</v>
      </c>
    </row>
    <row r="2694" spans="1:20" ht="43.5" x14ac:dyDescent="0.35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>
        <f>ROUND((E2694/D2694)*100,0)</f>
        <v>1</v>
      </c>
      <c r="P2694" s="5">
        <f>E2694/L2694</f>
        <v>25</v>
      </c>
      <c r="Q2694" t="str">
        <f>LEFT(N2694,FIND("/",N2694)-1)</f>
        <v>food</v>
      </c>
      <c r="R2694" t="str">
        <f>RIGHT(N2694,LEN(N2694)-FIND("/",N2694))</f>
        <v>food trucks</v>
      </c>
      <c r="S2694" s="9">
        <f t="shared" si="84"/>
        <v>42058.334027777775</v>
      </c>
      <c r="T2694" s="9">
        <f t="shared" si="85"/>
        <v>42088.292361111111</v>
      </c>
    </row>
    <row r="2695" spans="1:20" ht="43.5" x14ac:dyDescent="0.35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>
        <f>ROUND((E2695/D2695)*100,0)</f>
        <v>1</v>
      </c>
      <c r="P2695" s="5">
        <f>E2695/L2695</f>
        <v>13.333333333333334</v>
      </c>
      <c r="Q2695" t="str">
        <f>LEFT(N2695,FIND("/",N2695)-1)</f>
        <v>food</v>
      </c>
      <c r="R2695" t="str">
        <f>RIGHT(N2695,LEN(N2695)-FIND("/",N2695))</f>
        <v>food trucks</v>
      </c>
      <c r="S2695" s="9">
        <f t="shared" si="84"/>
        <v>41834.138495370367</v>
      </c>
      <c r="T2695" s="9">
        <f t="shared" si="85"/>
        <v>41864.138495370367</v>
      </c>
    </row>
    <row r="2696" spans="1:20" ht="58" x14ac:dyDescent="0.35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>
        <f>ROUND((E2696/D2696)*100,0)</f>
        <v>0</v>
      </c>
      <c r="P2696" s="5">
        <f>E2696/L2696</f>
        <v>1</v>
      </c>
      <c r="Q2696" t="str">
        <f>LEFT(N2696,FIND("/",N2696)-1)</f>
        <v>food</v>
      </c>
      <c r="R2696" t="str">
        <f>RIGHT(N2696,LEN(N2696)-FIND("/",N2696))</f>
        <v>food trucks</v>
      </c>
      <c r="S2696" s="9">
        <f t="shared" si="84"/>
        <v>41878.140497685185</v>
      </c>
      <c r="T2696" s="9">
        <f t="shared" si="85"/>
        <v>41908.140497685185</v>
      </c>
    </row>
    <row r="2697" spans="1:20" ht="43.5" x14ac:dyDescent="0.35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>
        <f>ROUND((E2697/D2697)*100,0)</f>
        <v>0</v>
      </c>
      <c r="P2697" s="5">
        <f>E2697/L2697</f>
        <v>23.666666666666668</v>
      </c>
      <c r="Q2697" t="str">
        <f>LEFT(N2697,FIND("/",N2697)-1)</f>
        <v>food</v>
      </c>
      <c r="R2697" t="str">
        <f>RIGHT(N2697,LEN(N2697)-FIND("/",N2697))</f>
        <v>food trucks</v>
      </c>
      <c r="S2697" s="9">
        <f t="shared" si="84"/>
        <v>42048.181921296295</v>
      </c>
      <c r="T2697" s="9">
        <f t="shared" si="85"/>
        <v>42108.14025462963</v>
      </c>
    </row>
    <row r="2698" spans="1:20" ht="58" x14ac:dyDescent="0.35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>
        <f>ROUND((E2698/D2698)*100,0)</f>
        <v>6</v>
      </c>
      <c r="P2698" s="5">
        <f>E2698/L2698</f>
        <v>89.21052631578948</v>
      </c>
      <c r="Q2698" t="str">
        <f>LEFT(N2698,FIND("/",N2698)-1)</f>
        <v>food</v>
      </c>
      <c r="R2698" t="str">
        <f>RIGHT(N2698,LEN(N2698)-FIND("/",N2698))</f>
        <v>food trucks</v>
      </c>
      <c r="S2698" s="9">
        <f t="shared" si="84"/>
        <v>41964.844444444447</v>
      </c>
      <c r="T2698" s="9">
        <f t="shared" si="85"/>
        <v>41998.844444444447</v>
      </c>
    </row>
    <row r="2699" spans="1:20" ht="43.5" x14ac:dyDescent="0.35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>
        <f>ROUND((E2699/D2699)*100,0)</f>
        <v>26</v>
      </c>
      <c r="P2699" s="5">
        <f>E2699/L2699</f>
        <v>116.55769230769231</v>
      </c>
      <c r="Q2699" t="str">
        <f>LEFT(N2699,FIND("/",N2699)-1)</f>
        <v>food</v>
      </c>
      <c r="R2699" t="str">
        <f>RIGHT(N2699,LEN(N2699)-FIND("/",N2699))</f>
        <v>food trucks</v>
      </c>
      <c r="S2699" s="9">
        <f t="shared" si="84"/>
        <v>42187.940081018518</v>
      </c>
      <c r="T2699" s="9">
        <f t="shared" si="85"/>
        <v>42218.916666666672</v>
      </c>
    </row>
    <row r="2700" spans="1:20" ht="43.5" x14ac:dyDescent="0.35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>
        <f>ROUND((E2700/D2700)*100,0)</f>
        <v>0</v>
      </c>
      <c r="P2700" s="5">
        <f>E2700/L2700</f>
        <v>13.005000000000001</v>
      </c>
      <c r="Q2700" t="str">
        <f>LEFT(N2700,FIND("/",N2700)-1)</f>
        <v>food</v>
      </c>
      <c r="R2700" t="str">
        <f>RIGHT(N2700,LEN(N2700)-FIND("/",N2700))</f>
        <v>food trucks</v>
      </c>
      <c r="S2700" s="9">
        <f t="shared" si="84"/>
        <v>41787.898240740738</v>
      </c>
      <c r="T2700" s="9">
        <f t="shared" si="85"/>
        <v>41817.898240740738</v>
      </c>
    </row>
    <row r="2701" spans="1:20" ht="43.5" x14ac:dyDescent="0.35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>
        <f>ROUND((E2701/D2701)*100,0)</f>
        <v>0</v>
      </c>
      <c r="P2701" s="5" t="e">
        <f>E2701/L2701</f>
        <v>#DIV/0!</v>
      </c>
      <c r="Q2701" t="str">
        <f>LEFT(N2701,FIND("/",N2701)-1)</f>
        <v>food</v>
      </c>
      <c r="R2701" t="str">
        <f>RIGHT(N2701,LEN(N2701)-FIND("/",N2701))</f>
        <v>food trucks</v>
      </c>
      <c r="S2701" s="9">
        <f t="shared" si="84"/>
        <v>41829.896562499998</v>
      </c>
      <c r="T2701" s="9">
        <f t="shared" si="85"/>
        <v>41859.896562499998</v>
      </c>
    </row>
    <row r="2702" spans="1:20" ht="43.5" x14ac:dyDescent="0.35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>
        <f>ROUND((E2702/D2702)*100,0)</f>
        <v>1</v>
      </c>
      <c r="P2702" s="5">
        <f>E2702/L2702</f>
        <v>17.5</v>
      </c>
      <c r="Q2702" t="str">
        <f>LEFT(N2702,FIND("/",N2702)-1)</f>
        <v>food</v>
      </c>
      <c r="R2702" t="str">
        <f>RIGHT(N2702,LEN(N2702)-FIND("/",N2702))</f>
        <v>food trucks</v>
      </c>
      <c r="S2702" s="9">
        <f t="shared" si="84"/>
        <v>41870.87467592593</v>
      </c>
      <c r="T2702" s="9">
        <f t="shared" si="85"/>
        <v>41900.87467592593</v>
      </c>
    </row>
    <row r="2703" spans="1:20" ht="43.5" x14ac:dyDescent="0.35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>
        <f>ROUND((E2703/D2703)*100,0)</f>
        <v>46</v>
      </c>
      <c r="P2703" s="5">
        <f>E2703/L2703</f>
        <v>34.130434782608695</v>
      </c>
      <c r="Q2703" t="str">
        <f>LEFT(N2703,FIND("/",N2703)-1)</f>
        <v>theater</v>
      </c>
      <c r="R2703" t="str">
        <f>RIGHT(N2703,LEN(N2703)-FIND("/",N2703))</f>
        <v>spaces</v>
      </c>
      <c r="S2703" s="9">
        <f t="shared" si="84"/>
        <v>42801.774699074071</v>
      </c>
      <c r="T2703" s="9">
        <f t="shared" si="85"/>
        <v>42832.733032407406</v>
      </c>
    </row>
    <row r="2704" spans="1:20" ht="43.5" x14ac:dyDescent="0.35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>
        <f>ROUND((E2704/D2704)*100,0)</f>
        <v>34</v>
      </c>
      <c r="P2704" s="5">
        <f>E2704/L2704</f>
        <v>132.34615384615384</v>
      </c>
      <c r="Q2704" t="str">
        <f>LEFT(N2704,FIND("/",N2704)-1)</f>
        <v>theater</v>
      </c>
      <c r="R2704" t="str">
        <f>RIGHT(N2704,LEN(N2704)-FIND("/",N2704))</f>
        <v>spaces</v>
      </c>
      <c r="S2704" s="9">
        <f t="shared" si="84"/>
        <v>42800.801817129628</v>
      </c>
      <c r="T2704" s="9">
        <f t="shared" si="85"/>
        <v>42830.760150462964</v>
      </c>
    </row>
    <row r="2705" spans="1:20" ht="29" x14ac:dyDescent="0.35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>
        <f>ROUND((E2705/D2705)*100,0)</f>
        <v>104</v>
      </c>
      <c r="P2705" s="5">
        <f>E2705/L2705</f>
        <v>922.22222222222217</v>
      </c>
      <c r="Q2705" t="str">
        <f>LEFT(N2705,FIND("/",N2705)-1)</f>
        <v>theater</v>
      </c>
      <c r="R2705" t="str">
        <f>RIGHT(N2705,LEN(N2705)-FIND("/",N2705))</f>
        <v>spaces</v>
      </c>
      <c r="S2705" s="9">
        <f t="shared" si="84"/>
        <v>42756.690162037034</v>
      </c>
      <c r="T2705" s="9">
        <f t="shared" si="85"/>
        <v>42816.648495370369</v>
      </c>
    </row>
    <row r="2706" spans="1:20" ht="43.5" x14ac:dyDescent="0.35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>
        <f>ROUND((E2706/D2706)*100,0)</f>
        <v>6</v>
      </c>
      <c r="P2706" s="5">
        <f>E2706/L2706</f>
        <v>163.57142857142858</v>
      </c>
      <c r="Q2706" t="str">
        <f>LEFT(N2706,FIND("/",N2706)-1)</f>
        <v>theater</v>
      </c>
      <c r="R2706" t="str">
        <f>RIGHT(N2706,LEN(N2706)-FIND("/",N2706))</f>
        <v>spaces</v>
      </c>
      <c r="S2706" s="9">
        <f t="shared" si="84"/>
        <v>42787.862430555557</v>
      </c>
      <c r="T2706" s="9">
        <f t="shared" si="85"/>
        <v>42830.820763888885</v>
      </c>
    </row>
    <row r="2707" spans="1:20" ht="29" x14ac:dyDescent="0.35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>
        <f>ROUND((E2707/D2707)*100,0)</f>
        <v>11</v>
      </c>
      <c r="P2707" s="5">
        <f>E2707/L2707</f>
        <v>217.375</v>
      </c>
      <c r="Q2707" t="str">
        <f>LEFT(N2707,FIND("/",N2707)-1)</f>
        <v>theater</v>
      </c>
      <c r="R2707" t="str">
        <f>RIGHT(N2707,LEN(N2707)-FIND("/",N2707))</f>
        <v>spaces</v>
      </c>
      <c r="S2707" s="9">
        <f t="shared" si="84"/>
        <v>42773.916180555556</v>
      </c>
      <c r="T2707" s="9">
        <f t="shared" si="85"/>
        <v>42818.874513888892</v>
      </c>
    </row>
    <row r="2708" spans="1:20" ht="43.5" x14ac:dyDescent="0.35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>
        <f>ROUND((E2708/D2708)*100,0)</f>
        <v>112</v>
      </c>
      <c r="P2708" s="5">
        <f>E2708/L2708</f>
        <v>149.44486692015209</v>
      </c>
      <c r="Q2708" t="str">
        <f>LEFT(N2708,FIND("/",N2708)-1)</f>
        <v>theater</v>
      </c>
      <c r="R2708" t="str">
        <f>RIGHT(N2708,LEN(N2708)-FIND("/",N2708))</f>
        <v>spaces</v>
      </c>
      <c r="S2708" s="9">
        <f t="shared" si="84"/>
        <v>41899.294942129629</v>
      </c>
      <c r="T2708" s="9">
        <f t="shared" si="85"/>
        <v>41928.290972222225</v>
      </c>
    </row>
    <row r="2709" spans="1:20" ht="43.5" x14ac:dyDescent="0.35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>
        <f>ROUND((E2709/D2709)*100,0)</f>
        <v>351</v>
      </c>
      <c r="P2709" s="5">
        <f>E2709/L2709</f>
        <v>71.237487309644663</v>
      </c>
      <c r="Q2709" t="str">
        <f>LEFT(N2709,FIND("/",N2709)-1)</f>
        <v>theater</v>
      </c>
      <c r="R2709" t="str">
        <f>RIGHT(N2709,LEN(N2709)-FIND("/",N2709))</f>
        <v>spaces</v>
      </c>
      <c r="S2709" s="9">
        <f t="shared" si="84"/>
        <v>41391.782905092594</v>
      </c>
      <c r="T2709" s="9">
        <f t="shared" si="85"/>
        <v>41421.290972222225</v>
      </c>
    </row>
    <row r="2710" spans="1:20" ht="43.5" x14ac:dyDescent="0.35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>
        <f>ROUND((E2710/D2710)*100,0)</f>
        <v>233</v>
      </c>
      <c r="P2710" s="5">
        <f>E2710/L2710</f>
        <v>44.464318398474738</v>
      </c>
      <c r="Q2710" t="str">
        <f>LEFT(N2710,FIND("/",N2710)-1)</f>
        <v>theater</v>
      </c>
      <c r="R2710" t="str">
        <f>RIGHT(N2710,LEN(N2710)-FIND("/",N2710))</f>
        <v>spaces</v>
      </c>
      <c r="S2710" s="9">
        <f t="shared" si="84"/>
        <v>42512.698217592595</v>
      </c>
      <c r="T2710" s="9">
        <f t="shared" si="85"/>
        <v>42572.698217592595</v>
      </c>
    </row>
    <row r="2711" spans="1:20" ht="43.5" x14ac:dyDescent="0.35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>
        <f>ROUND((E2711/D2711)*100,0)</f>
        <v>102</v>
      </c>
      <c r="P2711" s="5">
        <f>E2711/L2711</f>
        <v>164.94480519480518</v>
      </c>
      <c r="Q2711" t="str">
        <f>LEFT(N2711,FIND("/",N2711)-1)</f>
        <v>theater</v>
      </c>
      <c r="R2711" t="str">
        <f>RIGHT(N2711,LEN(N2711)-FIND("/",N2711))</f>
        <v>spaces</v>
      </c>
      <c r="S2711" s="9">
        <f t="shared" si="84"/>
        <v>42612.149780092594</v>
      </c>
      <c r="T2711" s="9">
        <f t="shared" si="85"/>
        <v>42647.165972222225</v>
      </c>
    </row>
    <row r="2712" spans="1:20" ht="29" x14ac:dyDescent="0.35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>
        <f>ROUND((E2712/D2712)*100,0)</f>
        <v>154</v>
      </c>
      <c r="P2712" s="5">
        <f>E2712/L2712</f>
        <v>84.871516544117654</v>
      </c>
      <c r="Q2712" t="str">
        <f>LEFT(N2712,FIND("/",N2712)-1)</f>
        <v>theater</v>
      </c>
      <c r="R2712" t="str">
        <f>RIGHT(N2712,LEN(N2712)-FIND("/",N2712))</f>
        <v>spaces</v>
      </c>
      <c r="S2712" s="9">
        <f t="shared" si="84"/>
        <v>41828.229490740741</v>
      </c>
      <c r="T2712" s="9">
        <f t="shared" si="85"/>
        <v>41860.083333333336</v>
      </c>
    </row>
    <row r="2713" spans="1:20" ht="43.5" x14ac:dyDescent="0.35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>
        <f>ROUND((E2713/D2713)*100,0)</f>
        <v>101</v>
      </c>
      <c r="P2713" s="5">
        <f>E2713/L2713</f>
        <v>53.945205479452056</v>
      </c>
      <c r="Q2713" t="str">
        <f>LEFT(N2713,FIND("/",N2713)-1)</f>
        <v>theater</v>
      </c>
      <c r="R2713" t="str">
        <f>RIGHT(N2713,LEN(N2713)-FIND("/",N2713))</f>
        <v>spaces</v>
      </c>
      <c r="S2713" s="9">
        <f t="shared" si="84"/>
        <v>41780.745254629634</v>
      </c>
      <c r="T2713" s="9">
        <f t="shared" si="85"/>
        <v>41810.917361111111</v>
      </c>
    </row>
    <row r="2714" spans="1:20" ht="43.5" x14ac:dyDescent="0.35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>
        <f>ROUND((E2714/D2714)*100,0)</f>
        <v>131</v>
      </c>
      <c r="P2714" s="5">
        <f>E2714/L2714</f>
        <v>50.531468531468533</v>
      </c>
      <c r="Q2714" t="str">
        <f>LEFT(N2714,FIND("/",N2714)-1)</f>
        <v>theater</v>
      </c>
      <c r="R2714" t="str">
        <f>RIGHT(N2714,LEN(N2714)-FIND("/",N2714))</f>
        <v>spaces</v>
      </c>
      <c r="S2714" s="9">
        <f t="shared" si="84"/>
        <v>41432.062037037038</v>
      </c>
      <c r="T2714" s="9">
        <f t="shared" si="85"/>
        <v>41468.75</v>
      </c>
    </row>
    <row r="2715" spans="1:20" ht="58" x14ac:dyDescent="0.35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>
        <f>ROUND((E2715/D2715)*100,0)</f>
        <v>102</v>
      </c>
      <c r="P2715" s="5">
        <f>E2715/L2715</f>
        <v>108.00140845070422</v>
      </c>
      <c r="Q2715" t="str">
        <f>LEFT(N2715,FIND("/",N2715)-1)</f>
        <v>theater</v>
      </c>
      <c r="R2715" t="str">
        <f>RIGHT(N2715,LEN(N2715)-FIND("/",N2715))</f>
        <v>spaces</v>
      </c>
      <c r="S2715" s="9">
        <f t="shared" si="84"/>
        <v>42322.653749999998</v>
      </c>
      <c r="T2715" s="9">
        <f t="shared" si="85"/>
        <v>42362.653749999998</v>
      </c>
    </row>
    <row r="2716" spans="1:20" ht="29" x14ac:dyDescent="0.35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>
        <f>ROUND((E2716/D2716)*100,0)</f>
        <v>116</v>
      </c>
      <c r="P2716" s="5">
        <f>E2716/L2716</f>
        <v>95.373770491803285</v>
      </c>
      <c r="Q2716" t="str">
        <f>LEFT(N2716,FIND("/",N2716)-1)</f>
        <v>theater</v>
      </c>
      <c r="R2716" t="str">
        <f>RIGHT(N2716,LEN(N2716)-FIND("/",N2716))</f>
        <v>spaces</v>
      </c>
      <c r="S2716" s="9">
        <f t="shared" si="84"/>
        <v>42629.655046296291</v>
      </c>
      <c r="T2716" s="9">
        <f t="shared" si="85"/>
        <v>42657.958333333328</v>
      </c>
    </row>
    <row r="2717" spans="1:20" ht="43.5" x14ac:dyDescent="0.35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>
        <f>ROUND((E2717/D2717)*100,0)</f>
        <v>265</v>
      </c>
      <c r="P2717" s="5">
        <f>E2717/L2717</f>
        <v>57.631016333938291</v>
      </c>
      <c r="Q2717" t="str">
        <f>LEFT(N2717,FIND("/",N2717)-1)</f>
        <v>theater</v>
      </c>
      <c r="R2717" t="str">
        <f>RIGHT(N2717,LEN(N2717)-FIND("/",N2717))</f>
        <v>spaces</v>
      </c>
      <c r="S2717" s="9">
        <f t="shared" si="84"/>
        <v>42387.398472222223</v>
      </c>
      <c r="T2717" s="9">
        <f t="shared" si="85"/>
        <v>42421.398472222223</v>
      </c>
    </row>
    <row r="2718" spans="1:20" ht="72.5" x14ac:dyDescent="0.35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>
        <f>ROUND((E2718/D2718)*100,0)</f>
        <v>120</v>
      </c>
      <c r="P2718" s="5">
        <f>E2718/L2718</f>
        <v>64.160481283422456</v>
      </c>
      <c r="Q2718" t="str">
        <f>LEFT(N2718,FIND("/",N2718)-1)</f>
        <v>theater</v>
      </c>
      <c r="R2718" t="str">
        <f>RIGHT(N2718,LEN(N2718)-FIND("/",N2718))</f>
        <v>spaces</v>
      </c>
      <c r="S2718" s="9">
        <f t="shared" si="84"/>
        <v>42255.333252314813</v>
      </c>
      <c r="T2718" s="9">
        <f t="shared" si="85"/>
        <v>42285.333252314813</v>
      </c>
    </row>
    <row r="2719" spans="1:20" ht="43.5" x14ac:dyDescent="0.35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>
        <f>ROUND((E2719/D2719)*100,0)</f>
        <v>120</v>
      </c>
      <c r="P2719" s="5">
        <f>E2719/L2719</f>
        <v>92.387692307692305</v>
      </c>
      <c r="Q2719" t="str">
        <f>LEFT(N2719,FIND("/",N2719)-1)</f>
        <v>theater</v>
      </c>
      <c r="R2719" t="str">
        <f>RIGHT(N2719,LEN(N2719)-FIND("/",N2719))</f>
        <v>spaces</v>
      </c>
      <c r="S2719" s="9">
        <f t="shared" si="84"/>
        <v>41934.914918981485</v>
      </c>
      <c r="T2719" s="9">
        <f t="shared" si="85"/>
        <v>41979.956585648149</v>
      </c>
    </row>
    <row r="2720" spans="1:20" ht="43.5" x14ac:dyDescent="0.35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>
        <f>ROUND((E2720/D2720)*100,0)</f>
        <v>104</v>
      </c>
      <c r="P2720" s="5">
        <f>E2720/L2720</f>
        <v>125.97972972972973</v>
      </c>
      <c r="Q2720" t="str">
        <f>LEFT(N2720,FIND("/",N2720)-1)</f>
        <v>theater</v>
      </c>
      <c r="R2720" t="str">
        <f>RIGHT(N2720,LEN(N2720)-FIND("/",N2720))</f>
        <v>spaces</v>
      </c>
      <c r="S2720" s="9">
        <f t="shared" si="84"/>
        <v>42465.596585648149</v>
      </c>
      <c r="T2720" s="9">
        <f t="shared" si="85"/>
        <v>42493.958333333328</v>
      </c>
    </row>
    <row r="2721" spans="1:20" ht="58" x14ac:dyDescent="0.35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>
        <f>ROUND((E2721/D2721)*100,0)</f>
        <v>109</v>
      </c>
      <c r="P2721" s="5">
        <f>E2721/L2721</f>
        <v>94.637681159420296</v>
      </c>
      <c r="Q2721" t="str">
        <f>LEFT(N2721,FIND("/",N2721)-1)</f>
        <v>theater</v>
      </c>
      <c r="R2721" t="str">
        <f>RIGHT(N2721,LEN(N2721)-FIND("/",N2721))</f>
        <v>spaces</v>
      </c>
      <c r="S2721" s="9">
        <f t="shared" si="84"/>
        <v>42418.031180555554</v>
      </c>
      <c r="T2721" s="9">
        <f t="shared" si="85"/>
        <v>42477.989513888882</v>
      </c>
    </row>
    <row r="2722" spans="1:20" ht="43.5" x14ac:dyDescent="0.35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>
        <f>ROUND((E2722/D2722)*100,0)</f>
        <v>118</v>
      </c>
      <c r="P2722" s="5">
        <f>E2722/L2722</f>
        <v>170.69942196531792</v>
      </c>
      <c r="Q2722" t="str">
        <f>LEFT(N2722,FIND("/",N2722)-1)</f>
        <v>theater</v>
      </c>
      <c r="R2722" t="str">
        <f>RIGHT(N2722,LEN(N2722)-FIND("/",N2722))</f>
        <v>spaces</v>
      </c>
      <c r="S2722" s="9">
        <f t="shared" si="84"/>
        <v>42655.465891203698</v>
      </c>
      <c r="T2722" s="9">
        <f t="shared" si="85"/>
        <v>42685.507557870369</v>
      </c>
    </row>
    <row r="2723" spans="1:20" ht="43.5" x14ac:dyDescent="0.35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>
        <f>ROUND((E2723/D2723)*100,0)</f>
        <v>1462</v>
      </c>
      <c r="P2723" s="5">
        <f>E2723/L2723</f>
        <v>40.762081784386616</v>
      </c>
      <c r="Q2723" t="str">
        <f>LEFT(N2723,FIND("/",N2723)-1)</f>
        <v>technology</v>
      </c>
      <c r="R2723" t="str">
        <f>RIGHT(N2723,LEN(N2723)-FIND("/",N2723))</f>
        <v>hardware</v>
      </c>
      <c r="S2723" s="9">
        <f t="shared" si="84"/>
        <v>41493.543958333335</v>
      </c>
      <c r="T2723" s="9">
        <f t="shared" si="85"/>
        <v>41523.791666666664</v>
      </c>
    </row>
    <row r="2724" spans="1:20" ht="43.5" x14ac:dyDescent="0.35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>
        <f>ROUND((E2724/D2724)*100,0)</f>
        <v>253</v>
      </c>
      <c r="P2724" s="5">
        <f>E2724/L2724</f>
        <v>68.254054054054052</v>
      </c>
      <c r="Q2724" t="str">
        <f>LEFT(N2724,FIND("/",N2724)-1)</f>
        <v>technology</v>
      </c>
      <c r="R2724" t="str">
        <f>RIGHT(N2724,LEN(N2724)-FIND("/",N2724))</f>
        <v>hardware</v>
      </c>
      <c r="S2724" s="9">
        <f t="shared" si="84"/>
        <v>42704.857094907406</v>
      </c>
      <c r="T2724" s="9">
        <f t="shared" si="85"/>
        <v>42764.857094907406</v>
      </c>
    </row>
    <row r="2725" spans="1:20" ht="58" x14ac:dyDescent="0.35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>
        <f>ROUND((E2725/D2725)*100,0)</f>
        <v>140</v>
      </c>
      <c r="P2725" s="5">
        <f>E2725/L2725</f>
        <v>95.48863636363636</v>
      </c>
      <c r="Q2725" t="str">
        <f>LEFT(N2725,FIND("/",N2725)-1)</f>
        <v>technology</v>
      </c>
      <c r="R2725" t="str">
        <f>RIGHT(N2725,LEN(N2725)-FIND("/",N2725))</f>
        <v>hardware</v>
      </c>
      <c r="S2725" s="9">
        <f t="shared" si="84"/>
        <v>41944.83898148148</v>
      </c>
      <c r="T2725" s="9">
        <f t="shared" si="85"/>
        <v>42004.880648148144</v>
      </c>
    </row>
    <row r="2726" spans="1:20" ht="43.5" x14ac:dyDescent="0.35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>
        <f>ROUND((E2726/D2726)*100,0)</f>
        <v>297</v>
      </c>
      <c r="P2726" s="5">
        <f>E2726/L2726</f>
        <v>7.1902649656526005</v>
      </c>
      <c r="Q2726" t="str">
        <f>LEFT(N2726,FIND("/",N2726)-1)</f>
        <v>technology</v>
      </c>
      <c r="R2726" t="str">
        <f>RIGHT(N2726,LEN(N2726)-FIND("/",N2726))</f>
        <v>hardware</v>
      </c>
      <c r="S2726" s="9">
        <f t="shared" si="84"/>
        <v>42199.32707175926</v>
      </c>
      <c r="T2726" s="9">
        <f t="shared" si="85"/>
        <v>42231.32707175926</v>
      </c>
    </row>
    <row r="2727" spans="1:20" ht="43.5" x14ac:dyDescent="0.35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>
        <f>ROUND((E2727/D2727)*100,0)</f>
        <v>145</v>
      </c>
      <c r="P2727" s="5">
        <f>E2727/L2727</f>
        <v>511.65486725663715</v>
      </c>
      <c r="Q2727" t="str">
        <f>LEFT(N2727,FIND("/",N2727)-1)</f>
        <v>technology</v>
      </c>
      <c r="R2727" t="str">
        <f>RIGHT(N2727,LEN(N2727)-FIND("/",N2727))</f>
        <v>hardware</v>
      </c>
      <c r="S2727" s="9">
        <f t="shared" si="84"/>
        <v>42745.744618055556</v>
      </c>
      <c r="T2727" s="9">
        <f t="shared" si="85"/>
        <v>42795.744618055556</v>
      </c>
    </row>
    <row r="2728" spans="1:20" x14ac:dyDescent="0.35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>
        <f>ROUND((E2728/D2728)*100,0)</f>
        <v>106</v>
      </c>
      <c r="P2728" s="5">
        <f>E2728/L2728</f>
        <v>261.74504950495049</v>
      </c>
      <c r="Q2728" t="str">
        <f>LEFT(N2728,FIND("/",N2728)-1)</f>
        <v>technology</v>
      </c>
      <c r="R2728" t="str">
        <f>RIGHT(N2728,LEN(N2728)-FIND("/",N2728))</f>
        <v>hardware</v>
      </c>
      <c r="S2728" s="9">
        <f t="shared" si="84"/>
        <v>42452.579988425925</v>
      </c>
      <c r="T2728" s="9">
        <f t="shared" si="85"/>
        <v>42482.579988425925</v>
      </c>
    </row>
    <row r="2729" spans="1:20" ht="43.5" x14ac:dyDescent="0.35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>
        <f>ROUND((E2729/D2729)*100,0)</f>
        <v>493</v>
      </c>
      <c r="P2729" s="5">
        <f>E2729/L2729</f>
        <v>69.760961810466767</v>
      </c>
      <c r="Q2729" t="str">
        <f>LEFT(N2729,FIND("/",N2729)-1)</f>
        <v>technology</v>
      </c>
      <c r="R2729" t="str">
        <f>RIGHT(N2729,LEN(N2729)-FIND("/",N2729))</f>
        <v>hardware</v>
      </c>
      <c r="S2729" s="9">
        <f t="shared" si="84"/>
        <v>42198.676655092597</v>
      </c>
      <c r="T2729" s="9">
        <f t="shared" si="85"/>
        <v>42223.676655092597</v>
      </c>
    </row>
    <row r="2730" spans="1:20" ht="29" x14ac:dyDescent="0.35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>
        <f>ROUND((E2730/D2730)*100,0)</f>
        <v>202</v>
      </c>
      <c r="P2730" s="5">
        <f>E2730/L2730</f>
        <v>77.229591836734699</v>
      </c>
      <c r="Q2730" t="str">
        <f>LEFT(N2730,FIND("/",N2730)-1)</f>
        <v>technology</v>
      </c>
      <c r="R2730" t="str">
        <f>RIGHT(N2730,LEN(N2730)-FIND("/",N2730))</f>
        <v>hardware</v>
      </c>
      <c r="S2730" s="9">
        <f t="shared" si="84"/>
        <v>42333.59993055556</v>
      </c>
      <c r="T2730" s="9">
        <f t="shared" si="85"/>
        <v>42368.59993055556</v>
      </c>
    </row>
    <row r="2731" spans="1:20" ht="29" x14ac:dyDescent="0.35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>
        <f>ROUND((E2731/D2731)*100,0)</f>
        <v>104</v>
      </c>
      <c r="P2731" s="5">
        <f>E2731/L2731</f>
        <v>340.56521739130437</v>
      </c>
      <c r="Q2731" t="str">
        <f>LEFT(N2731,FIND("/",N2731)-1)</f>
        <v>technology</v>
      </c>
      <c r="R2731" t="str">
        <f>RIGHT(N2731,LEN(N2731)-FIND("/",N2731))</f>
        <v>hardware</v>
      </c>
      <c r="S2731" s="9">
        <f t="shared" si="84"/>
        <v>42095.240706018521</v>
      </c>
      <c r="T2731" s="9">
        <f t="shared" si="85"/>
        <v>42125.240706018521</v>
      </c>
    </row>
    <row r="2732" spans="1:20" ht="43.5" x14ac:dyDescent="0.35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>
        <f>ROUND((E2732/D2732)*100,0)</f>
        <v>170</v>
      </c>
      <c r="P2732" s="5">
        <f>E2732/L2732</f>
        <v>67.417903225806455</v>
      </c>
      <c r="Q2732" t="str">
        <f>LEFT(N2732,FIND("/",N2732)-1)</f>
        <v>technology</v>
      </c>
      <c r="R2732" t="str">
        <f>RIGHT(N2732,LEN(N2732)-FIND("/",N2732))</f>
        <v>hardware</v>
      </c>
      <c r="S2732" s="9">
        <f t="shared" si="84"/>
        <v>41351.541377314818</v>
      </c>
      <c r="T2732" s="9">
        <f t="shared" si="85"/>
        <v>41386.541377314818</v>
      </c>
    </row>
    <row r="2733" spans="1:20" ht="58" x14ac:dyDescent="0.35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>
        <f>ROUND((E2733/D2733)*100,0)</f>
        <v>104</v>
      </c>
      <c r="P2733" s="5">
        <f>E2733/L2733</f>
        <v>845.70270270270271</v>
      </c>
      <c r="Q2733" t="str">
        <f>LEFT(N2733,FIND("/",N2733)-1)</f>
        <v>technology</v>
      </c>
      <c r="R2733" t="str">
        <f>RIGHT(N2733,LEN(N2733)-FIND("/",N2733))</f>
        <v>hardware</v>
      </c>
      <c r="S2733" s="9">
        <f t="shared" si="84"/>
        <v>41872.525717592594</v>
      </c>
      <c r="T2733" s="9">
        <f t="shared" si="85"/>
        <v>41930.166666666664</v>
      </c>
    </row>
    <row r="2734" spans="1:20" ht="43.5" x14ac:dyDescent="0.35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>
        <f>ROUND((E2734/D2734)*100,0)</f>
        <v>118</v>
      </c>
      <c r="P2734" s="5">
        <f>E2734/L2734</f>
        <v>97.191780821917803</v>
      </c>
      <c r="Q2734" t="str">
        <f>LEFT(N2734,FIND("/",N2734)-1)</f>
        <v>technology</v>
      </c>
      <c r="R2734" t="str">
        <f>RIGHT(N2734,LEN(N2734)-FIND("/",N2734))</f>
        <v>hardware</v>
      </c>
      <c r="S2734" s="9">
        <f t="shared" si="84"/>
        <v>41389.808194444442</v>
      </c>
      <c r="T2734" s="9">
        <f t="shared" si="85"/>
        <v>41422</v>
      </c>
    </row>
    <row r="2735" spans="1:20" ht="58" x14ac:dyDescent="0.35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>
        <f>ROUND((E2735/D2735)*100,0)</f>
        <v>108</v>
      </c>
      <c r="P2735" s="5">
        <f>E2735/L2735</f>
        <v>451.84033613445376</v>
      </c>
      <c r="Q2735" t="str">
        <f>LEFT(N2735,FIND("/",N2735)-1)</f>
        <v>technology</v>
      </c>
      <c r="R2735" t="str">
        <f>RIGHT(N2735,LEN(N2735)-FIND("/",N2735))</f>
        <v>hardware</v>
      </c>
      <c r="S2735" s="9">
        <f t="shared" si="84"/>
        <v>42044.272847222222</v>
      </c>
      <c r="T2735" s="9">
        <f t="shared" si="85"/>
        <v>42104.231180555551</v>
      </c>
    </row>
    <row r="2736" spans="1:20" ht="58" x14ac:dyDescent="0.35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>
        <f>ROUND((E2736/D2736)*100,0)</f>
        <v>2260300</v>
      </c>
      <c r="P2736" s="5">
        <f>E2736/L2736</f>
        <v>138.66871165644173</v>
      </c>
      <c r="Q2736" t="str">
        <f>LEFT(N2736,FIND("/",N2736)-1)</f>
        <v>technology</v>
      </c>
      <c r="R2736" t="str">
        <f>RIGHT(N2736,LEN(N2736)-FIND("/",N2736))</f>
        <v>hardware</v>
      </c>
      <c r="S2736" s="9">
        <f t="shared" si="84"/>
        <v>42626.668888888889</v>
      </c>
      <c r="T2736" s="9">
        <f t="shared" si="85"/>
        <v>42656.915972222225</v>
      </c>
    </row>
    <row r="2737" spans="1:20" ht="43.5" x14ac:dyDescent="0.35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>
        <f>ROUND((E2737/D2737)*100,0)</f>
        <v>978</v>
      </c>
      <c r="P2737" s="5">
        <f>E2737/L2737</f>
        <v>21.640147492625371</v>
      </c>
      <c r="Q2737" t="str">
        <f>LEFT(N2737,FIND("/",N2737)-1)</f>
        <v>technology</v>
      </c>
      <c r="R2737" t="str">
        <f>RIGHT(N2737,LEN(N2737)-FIND("/",N2737))</f>
        <v>hardware</v>
      </c>
      <c r="S2737" s="9">
        <f t="shared" si="84"/>
        <v>41316.120949074073</v>
      </c>
      <c r="T2737" s="9">
        <f t="shared" si="85"/>
        <v>41346.833333333336</v>
      </c>
    </row>
    <row r="2738" spans="1:20" ht="72.5" x14ac:dyDescent="0.35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>
        <f>ROUND((E2738/D2738)*100,0)</f>
        <v>123</v>
      </c>
      <c r="P2738" s="5">
        <f>E2738/L2738</f>
        <v>169.51724137931035</v>
      </c>
      <c r="Q2738" t="str">
        <f>LEFT(N2738,FIND("/",N2738)-1)</f>
        <v>technology</v>
      </c>
      <c r="R2738" t="str">
        <f>RIGHT(N2738,LEN(N2738)-FIND("/",N2738))</f>
        <v>hardware</v>
      </c>
      <c r="S2738" s="9">
        <f t="shared" si="84"/>
        <v>41722.666354166664</v>
      </c>
      <c r="T2738" s="9">
        <f t="shared" si="85"/>
        <v>41752.666354166664</v>
      </c>
    </row>
    <row r="2739" spans="1:20" ht="43.5" x14ac:dyDescent="0.35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>
        <f>ROUND((E2739/D2739)*100,0)</f>
        <v>246</v>
      </c>
      <c r="P2739" s="5">
        <f>E2739/L2739</f>
        <v>161.88210526315791</v>
      </c>
      <c r="Q2739" t="str">
        <f>LEFT(N2739,FIND("/",N2739)-1)</f>
        <v>technology</v>
      </c>
      <c r="R2739" t="str">
        <f>RIGHT(N2739,LEN(N2739)-FIND("/",N2739))</f>
        <v>hardware</v>
      </c>
      <c r="S2739" s="9">
        <f t="shared" si="84"/>
        <v>41611.917673611111</v>
      </c>
      <c r="T2739" s="9">
        <f t="shared" si="85"/>
        <v>41654.791666666664</v>
      </c>
    </row>
    <row r="2740" spans="1:20" ht="43.5" x14ac:dyDescent="0.35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>
        <f>ROUND((E2740/D2740)*100,0)</f>
        <v>148</v>
      </c>
      <c r="P2740" s="5">
        <f>E2740/L2740</f>
        <v>493.13333333333333</v>
      </c>
      <c r="Q2740" t="str">
        <f>LEFT(N2740,FIND("/",N2740)-1)</f>
        <v>technology</v>
      </c>
      <c r="R2740" t="str">
        <f>RIGHT(N2740,LEN(N2740)-FIND("/",N2740))</f>
        <v>hardware</v>
      </c>
      <c r="S2740" s="9">
        <f t="shared" si="84"/>
        <v>42620.143564814818</v>
      </c>
      <c r="T2740" s="9">
        <f t="shared" si="85"/>
        <v>42680.143564814818</v>
      </c>
    </row>
    <row r="2741" spans="1:20" ht="43.5" x14ac:dyDescent="0.35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>
        <f>ROUND((E2741/D2741)*100,0)</f>
        <v>384</v>
      </c>
      <c r="P2741" s="5">
        <f>E2741/L2741</f>
        <v>22.120418848167539</v>
      </c>
      <c r="Q2741" t="str">
        <f>LEFT(N2741,FIND("/",N2741)-1)</f>
        <v>technology</v>
      </c>
      <c r="R2741" t="str">
        <f>RIGHT(N2741,LEN(N2741)-FIND("/",N2741))</f>
        <v>hardware</v>
      </c>
      <c r="S2741" s="9">
        <f t="shared" si="84"/>
        <v>41719.887928240743</v>
      </c>
      <c r="T2741" s="9">
        <f t="shared" si="85"/>
        <v>41764.887928240743</v>
      </c>
    </row>
    <row r="2742" spans="1:20" ht="43.5" x14ac:dyDescent="0.35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>
        <f>ROUND((E2742/D2742)*100,0)</f>
        <v>103</v>
      </c>
      <c r="P2742" s="5">
        <f>E2742/L2742</f>
        <v>18.235294117647058</v>
      </c>
      <c r="Q2742" t="str">
        <f>LEFT(N2742,FIND("/",N2742)-1)</f>
        <v>technology</v>
      </c>
      <c r="R2742" t="str">
        <f>RIGHT(N2742,LEN(N2742)-FIND("/",N2742))</f>
        <v>hardware</v>
      </c>
      <c r="S2742" s="9">
        <f t="shared" si="84"/>
        <v>42045.031851851847</v>
      </c>
      <c r="T2742" s="9">
        <f t="shared" si="85"/>
        <v>42074.99018518519</v>
      </c>
    </row>
    <row r="2743" spans="1:20" ht="29" x14ac:dyDescent="0.35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>
        <f>ROUND((E2743/D2743)*100,0)</f>
        <v>0</v>
      </c>
      <c r="P2743" s="5">
        <f>E2743/L2743</f>
        <v>8.75</v>
      </c>
      <c r="Q2743" t="str">
        <f>LEFT(N2743,FIND("/",N2743)-1)</f>
        <v>publishing</v>
      </c>
      <c r="R2743" t="str">
        <f>RIGHT(N2743,LEN(N2743)-FIND("/",N2743))</f>
        <v>children's books</v>
      </c>
      <c r="S2743" s="9">
        <f t="shared" si="84"/>
        <v>41911.657430555555</v>
      </c>
      <c r="T2743" s="9">
        <f t="shared" si="85"/>
        <v>41932.088194444441</v>
      </c>
    </row>
    <row r="2744" spans="1:20" ht="43.5" x14ac:dyDescent="0.35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>
        <f>ROUND((E2744/D2744)*100,0)</f>
        <v>29</v>
      </c>
      <c r="P2744" s="5">
        <f>E2744/L2744</f>
        <v>40.611111111111114</v>
      </c>
      <c r="Q2744" t="str">
        <f>LEFT(N2744,FIND("/",N2744)-1)</f>
        <v>publishing</v>
      </c>
      <c r="R2744" t="str">
        <f>RIGHT(N2744,LEN(N2744)-FIND("/",N2744))</f>
        <v>children's books</v>
      </c>
      <c r="S2744" s="9">
        <f t="shared" si="84"/>
        <v>41030.719756944447</v>
      </c>
      <c r="T2744" s="9">
        <f t="shared" si="85"/>
        <v>41044.719756944447</v>
      </c>
    </row>
    <row r="2745" spans="1:20" ht="58" x14ac:dyDescent="0.35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>
        <f>ROUND((E2745/D2745)*100,0)</f>
        <v>0</v>
      </c>
      <c r="P2745" s="5" t="e">
        <f>E2745/L2745</f>
        <v>#DIV/0!</v>
      </c>
      <c r="Q2745" t="str">
        <f>LEFT(N2745,FIND("/",N2745)-1)</f>
        <v>publishing</v>
      </c>
      <c r="R2745" t="str">
        <f>RIGHT(N2745,LEN(N2745)-FIND("/",N2745))</f>
        <v>children's books</v>
      </c>
      <c r="S2745" s="9">
        <f t="shared" si="84"/>
        <v>42632.328784722224</v>
      </c>
      <c r="T2745" s="9">
        <f t="shared" si="85"/>
        <v>42662.328784722224</v>
      </c>
    </row>
    <row r="2746" spans="1:20" ht="43.5" x14ac:dyDescent="0.35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>
        <f>ROUND((E2746/D2746)*100,0)</f>
        <v>5</v>
      </c>
      <c r="P2746" s="5">
        <f>E2746/L2746</f>
        <v>37.954545454545453</v>
      </c>
      <c r="Q2746" t="str">
        <f>LEFT(N2746,FIND("/",N2746)-1)</f>
        <v>publishing</v>
      </c>
      <c r="R2746" t="str">
        <f>RIGHT(N2746,LEN(N2746)-FIND("/",N2746))</f>
        <v>children's books</v>
      </c>
      <c r="S2746" s="9">
        <f t="shared" si="84"/>
        <v>40938.062476851854</v>
      </c>
      <c r="T2746" s="9">
        <f t="shared" si="85"/>
        <v>40968.062476851854</v>
      </c>
    </row>
    <row r="2747" spans="1:20" ht="43.5" x14ac:dyDescent="0.35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>
        <f>ROUND((E2747/D2747)*100,0)</f>
        <v>22</v>
      </c>
      <c r="P2747" s="5">
        <f>E2747/L2747</f>
        <v>35.734693877551024</v>
      </c>
      <c r="Q2747" t="str">
        <f>LEFT(N2747,FIND("/",N2747)-1)</f>
        <v>publishing</v>
      </c>
      <c r="R2747" t="str">
        <f>RIGHT(N2747,LEN(N2747)-FIND("/",N2747))</f>
        <v>children's books</v>
      </c>
      <c r="S2747" s="9">
        <f t="shared" si="84"/>
        <v>41044.988055555557</v>
      </c>
      <c r="T2747" s="9">
        <f t="shared" si="85"/>
        <v>41104.988055555557</v>
      </c>
    </row>
    <row r="2748" spans="1:20" ht="43.5" x14ac:dyDescent="0.35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>
        <f>ROUND((E2748/D2748)*100,0)</f>
        <v>27</v>
      </c>
      <c r="P2748" s="5">
        <f>E2748/L2748</f>
        <v>42.157894736842103</v>
      </c>
      <c r="Q2748" t="str">
        <f>LEFT(N2748,FIND("/",N2748)-1)</f>
        <v>publishing</v>
      </c>
      <c r="R2748" t="str">
        <f>RIGHT(N2748,LEN(N2748)-FIND("/",N2748))</f>
        <v>children's books</v>
      </c>
      <c r="S2748" s="9">
        <f t="shared" si="84"/>
        <v>41850.781377314815</v>
      </c>
      <c r="T2748" s="9">
        <f t="shared" si="85"/>
        <v>41880.781377314815</v>
      </c>
    </row>
    <row r="2749" spans="1:20" ht="43.5" x14ac:dyDescent="0.35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>
        <f>ROUND((E2749/D2749)*100,0)</f>
        <v>28</v>
      </c>
      <c r="P2749" s="5">
        <f>E2749/L2749</f>
        <v>35</v>
      </c>
      <c r="Q2749" t="str">
        <f>LEFT(N2749,FIND("/",N2749)-1)</f>
        <v>publishing</v>
      </c>
      <c r="R2749" t="str">
        <f>RIGHT(N2749,LEN(N2749)-FIND("/",N2749))</f>
        <v>children's books</v>
      </c>
      <c r="S2749" s="9">
        <f t="shared" si="84"/>
        <v>41044.64811342593</v>
      </c>
      <c r="T2749" s="9">
        <f t="shared" si="85"/>
        <v>41076.131944444445</v>
      </c>
    </row>
    <row r="2750" spans="1:20" ht="43.5" x14ac:dyDescent="0.35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>
        <f>ROUND((E2750/D2750)*100,0)</f>
        <v>1</v>
      </c>
      <c r="P2750" s="5">
        <f>E2750/L2750</f>
        <v>13.25</v>
      </c>
      <c r="Q2750" t="str">
        <f>LEFT(N2750,FIND("/",N2750)-1)</f>
        <v>publishing</v>
      </c>
      <c r="R2750" t="str">
        <f>RIGHT(N2750,LEN(N2750)-FIND("/",N2750))</f>
        <v>children's books</v>
      </c>
      <c r="S2750" s="9">
        <f t="shared" si="84"/>
        <v>42585.7106712963</v>
      </c>
      <c r="T2750" s="9">
        <f t="shared" si="85"/>
        <v>42615.7106712963</v>
      </c>
    </row>
    <row r="2751" spans="1:20" ht="29" x14ac:dyDescent="0.35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>
        <f>ROUND((E2751/D2751)*100,0)</f>
        <v>1</v>
      </c>
      <c r="P2751" s="5">
        <f>E2751/L2751</f>
        <v>55</v>
      </c>
      <c r="Q2751" t="str">
        <f>LEFT(N2751,FIND("/",N2751)-1)</f>
        <v>publishing</v>
      </c>
      <c r="R2751" t="str">
        <f>RIGHT(N2751,LEN(N2751)-FIND("/",N2751))</f>
        <v>children's books</v>
      </c>
      <c r="S2751" s="9">
        <f t="shared" si="84"/>
        <v>42068.799039351856</v>
      </c>
      <c r="T2751" s="9">
        <f t="shared" si="85"/>
        <v>42098.757372685184</v>
      </c>
    </row>
    <row r="2752" spans="1:20" ht="43.5" x14ac:dyDescent="0.35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>
        <f>ROUND((E2752/D2752)*100,0)</f>
        <v>0</v>
      </c>
      <c r="P2752" s="5" t="e">
        <f>E2752/L2752</f>
        <v>#DIV/0!</v>
      </c>
      <c r="Q2752" t="str">
        <f>LEFT(N2752,FIND("/",N2752)-1)</f>
        <v>publishing</v>
      </c>
      <c r="R2752" t="str">
        <f>RIGHT(N2752,LEN(N2752)-FIND("/",N2752))</f>
        <v>children's books</v>
      </c>
      <c r="S2752" s="9">
        <f t="shared" si="84"/>
        <v>41078.899826388886</v>
      </c>
      <c r="T2752" s="9">
        <f t="shared" si="85"/>
        <v>41090.833333333336</v>
      </c>
    </row>
    <row r="2753" spans="1:20" ht="43.5" x14ac:dyDescent="0.35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>
        <f>ROUND((E2753/D2753)*100,0)</f>
        <v>0</v>
      </c>
      <c r="P2753" s="5" t="e">
        <f>E2753/L2753</f>
        <v>#DIV/0!</v>
      </c>
      <c r="Q2753" t="str">
        <f>LEFT(N2753,FIND("/",N2753)-1)</f>
        <v>publishing</v>
      </c>
      <c r="R2753" t="str">
        <f>RIGHT(N2753,LEN(N2753)-FIND("/",N2753))</f>
        <v>children's books</v>
      </c>
      <c r="S2753" s="9">
        <f t="shared" si="84"/>
        <v>41747.887060185189</v>
      </c>
      <c r="T2753" s="9">
        <f t="shared" si="85"/>
        <v>41807.887060185189</v>
      </c>
    </row>
    <row r="2754" spans="1:20" ht="43.5" x14ac:dyDescent="0.35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>
        <f>ROUND((E2754/D2754)*100,0)</f>
        <v>11</v>
      </c>
      <c r="P2754" s="5">
        <f>E2754/L2754</f>
        <v>39.285714285714285</v>
      </c>
      <c r="Q2754" t="str">
        <f>LEFT(N2754,FIND("/",N2754)-1)</f>
        <v>publishing</v>
      </c>
      <c r="R2754" t="str">
        <f>RIGHT(N2754,LEN(N2754)-FIND("/",N2754))</f>
        <v>children's books</v>
      </c>
      <c r="S2754" s="9">
        <f t="shared" si="84"/>
        <v>40855.765092592592</v>
      </c>
      <c r="T2754" s="9">
        <f t="shared" si="85"/>
        <v>40895.765092592592</v>
      </c>
    </row>
    <row r="2755" spans="1:20" ht="43.5" x14ac:dyDescent="0.35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>
        <f>ROUND((E2755/D2755)*100,0)</f>
        <v>19</v>
      </c>
      <c r="P2755" s="5">
        <f>E2755/L2755</f>
        <v>47.5</v>
      </c>
      <c r="Q2755" t="str">
        <f>LEFT(N2755,FIND("/",N2755)-1)</f>
        <v>publishing</v>
      </c>
      <c r="R2755" t="str">
        <f>RIGHT(N2755,LEN(N2755)-FIND("/",N2755))</f>
        <v>children's books</v>
      </c>
      <c r="S2755" s="9">
        <f t="shared" ref="S2755:S2818" si="86">(((J2755/60)/60)/24)+DATE(1970,1,1)</f>
        <v>41117.900729166664</v>
      </c>
      <c r="T2755" s="9">
        <f t="shared" ref="T2755:T2818" si="87">(((I2755/60)/60)/24)+DATE(1970,1,1)</f>
        <v>41147.900729166664</v>
      </c>
    </row>
    <row r="2756" spans="1:20" ht="43.5" x14ac:dyDescent="0.35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>
        <f>ROUND((E2756/D2756)*100,0)</f>
        <v>0</v>
      </c>
      <c r="P2756" s="5" t="e">
        <f>E2756/L2756</f>
        <v>#DIV/0!</v>
      </c>
      <c r="Q2756" t="str">
        <f>LEFT(N2756,FIND("/",N2756)-1)</f>
        <v>publishing</v>
      </c>
      <c r="R2756" t="str">
        <f>RIGHT(N2756,LEN(N2756)-FIND("/",N2756))</f>
        <v>children's books</v>
      </c>
      <c r="S2756" s="9">
        <f t="shared" si="86"/>
        <v>41863.636006944449</v>
      </c>
      <c r="T2756" s="9">
        <f t="shared" si="87"/>
        <v>41893.636006944449</v>
      </c>
    </row>
    <row r="2757" spans="1:20" ht="43.5" x14ac:dyDescent="0.35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>
        <f>ROUND((E2757/D2757)*100,0)</f>
        <v>52</v>
      </c>
      <c r="P2757" s="5">
        <f>E2757/L2757</f>
        <v>17.333333333333332</v>
      </c>
      <c r="Q2757" t="str">
        <f>LEFT(N2757,FIND("/",N2757)-1)</f>
        <v>publishing</v>
      </c>
      <c r="R2757" t="str">
        <f>RIGHT(N2757,LEN(N2757)-FIND("/",N2757))</f>
        <v>children's books</v>
      </c>
      <c r="S2757" s="9">
        <f t="shared" si="86"/>
        <v>42072.790821759263</v>
      </c>
      <c r="T2757" s="9">
        <f t="shared" si="87"/>
        <v>42102.790821759263</v>
      </c>
    </row>
    <row r="2758" spans="1:20" ht="43.5" x14ac:dyDescent="0.35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>
        <f>ROUND((E2758/D2758)*100,0)</f>
        <v>10</v>
      </c>
      <c r="P2758" s="5">
        <f>E2758/L2758</f>
        <v>31.757575757575758</v>
      </c>
      <c r="Q2758" t="str">
        <f>LEFT(N2758,FIND("/",N2758)-1)</f>
        <v>publishing</v>
      </c>
      <c r="R2758" t="str">
        <f>RIGHT(N2758,LEN(N2758)-FIND("/",N2758))</f>
        <v>children's books</v>
      </c>
      <c r="S2758" s="9">
        <f t="shared" si="86"/>
        <v>41620.90047453704</v>
      </c>
      <c r="T2758" s="9">
        <f t="shared" si="87"/>
        <v>41650.90047453704</v>
      </c>
    </row>
    <row r="2759" spans="1:20" ht="29" x14ac:dyDescent="0.35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>
        <f>ROUND((E2759/D2759)*100,0)</f>
        <v>1</v>
      </c>
      <c r="P2759" s="5">
        <f>E2759/L2759</f>
        <v>5</v>
      </c>
      <c r="Q2759" t="str">
        <f>LEFT(N2759,FIND("/",N2759)-1)</f>
        <v>publishing</v>
      </c>
      <c r="R2759" t="str">
        <f>RIGHT(N2759,LEN(N2759)-FIND("/",N2759))</f>
        <v>children's books</v>
      </c>
      <c r="S2759" s="9">
        <f t="shared" si="86"/>
        <v>42573.65662037037</v>
      </c>
      <c r="T2759" s="9">
        <f t="shared" si="87"/>
        <v>42588.65662037037</v>
      </c>
    </row>
    <row r="2760" spans="1:20" ht="58" x14ac:dyDescent="0.35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>
        <f>ROUND((E2760/D2760)*100,0)</f>
        <v>12</v>
      </c>
      <c r="P2760" s="5">
        <f>E2760/L2760</f>
        <v>39</v>
      </c>
      <c r="Q2760" t="str">
        <f>LEFT(N2760,FIND("/",N2760)-1)</f>
        <v>publishing</v>
      </c>
      <c r="R2760" t="str">
        <f>RIGHT(N2760,LEN(N2760)-FIND("/",N2760))</f>
        <v>children's books</v>
      </c>
      <c r="S2760" s="9">
        <f t="shared" si="86"/>
        <v>42639.441932870366</v>
      </c>
      <c r="T2760" s="9">
        <f t="shared" si="87"/>
        <v>42653.441932870366</v>
      </c>
    </row>
    <row r="2761" spans="1:20" ht="43.5" x14ac:dyDescent="0.35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>
        <f>ROUND((E2761/D2761)*100,0)</f>
        <v>11</v>
      </c>
      <c r="P2761" s="5">
        <f>E2761/L2761</f>
        <v>52.5</v>
      </c>
      <c r="Q2761" t="str">
        <f>LEFT(N2761,FIND("/",N2761)-1)</f>
        <v>publishing</v>
      </c>
      <c r="R2761" t="str">
        <f>RIGHT(N2761,LEN(N2761)-FIND("/",N2761))</f>
        <v>children's books</v>
      </c>
      <c r="S2761" s="9">
        <f t="shared" si="86"/>
        <v>42524.36650462963</v>
      </c>
      <c r="T2761" s="9">
        <f t="shared" si="87"/>
        <v>42567.36650462963</v>
      </c>
    </row>
    <row r="2762" spans="1:20" ht="58" x14ac:dyDescent="0.35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>
        <f>ROUND((E2762/D2762)*100,0)</f>
        <v>0</v>
      </c>
      <c r="P2762" s="5" t="e">
        <f>E2762/L2762</f>
        <v>#DIV/0!</v>
      </c>
      <c r="Q2762" t="str">
        <f>LEFT(N2762,FIND("/",N2762)-1)</f>
        <v>publishing</v>
      </c>
      <c r="R2762" t="str">
        <f>RIGHT(N2762,LEN(N2762)-FIND("/",N2762))</f>
        <v>children's books</v>
      </c>
      <c r="S2762" s="9">
        <f t="shared" si="86"/>
        <v>41415.461319444446</v>
      </c>
      <c r="T2762" s="9">
        <f t="shared" si="87"/>
        <v>41445.461319444446</v>
      </c>
    </row>
    <row r="2763" spans="1:20" ht="29" x14ac:dyDescent="0.35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>
        <f>ROUND((E2763/D2763)*100,0)</f>
        <v>1</v>
      </c>
      <c r="P2763" s="5">
        <f>E2763/L2763</f>
        <v>9</v>
      </c>
      <c r="Q2763" t="str">
        <f>LEFT(N2763,FIND("/",N2763)-1)</f>
        <v>publishing</v>
      </c>
      <c r="R2763" t="str">
        <f>RIGHT(N2763,LEN(N2763)-FIND("/",N2763))</f>
        <v>children's books</v>
      </c>
      <c r="S2763" s="9">
        <f t="shared" si="86"/>
        <v>41247.063576388886</v>
      </c>
      <c r="T2763" s="9">
        <f t="shared" si="87"/>
        <v>41277.063576388886</v>
      </c>
    </row>
    <row r="2764" spans="1:20" ht="43.5" x14ac:dyDescent="0.35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>
        <f>ROUND((E2764/D2764)*100,0)</f>
        <v>1</v>
      </c>
      <c r="P2764" s="5">
        <f>E2764/L2764</f>
        <v>25</v>
      </c>
      <c r="Q2764" t="str">
        <f>LEFT(N2764,FIND("/",N2764)-1)</f>
        <v>publishing</v>
      </c>
      <c r="R2764" t="str">
        <f>RIGHT(N2764,LEN(N2764)-FIND("/",N2764))</f>
        <v>children's books</v>
      </c>
      <c r="S2764" s="9">
        <f t="shared" si="86"/>
        <v>40927.036979166667</v>
      </c>
      <c r="T2764" s="9">
        <f t="shared" si="87"/>
        <v>40986.995312500003</v>
      </c>
    </row>
    <row r="2765" spans="1:20" ht="29" x14ac:dyDescent="0.35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>
        <f>ROUND((E2765/D2765)*100,0)</f>
        <v>0</v>
      </c>
      <c r="P2765" s="5">
        <f>E2765/L2765</f>
        <v>30</v>
      </c>
      <c r="Q2765" t="str">
        <f>LEFT(N2765,FIND("/",N2765)-1)</f>
        <v>publishing</v>
      </c>
      <c r="R2765" t="str">
        <f>RIGHT(N2765,LEN(N2765)-FIND("/",N2765))</f>
        <v>children's books</v>
      </c>
      <c r="S2765" s="9">
        <f t="shared" si="86"/>
        <v>41373.579675925925</v>
      </c>
      <c r="T2765" s="9">
        <f t="shared" si="87"/>
        <v>41418.579675925925</v>
      </c>
    </row>
    <row r="2766" spans="1:20" ht="43.5" x14ac:dyDescent="0.35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>
        <f>ROUND((E2766/D2766)*100,0)</f>
        <v>1</v>
      </c>
      <c r="P2766" s="5">
        <f>E2766/L2766</f>
        <v>11.25</v>
      </c>
      <c r="Q2766" t="str">
        <f>LEFT(N2766,FIND("/",N2766)-1)</f>
        <v>publishing</v>
      </c>
      <c r="R2766" t="str">
        <f>RIGHT(N2766,LEN(N2766)-FIND("/",N2766))</f>
        <v>children's books</v>
      </c>
      <c r="S2766" s="9">
        <f t="shared" si="86"/>
        <v>41030.292025462964</v>
      </c>
      <c r="T2766" s="9">
        <f t="shared" si="87"/>
        <v>41059.791666666664</v>
      </c>
    </row>
    <row r="2767" spans="1:20" ht="43.5" x14ac:dyDescent="0.35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>
        <f>ROUND((E2767/D2767)*100,0)</f>
        <v>0</v>
      </c>
      <c r="P2767" s="5" t="e">
        <f>E2767/L2767</f>
        <v>#DIV/0!</v>
      </c>
      <c r="Q2767" t="str">
        <f>LEFT(N2767,FIND("/",N2767)-1)</f>
        <v>publishing</v>
      </c>
      <c r="R2767" t="str">
        <f>RIGHT(N2767,LEN(N2767)-FIND("/",N2767))</f>
        <v>children's books</v>
      </c>
      <c r="S2767" s="9">
        <f t="shared" si="86"/>
        <v>41194.579027777778</v>
      </c>
      <c r="T2767" s="9">
        <f t="shared" si="87"/>
        <v>41210.579027777778</v>
      </c>
    </row>
    <row r="2768" spans="1:20" ht="43.5" x14ac:dyDescent="0.35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>
        <f>ROUND((E2768/D2768)*100,0)</f>
        <v>2</v>
      </c>
      <c r="P2768" s="5">
        <f>E2768/L2768</f>
        <v>25</v>
      </c>
      <c r="Q2768" t="str">
        <f>LEFT(N2768,FIND("/",N2768)-1)</f>
        <v>publishing</v>
      </c>
      <c r="R2768" t="str">
        <f>RIGHT(N2768,LEN(N2768)-FIND("/",N2768))</f>
        <v>children's books</v>
      </c>
      <c r="S2768" s="9">
        <f t="shared" si="86"/>
        <v>40736.668032407404</v>
      </c>
      <c r="T2768" s="9">
        <f t="shared" si="87"/>
        <v>40766.668032407404</v>
      </c>
    </row>
    <row r="2769" spans="1:20" ht="43.5" x14ac:dyDescent="0.35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>
        <f>ROUND((E2769/D2769)*100,0)</f>
        <v>1</v>
      </c>
      <c r="P2769" s="5">
        <f>E2769/L2769</f>
        <v>11.333333333333334</v>
      </c>
      <c r="Q2769" t="str">
        <f>LEFT(N2769,FIND("/",N2769)-1)</f>
        <v>publishing</v>
      </c>
      <c r="R2769" t="str">
        <f>RIGHT(N2769,LEN(N2769)-FIND("/",N2769))</f>
        <v>children's books</v>
      </c>
      <c r="S2769" s="9">
        <f t="shared" si="86"/>
        <v>42172.958912037036</v>
      </c>
      <c r="T2769" s="9">
        <f t="shared" si="87"/>
        <v>42232.958912037036</v>
      </c>
    </row>
    <row r="2770" spans="1:20" ht="43.5" x14ac:dyDescent="0.35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>
        <f>ROUND((E2770/D2770)*100,0)</f>
        <v>14</v>
      </c>
      <c r="P2770" s="5">
        <f>E2770/L2770</f>
        <v>29.470588235294116</v>
      </c>
      <c r="Q2770" t="str">
        <f>LEFT(N2770,FIND("/",N2770)-1)</f>
        <v>publishing</v>
      </c>
      <c r="R2770" t="str">
        <f>RIGHT(N2770,LEN(N2770)-FIND("/",N2770))</f>
        <v>children's books</v>
      </c>
      <c r="S2770" s="9">
        <f t="shared" si="86"/>
        <v>40967.614849537036</v>
      </c>
      <c r="T2770" s="9">
        <f t="shared" si="87"/>
        <v>40997.573182870372</v>
      </c>
    </row>
    <row r="2771" spans="1:20" ht="43.5" x14ac:dyDescent="0.35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>
        <f>ROUND((E2771/D2771)*100,0)</f>
        <v>0</v>
      </c>
      <c r="P2771" s="5">
        <f>E2771/L2771</f>
        <v>1</v>
      </c>
      <c r="Q2771" t="str">
        <f>LEFT(N2771,FIND("/",N2771)-1)</f>
        <v>publishing</v>
      </c>
      <c r="R2771" t="str">
        <f>RIGHT(N2771,LEN(N2771)-FIND("/",N2771))</f>
        <v>children's books</v>
      </c>
      <c r="S2771" s="9">
        <f t="shared" si="86"/>
        <v>41745.826273148145</v>
      </c>
      <c r="T2771" s="9">
        <f t="shared" si="87"/>
        <v>41795.826273148145</v>
      </c>
    </row>
    <row r="2772" spans="1:20" ht="43.5" x14ac:dyDescent="0.35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>
        <f>ROUND((E2772/D2772)*100,0)</f>
        <v>10</v>
      </c>
      <c r="P2772" s="5">
        <f>E2772/L2772</f>
        <v>63.098484848484851</v>
      </c>
      <c r="Q2772" t="str">
        <f>LEFT(N2772,FIND("/",N2772)-1)</f>
        <v>publishing</v>
      </c>
      <c r="R2772" t="str">
        <f>RIGHT(N2772,LEN(N2772)-FIND("/",N2772))</f>
        <v>children's books</v>
      </c>
      <c r="S2772" s="9">
        <f t="shared" si="86"/>
        <v>41686.705208333333</v>
      </c>
      <c r="T2772" s="9">
        <f t="shared" si="87"/>
        <v>41716.663541666669</v>
      </c>
    </row>
    <row r="2773" spans="1:20" ht="43.5" x14ac:dyDescent="0.35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>
        <f>ROUND((E2773/D2773)*100,0)</f>
        <v>0</v>
      </c>
      <c r="P2773" s="5" t="e">
        <f>E2773/L2773</f>
        <v>#DIV/0!</v>
      </c>
      <c r="Q2773" t="str">
        <f>LEFT(N2773,FIND("/",N2773)-1)</f>
        <v>publishing</v>
      </c>
      <c r="R2773" t="str">
        <f>RIGHT(N2773,LEN(N2773)-FIND("/",N2773))</f>
        <v>children's books</v>
      </c>
      <c r="S2773" s="9">
        <f t="shared" si="86"/>
        <v>41257.531712962962</v>
      </c>
      <c r="T2773" s="9">
        <f t="shared" si="87"/>
        <v>41306.708333333336</v>
      </c>
    </row>
    <row r="2774" spans="1:20" ht="43.5" x14ac:dyDescent="0.35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>
        <f>ROUND((E2774/D2774)*100,0)</f>
        <v>0</v>
      </c>
      <c r="P2774" s="5" t="e">
        <f>E2774/L2774</f>
        <v>#DIV/0!</v>
      </c>
      <c r="Q2774" t="str">
        <f>LEFT(N2774,FIND("/",N2774)-1)</f>
        <v>publishing</v>
      </c>
      <c r="R2774" t="str">
        <f>RIGHT(N2774,LEN(N2774)-FIND("/",N2774))</f>
        <v>children's books</v>
      </c>
      <c r="S2774" s="9">
        <f t="shared" si="86"/>
        <v>41537.869143518517</v>
      </c>
      <c r="T2774" s="9">
        <f t="shared" si="87"/>
        <v>41552.869143518517</v>
      </c>
    </row>
    <row r="2775" spans="1:20" ht="43.5" x14ac:dyDescent="0.35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>
        <f>ROUND((E2775/D2775)*100,0)</f>
        <v>0</v>
      </c>
      <c r="P2775" s="5">
        <f>E2775/L2775</f>
        <v>1</v>
      </c>
      <c r="Q2775" t="str">
        <f>LEFT(N2775,FIND("/",N2775)-1)</f>
        <v>publishing</v>
      </c>
      <c r="R2775" t="str">
        <f>RIGHT(N2775,LEN(N2775)-FIND("/",N2775))</f>
        <v>children's books</v>
      </c>
      <c r="S2775" s="9">
        <f t="shared" si="86"/>
        <v>42474.86482638889</v>
      </c>
      <c r="T2775" s="9">
        <f t="shared" si="87"/>
        <v>42484.86482638889</v>
      </c>
    </row>
    <row r="2776" spans="1:20" ht="43.5" x14ac:dyDescent="0.35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>
        <f>ROUND((E2776/D2776)*100,0)</f>
        <v>14</v>
      </c>
      <c r="P2776" s="5">
        <f>E2776/L2776</f>
        <v>43.846153846153847</v>
      </c>
      <c r="Q2776" t="str">
        <f>LEFT(N2776,FIND("/",N2776)-1)</f>
        <v>publishing</v>
      </c>
      <c r="R2776" t="str">
        <f>RIGHT(N2776,LEN(N2776)-FIND("/",N2776))</f>
        <v>children's books</v>
      </c>
      <c r="S2776" s="9">
        <f t="shared" si="86"/>
        <v>41311.126481481479</v>
      </c>
      <c r="T2776" s="9">
        <f t="shared" si="87"/>
        <v>41341.126481481479</v>
      </c>
    </row>
    <row r="2777" spans="1:20" ht="43.5" x14ac:dyDescent="0.35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>
        <f>ROUND((E2777/D2777)*100,0)</f>
        <v>3</v>
      </c>
      <c r="P2777" s="5">
        <f>E2777/L2777</f>
        <v>75</v>
      </c>
      <c r="Q2777" t="str">
        <f>LEFT(N2777,FIND("/",N2777)-1)</f>
        <v>publishing</v>
      </c>
      <c r="R2777" t="str">
        <f>RIGHT(N2777,LEN(N2777)-FIND("/",N2777))</f>
        <v>children's books</v>
      </c>
      <c r="S2777" s="9">
        <f t="shared" si="86"/>
        <v>40863.013356481482</v>
      </c>
      <c r="T2777" s="9">
        <f t="shared" si="87"/>
        <v>40893.013356481482</v>
      </c>
    </row>
    <row r="2778" spans="1:20" ht="58" x14ac:dyDescent="0.35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>
        <f>ROUND((E2778/D2778)*100,0)</f>
        <v>8</v>
      </c>
      <c r="P2778" s="5">
        <f>E2778/L2778</f>
        <v>45.972222222222221</v>
      </c>
      <c r="Q2778" t="str">
        <f>LEFT(N2778,FIND("/",N2778)-1)</f>
        <v>publishing</v>
      </c>
      <c r="R2778" t="str">
        <f>RIGHT(N2778,LEN(N2778)-FIND("/",N2778))</f>
        <v>children's books</v>
      </c>
      <c r="S2778" s="9">
        <f t="shared" si="86"/>
        <v>42136.297175925924</v>
      </c>
      <c r="T2778" s="9">
        <f t="shared" si="87"/>
        <v>42167.297175925924</v>
      </c>
    </row>
    <row r="2779" spans="1:20" ht="43.5" x14ac:dyDescent="0.35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>
        <f>ROUND((E2779/D2779)*100,0)</f>
        <v>0</v>
      </c>
      <c r="P2779" s="5">
        <f>E2779/L2779</f>
        <v>10</v>
      </c>
      <c r="Q2779" t="str">
        <f>LEFT(N2779,FIND("/",N2779)-1)</f>
        <v>publishing</v>
      </c>
      <c r="R2779" t="str">
        <f>RIGHT(N2779,LEN(N2779)-FIND("/",N2779))</f>
        <v>children's books</v>
      </c>
      <c r="S2779" s="9">
        <f t="shared" si="86"/>
        <v>42172.669027777782</v>
      </c>
      <c r="T2779" s="9">
        <f t="shared" si="87"/>
        <v>42202.669027777782</v>
      </c>
    </row>
    <row r="2780" spans="1:20" ht="58" x14ac:dyDescent="0.35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>
        <f>ROUND((E2780/D2780)*100,0)</f>
        <v>26</v>
      </c>
      <c r="P2780" s="5">
        <f>E2780/L2780</f>
        <v>93.666666666666671</v>
      </c>
      <c r="Q2780" t="str">
        <f>LEFT(N2780,FIND("/",N2780)-1)</f>
        <v>publishing</v>
      </c>
      <c r="R2780" t="str">
        <f>RIGHT(N2780,LEN(N2780)-FIND("/",N2780))</f>
        <v>children's books</v>
      </c>
      <c r="S2780" s="9">
        <f t="shared" si="86"/>
        <v>41846.978078703702</v>
      </c>
      <c r="T2780" s="9">
        <f t="shared" si="87"/>
        <v>41876.978078703702</v>
      </c>
    </row>
    <row r="2781" spans="1:20" ht="43.5" x14ac:dyDescent="0.35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>
        <f>ROUND((E2781/D2781)*100,0)</f>
        <v>2</v>
      </c>
      <c r="P2781" s="5">
        <f>E2781/L2781</f>
        <v>53</v>
      </c>
      <c r="Q2781" t="str">
        <f>LEFT(N2781,FIND("/",N2781)-1)</f>
        <v>publishing</v>
      </c>
      <c r="R2781" t="str">
        <f>RIGHT(N2781,LEN(N2781)-FIND("/",N2781))</f>
        <v>children's books</v>
      </c>
      <c r="S2781" s="9">
        <f t="shared" si="86"/>
        <v>42300.585891203707</v>
      </c>
      <c r="T2781" s="9">
        <f t="shared" si="87"/>
        <v>42330.627557870372</v>
      </c>
    </row>
    <row r="2782" spans="1:20" ht="29" x14ac:dyDescent="0.35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>
        <f>ROUND((E2782/D2782)*100,0)</f>
        <v>0</v>
      </c>
      <c r="P2782" s="5" t="e">
        <f>E2782/L2782</f>
        <v>#DIV/0!</v>
      </c>
      <c r="Q2782" t="str">
        <f>LEFT(N2782,FIND("/",N2782)-1)</f>
        <v>publishing</v>
      </c>
      <c r="R2782" t="str">
        <f>RIGHT(N2782,LEN(N2782)-FIND("/",N2782))</f>
        <v>children's books</v>
      </c>
      <c r="S2782" s="9">
        <f t="shared" si="86"/>
        <v>42774.447777777779</v>
      </c>
      <c r="T2782" s="9">
        <f t="shared" si="87"/>
        <v>42804.447777777779</v>
      </c>
    </row>
    <row r="2783" spans="1:20" ht="43.5" x14ac:dyDescent="0.35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>
        <f>ROUND((E2783/D2783)*100,0)</f>
        <v>105</v>
      </c>
      <c r="P2783" s="5">
        <f>E2783/L2783</f>
        <v>47</v>
      </c>
      <c r="Q2783" t="str">
        <f>LEFT(N2783,FIND("/",N2783)-1)</f>
        <v>theater</v>
      </c>
      <c r="R2783" t="str">
        <f>RIGHT(N2783,LEN(N2783)-FIND("/",N2783))</f>
        <v>plays</v>
      </c>
      <c r="S2783" s="9">
        <f t="shared" si="86"/>
        <v>42018.94159722222</v>
      </c>
      <c r="T2783" s="9">
        <f t="shared" si="87"/>
        <v>42047.291666666672</v>
      </c>
    </row>
    <row r="2784" spans="1:20" ht="29" x14ac:dyDescent="0.35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>
        <f>ROUND((E2784/D2784)*100,0)</f>
        <v>120</v>
      </c>
      <c r="P2784" s="5">
        <f>E2784/L2784</f>
        <v>66.666666666666671</v>
      </c>
      <c r="Q2784" t="str">
        <f>LEFT(N2784,FIND("/",N2784)-1)</f>
        <v>theater</v>
      </c>
      <c r="R2784" t="str">
        <f>RIGHT(N2784,LEN(N2784)-FIND("/",N2784))</f>
        <v>plays</v>
      </c>
      <c r="S2784" s="9">
        <f t="shared" si="86"/>
        <v>42026.924976851849</v>
      </c>
      <c r="T2784" s="9">
        <f t="shared" si="87"/>
        <v>42052.207638888889</v>
      </c>
    </row>
    <row r="2785" spans="1:20" ht="43.5" x14ac:dyDescent="0.35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>
        <f>ROUND((E2785/D2785)*100,0)</f>
        <v>115</v>
      </c>
      <c r="P2785" s="5">
        <f>E2785/L2785</f>
        <v>18.770491803278688</v>
      </c>
      <c r="Q2785" t="str">
        <f>LEFT(N2785,FIND("/",N2785)-1)</f>
        <v>theater</v>
      </c>
      <c r="R2785" t="str">
        <f>RIGHT(N2785,LEN(N2785)-FIND("/",N2785))</f>
        <v>plays</v>
      </c>
      <c r="S2785" s="9">
        <f t="shared" si="86"/>
        <v>42103.535254629634</v>
      </c>
      <c r="T2785" s="9">
        <f t="shared" si="87"/>
        <v>42117.535254629634</v>
      </c>
    </row>
    <row r="2786" spans="1:20" ht="43.5" x14ac:dyDescent="0.35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>
        <f>ROUND((E2786/D2786)*100,0)</f>
        <v>119</v>
      </c>
      <c r="P2786" s="5">
        <f>E2786/L2786</f>
        <v>66.111111111111114</v>
      </c>
      <c r="Q2786" t="str">
        <f>LEFT(N2786,FIND("/",N2786)-1)</f>
        <v>theater</v>
      </c>
      <c r="R2786" t="str">
        <f>RIGHT(N2786,LEN(N2786)-FIND("/",N2786))</f>
        <v>plays</v>
      </c>
      <c r="S2786" s="9">
        <f t="shared" si="86"/>
        <v>41920.787534722222</v>
      </c>
      <c r="T2786" s="9">
        <f t="shared" si="87"/>
        <v>41941.787534722222</v>
      </c>
    </row>
    <row r="2787" spans="1:20" ht="43.5" x14ac:dyDescent="0.35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>
        <f>ROUND((E2787/D2787)*100,0)</f>
        <v>105</v>
      </c>
      <c r="P2787" s="5">
        <f>E2787/L2787</f>
        <v>36.859154929577464</v>
      </c>
      <c r="Q2787" t="str">
        <f>LEFT(N2787,FIND("/",N2787)-1)</f>
        <v>theater</v>
      </c>
      <c r="R2787" t="str">
        <f>RIGHT(N2787,LEN(N2787)-FIND("/",N2787))</f>
        <v>plays</v>
      </c>
      <c r="S2787" s="9">
        <f t="shared" si="86"/>
        <v>42558.189432870371</v>
      </c>
      <c r="T2787" s="9">
        <f t="shared" si="87"/>
        <v>42587.875</v>
      </c>
    </row>
    <row r="2788" spans="1:20" ht="29" x14ac:dyDescent="0.35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>
        <f>ROUND((E2788/D2788)*100,0)</f>
        <v>118</v>
      </c>
      <c r="P2788" s="5">
        <f>E2788/L2788</f>
        <v>39.810810810810814</v>
      </c>
      <c r="Q2788" t="str">
        <f>LEFT(N2788,FIND("/",N2788)-1)</f>
        <v>theater</v>
      </c>
      <c r="R2788" t="str">
        <f>RIGHT(N2788,LEN(N2788)-FIND("/",N2788))</f>
        <v>plays</v>
      </c>
      <c r="S2788" s="9">
        <f t="shared" si="86"/>
        <v>41815.569212962961</v>
      </c>
      <c r="T2788" s="9">
        <f t="shared" si="87"/>
        <v>41829.569212962961</v>
      </c>
    </row>
    <row r="2789" spans="1:20" ht="43.5" x14ac:dyDescent="0.35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>
        <f>ROUND((E2789/D2789)*100,0)</f>
        <v>120</v>
      </c>
      <c r="P2789" s="5">
        <f>E2789/L2789</f>
        <v>31.5</v>
      </c>
      <c r="Q2789" t="str">
        <f>LEFT(N2789,FIND("/",N2789)-1)</f>
        <v>theater</v>
      </c>
      <c r="R2789" t="str">
        <f>RIGHT(N2789,LEN(N2789)-FIND("/",N2789))</f>
        <v>plays</v>
      </c>
      <c r="S2789" s="9">
        <f t="shared" si="86"/>
        <v>41808.198518518519</v>
      </c>
      <c r="T2789" s="9">
        <f t="shared" si="87"/>
        <v>41838.198518518519</v>
      </c>
    </row>
    <row r="2790" spans="1:20" ht="43.5" x14ac:dyDescent="0.35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>
        <f>ROUND((E2790/D2790)*100,0)</f>
        <v>103</v>
      </c>
      <c r="P2790" s="5">
        <f>E2790/L2790</f>
        <v>102.5</v>
      </c>
      <c r="Q2790" t="str">
        <f>LEFT(N2790,FIND("/",N2790)-1)</f>
        <v>theater</v>
      </c>
      <c r="R2790" t="str">
        <f>RIGHT(N2790,LEN(N2790)-FIND("/",N2790))</f>
        <v>plays</v>
      </c>
      <c r="S2790" s="9">
        <f t="shared" si="86"/>
        <v>42550.701886574068</v>
      </c>
      <c r="T2790" s="9">
        <f t="shared" si="87"/>
        <v>42580.701886574068</v>
      </c>
    </row>
    <row r="2791" spans="1:20" ht="29" x14ac:dyDescent="0.35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>
        <f>ROUND((E2791/D2791)*100,0)</f>
        <v>101</v>
      </c>
      <c r="P2791" s="5">
        <f>E2791/L2791</f>
        <v>126.45833333333333</v>
      </c>
      <c r="Q2791" t="str">
        <f>LEFT(N2791,FIND("/",N2791)-1)</f>
        <v>theater</v>
      </c>
      <c r="R2791" t="str">
        <f>RIGHT(N2791,LEN(N2791)-FIND("/",N2791))</f>
        <v>plays</v>
      </c>
      <c r="S2791" s="9">
        <f t="shared" si="86"/>
        <v>42056.013124999998</v>
      </c>
      <c r="T2791" s="9">
        <f t="shared" si="87"/>
        <v>42075.166666666672</v>
      </c>
    </row>
    <row r="2792" spans="1:20" ht="43.5" x14ac:dyDescent="0.35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>
        <f>ROUND((E2792/D2792)*100,0)</f>
        <v>105</v>
      </c>
      <c r="P2792" s="5">
        <f>E2792/L2792</f>
        <v>47.878787878787875</v>
      </c>
      <c r="Q2792" t="str">
        <f>LEFT(N2792,FIND("/",N2792)-1)</f>
        <v>theater</v>
      </c>
      <c r="R2792" t="str">
        <f>RIGHT(N2792,LEN(N2792)-FIND("/",N2792))</f>
        <v>plays</v>
      </c>
      <c r="S2792" s="9">
        <f t="shared" si="86"/>
        <v>42016.938692129625</v>
      </c>
      <c r="T2792" s="9">
        <f t="shared" si="87"/>
        <v>42046.938692129625</v>
      </c>
    </row>
    <row r="2793" spans="1:20" ht="58" x14ac:dyDescent="0.35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>
        <f>ROUND((E2793/D2793)*100,0)</f>
        <v>103</v>
      </c>
      <c r="P2793" s="5">
        <f>E2793/L2793</f>
        <v>73.214285714285708</v>
      </c>
      <c r="Q2793" t="str">
        <f>LEFT(N2793,FIND("/",N2793)-1)</f>
        <v>theater</v>
      </c>
      <c r="R2793" t="str">
        <f>RIGHT(N2793,LEN(N2793)-FIND("/",N2793))</f>
        <v>plays</v>
      </c>
      <c r="S2793" s="9">
        <f t="shared" si="86"/>
        <v>42591.899988425925</v>
      </c>
      <c r="T2793" s="9">
        <f t="shared" si="87"/>
        <v>42622.166666666672</v>
      </c>
    </row>
    <row r="2794" spans="1:20" ht="43.5" x14ac:dyDescent="0.35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>
        <f>ROUND((E2794/D2794)*100,0)</f>
        <v>108</v>
      </c>
      <c r="P2794" s="5">
        <f>E2794/L2794</f>
        <v>89.666666666666671</v>
      </c>
      <c r="Q2794" t="str">
        <f>LEFT(N2794,FIND("/",N2794)-1)</f>
        <v>theater</v>
      </c>
      <c r="R2794" t="str">
        <f>RIGHT(N2794,LEN(N2794)-FIND("/",N2794))</f>
        <v>plays</v>
      </c>
      <c r="S2794" s="9">
        <f t="shared" si="86"/>
        <v>42183.231006944443</v>
      </c>
      <c r="T2794" s="9">
        <f t="shared" si="87"/>
        <v>42228.231006944443</v>
      </c>
    </row>
    <row r="2795" spans="1:20" ht="58" x14ac:dyDescent="0.35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>
        <f>ROUND((E2795/D2795)*100,0)</f>
        <v>111</v>
      </c>
      <c r="P2795" s="5">
        <f>E2795/L2795</f>
        <v>151.4623287671233</v>
      </c>
      <c r="Q2795" t="str">
        <f>LEFT(N2795,FIND("/",N2795)-1)</f>
        <v>theater</v>
      </c>
      <c r="R2795" t="str">
        <f>RIGHT(N2795,LEN(N2795)-FIND("/",N2795))</f>
        <v>plays</v>
      </c>
      <c r="S2795" s="9">
        <f t="shared" si="86"/>
        <v>42176.419039351851</v>
      </c>
      <c r="T2795" s="9">
        <f t="shared" si="87"/>
        <v>42206.419039351851</v>
      </c>
    </row>
    <row r="2796" spans="1:20" ht="58" x14ac:dyDescent="0.35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>
        <f>ROUND((E2796/D2796)*100,0)</f>
        <v>150</v>
      </c>
      <c r="P2796" s="5">
        <f>E2796/L2796</f>
        <v>25</v>
      </c>
      <c r="Q2796" t="str">
        <f>LEFT(N2796,FIND("/",N2796)-1)</f>
        <v>theater</v>
      </c>
      <c r="R2796" t="str">
        <f>RIGHT(N2796,LEN(N2796)-FIND("/",N2796))</f>
        <v>plays</v>
      </c>
      <c r="S2796" s="9">
        <f t="shared" si="86"/>
        <v>42416.691655092596</v>
      </c>
      <c r="T2796" s="9">
        <f t="shared" si="87"/>
        <v>42432.791666666672</v>
      </c>
    </row>
    <row r="2797" spans="1:20" ht="43.5" x14ac:dyDescent="0.35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>
        <f>ROUND((E2797/D2797)*100,0)</f>
        <v>104</v>
      </c>
      <c r="P2797" s="5">
        <f>E2797/L2797</f>
        <v>36.5</v>
      </c>
      <c r="Q2797" t="str">
        <f>LEFT(N2797,FIND("/",N2797)-1)</f>
        <v>theater</v>
      </c>
      <c r="R2797" t="str">
        <f>RIGHT(N2797,LEN(N2797)-FIND("/",N2797))</f>
        <v>plays</v>
      </c>
      <c r="S2797" s="9">
        <f t="shared" si="86"/>
        <v>41780.525937500002</v>
      </c>
      <c r="T2797" s="9">
        <f t="shared" si="87"/>
        <v>41796.958333333336</v>
      </c>
    </row>
    <row r="2798" spans="1:20" ht="43.5" x14ac:dyDescent="0.35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>
        <f>ROUND((E2798/D2798)*100,0)</f>
        <v>116</v>
      </c>
      <c r="P2798" s="5">
        <f>E2798/L2798</f>
        <v>44</v>
      </c>
      <c r="Q2798" t="str">
        <f>LEFT(N2798,FIND("/",N2798)-1)</f>
        <v>theater</v>
      </c>
      <c r="R2798" t="str">
        <f>RIGHT(N2798,LEN(N2798)-FIND("/",N2798))</f>
        <v>plays</v>
      </c>
      <c r="S2798" s="9">
        <f t="shared" si="86"/>
        <v>41795.528101851851</v>
      </c>
      <c r="T2798" s="9">
        <f t="shared" si="87"/>
        <v>41825.528101851851</v>
      </c>
    </row>
    <row r="2799" spans="1:20" ht="43.5" x14ac:dyDescent="0.35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>
        <f>ROUND((E2799/D2799)*100,0)</f>
        <v>103</v>
      </c>
      <c r="P2799" s="5">
        <f>E2799/L2799</f>
        <v>87.357553191489373</v>
      </c>
      <c r="Q2799" t="str">
        <f>LEFT(N2799,FIND("/",N2799)-1)</f>
        <v>theater</v>
      </c>
      <c r="R2799" t="str">
        <f>RIGHT(N2799,LEN(N2799)-FIND("/",N2799))</f>
        <v>plays</v>
      </c>
      <c r="S2799" s="9">
        <f t="shared" si="86"/>
        <v>41798.94027777778</v>
      </c>
      <c r="T2799" s="9">
        <f t="shared" si="87"/>
        <v>41828.94027777778</v>
      </c>
    </row>
    <row r="2800" spans="1:20" ht="58" x14ac:dyDescent="0.35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>
        <f>ROUND((E2800/D2800)*100,0)</f>
        <v>101</v>
      </c>
      <c r="P2800" s="5">
        <f>E2800/L2800</f>
        <v>36.474820143884891</v>
      </c>
      <c r="Q2800" t="str">
        <f>LEFT(N2800,FIND("/",N2800)-1)</f>
        <v>theater</v>
      </c>
      <c r="R2800" t="str">
        <f>RIGHT(N2800,LEN(N2800)-FIND("/",N2800))</f>
        <v>plays</v>
      </c>
      <c r="S2800" s="9">
        <f t="shared" si="86"/>
        <v>42201.675011574072</v>
      </c>
      <c r="T2800" s="9">
        <f t="shared" si="87"/>
        <v>42216.666666666672</v>
      </c>
    </row>
    <row r="2801" spans="1:20" ht="58" x14ac:dyDescent="0.35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>
        <f>ROUND((E2801/D2801)*100,0)</f>
        <v>117</v>
      </c>
      <c r="P2801" s="5">
        <f>E2801/L2801</f>
        <v>44.859538461538463</v>
      </c>
      <c r="Q2801" t="str">
        <f>LEFT(N2801,FIND("/",N2801)-1)</f>
        <v>theater</v>
      </c>
      <c r="R2801" t="str">
        <f>RIGHT(N2801,LEN(N2801)-FIND("/",N2801))</f>
        <v>plays</v>
      </c>
      <c r="S2801" s="9">
        <f t="shared" si="86"/>
        <v>42507.264699074076</v>
      </c>
      <c r="T2801" s="9">
        <f t="shared" si="87"/>
        <v>42538.666666666672</v>
      </c>
    </row>
    <row r="2802" spans="1:20" ht="43.5" x14ac:dyDescent="0.35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>
        <f>ROUND((E2802/D2802)*100,0)</f>
        <v>133</v>
      </c>
      <c r="P2802" s="5">
        <f>E2802/L2802</f>
        <v>42.903225806451616</v>
      </c>
      <c r="Q2802" t="str">
        <f>LEFT(N2802,FIND("/",N2802)-1)</f>
        <v>theater</v>
      </c>
      <c r="R2802" t="str">
        <f>RIGHT(N2802,LEN(N2802)-FIND("/",N2802))</f>
        <v>plays</v>
      </c>
      <c r="S2802" s="9">
        <f t="shared" si="86"/>
        <v>41948.552847222221</v>
      </c>
      <c r="T2802" s="9">
        <f t="shared" si="87"/>
        <v>42008.552847222221</v>
      </c>
    </row>
    <row r="2803" spans="1:20" ht="43.5" x14ac:dyDescent="0.35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>
        <f>ROUND((E2803/D2803)*100,0)</f>
        <v>133</v>
      </c>
      <c r="P2803" s="5">
        <f>E2803/L2803</f>
        <v>51.230769230769234</v>
      </c>
      <c r="Q2803" t="str">
        <f>LEFT(N2803,FIND("/",N2803)-1)</f>
        <v>theater</v>
      </c>
      <c r="R2803" t="str">
        <f>RIGHT(N2803,LEN(N2803)-FIND("/",N2803))</f>
        <v>plays</v>
      </c>
      <c r="S2803" s="9">
        <f t="shared" si="86"/>
        <v>41900.243159722224</v>
      </c>
      <c r="T2803" s="9">
        <f t="shared" si="87"/>
        <v>41922.458333333336</v>
      </c>
    </row>
    <row r="2804" spans="1:20" ht="58" x14ac:dyDescent="0.35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>
        <f>ROUND((E2804/D2804)*100,0)</f>
        <v>102</v>
      </c>
      <c r="P2804" s="5">
        <f>E2804/L2804</f>
        <v>33.944444444444443</v>
      </c>
      <c r="Q2804" t="str">
        <f>LEFT(N2804,FIND("/",N2804)-1)</f>
        <v>theater</v>
      </c>
      <c r="R2804" t="str">
        <f>RIGHT(N2804,LEN(N2804)-FIND("/",N2804))</f>
        <v>plays</v>
      </c>
      <c r="S2804" s="9">
        <f t="shared" si="86"/>
        <v>42192.64707175926</v>
      </c>
      <c r="T2804" s="9">
        <f t="shared" si="87"/>
        <v>42222.64707175926</v>
      </c>
    </row>
    <row r="2805" spans="1:20" ht="43.5" x14ac:dyDescent="0.35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>
        <f>ROUND((E2805/D2805)*100,0)</f>
        <v>128</v>
      </c>
      <c r="P2805" s="5">
        <f>E2805/L2805</f>
        <v>90.744680851063833</v>
      </c>
      <c r="Q2805" t="str">
        <f>LEFT(N2805,FIND("/",N2805)-1)</f>
        <v>theater</v>
      </c>
      <c r="R2805" t="str">
        <f>RIGHT(N2805,LEN(N2805)-FIND("/",N2805))</f>
        <v>plays</v>
      </c>
      <c r="S2805" s="9">
        <f t="shared" si="86"/>
        <v>42158.065694444449</v>
      </c>
      <c r="T2805" s="9">
        <f t="shared" si="87"/>
        <v>42201</v>
      </c>
    </row>
    <row r="2806" spans="1:20" ht="43.5" x14ac:dyDescent="0.35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>
        <f>ROUND((E2806/D2806)*100,0)</f>
        <v>115</v>
      </c>
      <c r="P2806" s="5">
        <f>E2806/L2806</f>
        <v>50</v>
      </c>
      <c r="Q2806" t="str">
        <f>LEFT(N2806,FIND("/",N2806)-1)</f>
        <v>theater</v>
      </c>
      <c r="R2806" t="str">
        <f>RIGHT(N2806,LEN(N2806)-FIND("/",N2806))</f>
        <v>plays</v>
      </c>
      <c r="S2806" s="9">
        <f t="shared" si="86"/>
        <v>41881.453587962962</v>
      </c>
      <c r="T2806" s="9">
        <f t="shared" si="87"/>
        <v>41911.453587962962</v>
      </c>
    </row>
    <row r="2807" spans="1:20" ht="58" x14ac:dyDescent="0.35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>
        <f>ROUND((E2807/D2807)*100,0)</f>
        <v>110</v>
      </c>
      <c r="P2807" s="5">
        <f>E2807/L2807</f>
        <v>24.444444444444443</v>
      </c>
      <c r="Q2807" t="str">
        <f>LEFT(N2807,FIND("/",N2807)-1)</f>
        <v>theater</v>
      </c>
      <c r="R2807" t="str">
        <f>RIGHT(N2807,LEN(N2807)-FIND("/",N2807))</f>
        <v>plays</v>
      </c>
      <c r="S2807" s="9">
        <f t="shared" si="86"/>
        <v>42213.505474537036</v>
      </c>
      <c r="T2807" s="9">
        <f t="shared" si="87"/>
        <v>42238.505474537036</v>
      </c>
    </row>
    <row r="2808" spans="1:20" ht="43.5" x14ac:dyDescent="0.35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>
        <f>ROUND((E2808/D2808)*100,0)</f>
        <v>112</v>
      </c>
      <c r="P2808" s="5">
        <f>E2808/L2808</f>
        <v>44.25</v>
      </c>
      <c r="Q2808" t="str">
        <f>LEFT(N2808,FIND("/",N2808)-1)</f>
        <v>theater</v>
      </c>
      <c r="R2808" t="str">
        <f>RIGHT(N2808,LEN(N2808)-FIND("/",N2808))</f>
        <v>plays</v>
      </c>
      <c r="S2808" s="9">
        <f t="shared" si="86"/>
        <v>42185.267245370371</v>
      </c>
      <c r="T2808" s="9">
        <f t="shared" si="87"/>
        <v>42221.458333333328</v>
      </c>
    </row>
    <row r="2809" spans="1:20" x14ac:dyDescent="0.35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>
        <f>ROUND((E2809/D2809)*100,0)</f>
        <v>126</v>
      </c>
      <c r="P2809" s="5">
        <f>E2809/L2809</f>
        <v>67.741935483870961</v>
      </c>
      <c r="Q2809" t="str">
        <f>LEFT(N2809,FIND("/",N2809)-1)</f>
        <v>theater</v>
      </c>
      <c r="R2809" t="str">
        <f>RIGHT(N2809,LEN(N2809)-FIND("/",N2809))</f>
        <v>plays</v>
      </c>
      <c r="S2809" s="9">
        <f t="shared" si="86"/>
        <v>42154.873124999998</v>
      </c>
      <c r="T2809" s="9">
        <f t="shared" si="87"/>
        <v>42184.873124999998</v>
      </c>
    </row>
    <row r="2810" spans="1:20" ht="58" x14ac:dyDescent="0.35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>
        <f>ROUND((E2810/D2810)*100,0)</f>
        <v>100</v>
      </c>
      <c r="P2810" s="5">
        <f>E2810/L2810</f>
        <v>65.376811594202906</v>
      </c>
      <c r="Q2810" t="str">
        <f>LEFT(N2810,FIND("/",N2810)-1)</f>
        <v>theater</v>
      </c>
      <c r="R2810" t="str">
        <f>RIGHT(N2810,LEN(N2810)-FIND("/",N2810))</f>
        <v>plays</v>
      </c>
      <c r="S2810" s="9">
        <f t="shared" si="86"/>
        <v>42208.84646990741</v>
      </c>
      <c r="T2810" s="9">
        <f t="shared" si="87"/>
        <v>42238.84646990741</v>
      </c>
    </row>
    <row r="2811" spans="1:20" ht="43.5" x14ac:dyDescent="0.35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>
        <f>ROUND((E2811/D2811)*100,0)</f>
        <v>102</v>
      </c>
      <c r="P2811" s="5">
        <f>E2811/L2811</f>
        <v>121.9047619047619</v>
      </c>
      <c r="Q2811" t="str">
        <f>LEFT(N2811,FIND("/",N2811)-1)</f>
        <v>theater</v>
      </c>
      <c r="R2811" t="str">
        <f>RIGHT(N2811,LEN(N2811)-FIND("/",N2811))</f>
        <v>plays</v>
      </c>
      <c r="S2811" s="9">
        <f t="shared" si="86"/>
        <v>42451.496817129635</v>
      </c>
      <c r="T2811" s="9">
        <f t="shared" si="87"/>
        <v>42459.610416666663</v>
      </c>
    </row>
    <row r="2812" spans="1:20" ht="43.5" x14ac:dyDescent="0.35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>
        <f>ROUND((E2812/D2812)*100,0)</f>
        <v>108</v>
      </c>
      <c r="P2812" s="5">
        <f>E2812/L2812</f>
        <v>47.456140350877192</v>
      </c>
      <c r="Q2812" t="str">
        <f>LEFT(N2812,FIND("/",N2812)-1)</f>
        <v>theater</v>
      </c>
      <c r="R2812" t="str">
        <f>RIGHT(N2812,LEN(N2812)-FIND("/",N2812))</f>
        <v>plays</v>
      </c>
      <c r="S2812" s="9">
        <f t="shared" si="86"/>
        <v>41759.13962962963</v>
      </c>
      <c r="T2812" s="9">
        <f t="shared" si="87"/>
        <v>41791.165972222225</v>
      </c>
    </row>
    <row r="2813" spans="1:20" ht="43.5" x14ac:dyDescent="0.35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>
        <f>ROUND((E2813/D2813)*100,0)</f>
        <v>100</v>
      </c>
      <c r="P2813" s="5">
        <f>E2813/L2813</f>
        <v>92.842592592592595</v>
      </c>
      <c r="Q2813" t="str">
        <f>LEFT(N2813,FIND("/",N2813)-1)</f>
        <v>theater</v>
      </c>
      <c r="R2813" t="str">
        <f>RIGHT(N2813,LEN(N2813)-FIND("/",N2813))</f>
        <v>plays</v>
      </c>
      <c r="S2813" s="9">
        <f t="shared" si="86"/>
        <v>42028.496562500004</v>
      </c>
      <c r="T2813" s="9">
        <f t="shared" si="87"/>
        <v>42058.496562500004</v>
      </c>
    </row>
    <row r="2814" spans="1:20" ht="43.5" x14ac:dyDescent="0.35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>
        <f>ROUND((E2814/D2814)*100,0)</f>
        <v>113</v>
      </c>
      <c r="P2814" s="5">
        <f>E2814/L2814</f>
        <v>68.253012048192772</v>
      </c>
      <c r="Q2814" t="str">
        <f>LEFT(N2814,FIND("/",N2814)-1)</f>
        <v>theater</v>
      </c>
      <c r="R2814" t="str">
        <f>RIGHT(N2814,LEN(N2814)-FIND("/",N2814))</f>
        <v>plays</v>
      </c>
      <c r="S2814" s="9">
        <f t="shared" si="86"/>
        <v>42054.74418981481</v>
      </c>
      <c r="T2814" s="9">
        <f t="shared" si="87"/>
        <v>42100.166666666672</v>
      </c>
    </row>
    <row r="2815" spans="1:20" ht="43.5" x14ac:dyDescent="0.35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>
        <f>ROUND((E2815/D2815)*100,0)</f>
        <v>128</v>
      </c>
      <c r="P2815" s="5">
        <f>E2815/L2815</f>
        <v>37.209583333333335</v>
      </c>
      <c r="Q2815" t="str">
        <f>LEFT(N2815,FIND("/",N2815)-1)</f>
        <v>theater</v>
      </c>
      <c r="R2815" t="str">
        <f>RIGHT(N2815,LEN(N2815)-FIND("/",N2815))</f>
        <v>plays</v>
      </c>
      <c r="S2815" s="9">
        <f t="shared" si="86"/>
        <v>42693.742604166662</v>
      </c>
      <c r="T2815" s="9">
        <f t="shared" si="87"/>
        <v>42718.742604166662</v>
      </c>
    </row>
    <row r="2816" spans="1:20" ht="43.5" x14ac:dyDescent="0.35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>
        <f>ROUND((E2816/D2816)*100,0)</f>
        <v>108</v>
      </c>
      <c r="P2816" s="5">
        <f>E2816/L2816</f>
        <v>25.25</v>
      </c>
      <c r="Q2816" t="str">
        <f>LEFT(N2816,FIND("/",N2816)-1)</f>
        <v>theater</v>
      </c>
      <c r="R2816" t="str">
        <f>RIGHT(N2816,LEN(N2816)-FIND("/",N2816))</f>
        <v>plays</v>
      </c>
      <c r="S2816" s="9">
        <f t="shared" si="86"/>
        <v>42103.399479166663</v>
      </c>
      <c r="T2816" s="9">
        <f t="shared" si="87"/>
        <v>42133.399479166663</v>
      </c>
    </row>
    <row r="2817" spans="1:20" ht="43.5" x14ac:dyDescent="0.35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>
        <f>ROUND((E2817/D2817)*100,0)</f>
        <v>242</v>
      </c>
      <c r="P2817" s="5">
        <f>E2817/L2817</f>
        <v>43.214285714285715</v>
      </c>
      <c r="Q2817" t="str">
        <f>LEFT(N2817,FIND("/",N2817)-1)</f>
        <v>theater</v>
      </c>
      <c r="R2817" t="str">
        <f>RIGHT(N2817,LEN(N2817)-FIND("/",N2817))</f>
        <v>plays</v>
      </c>
      <c r="S2817" s="9">
        <f t="shared" si="86"/>
        <v>42559.776724537034</v>
      </c>
      <c r="T2817" s="9">
        <f t="shared" si="87"/>
        <v>42589.776724537034</v>
      </c>
    </row>
    <row r="2818" spans="1:20" ht="43.5" x14ac:dyDescent="0.35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>
        <f>ROUND((E2818/D2818)*100,0)</f>
        <v>142</v>
      </c>
      <c r="P2818" s="5">
        <f>E2818/L2818</f>
        <v>25.130177514792898</v>
      </c>
      <c r="Q2818" t="str">
        <f>LEFT(N2818,FIND("/",N2818)-1)</f>
        <v>theater</v>
      </c>
      <c r="R2818" t="str">
        <f>RIGHT(N2818,LEN(N2818)-FIND("/",N2818))</f>
        <v>plays</v>
      </c>
      <c r="S2818" s="9">
        <f t="shared" si="86"/>
        <v>42188.467499999999</v>
      </c>
      <c r="T2818" s="9">
        <f t="shared" si="87"/>
        <v>42218.666666666672</v>
      </c>
    </row>
    <row r="2819" spans="1:20" ht="58" x14ac:dyDescent="0.35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>
        <f>ROUND((E2819/D2819)*100,0)</f>
        <v>130</v>
      </c>
      <c r="P2819" s="5">
        <f>E2819/L2819</f>
        <v>23.636363636363637</v>
      </c>
      <c r="Q2819" t="str">
        <f>LEFT(N2819,FIND("/",N2819)-1)</f>
        <v>theater</v>
      </c>
      <c r="R2819" t="str">
        <f>RIGHT(N2819,LEN(N2819)-FIND("/",N2819))</f>
        <v>plays</v>
      </c>
      <c r="S2819" s="9">
        <f t="shared" ref="S2819:S2882" si="88">(((J2819/60)/60)/24)+DATE(1970,1,1)</f>
        <v>42023.634976851856</v>
      </c>
      <c r="T2819" s="9">
        <f t="shared" ref="T2819:T2882" si="89">(((I2819/60)/60)/24)+DATE(1970,1,1)</f>
        <v>42063.634976851856</v>
      </c>
    </row>
    <row r="2820" spans="1:20" ht="43.5" x14ac:dyDescent="0.35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>
        <f>ROUND((E2820/D2820)*100,0)</f>
        <v>106</v>
      </c>
      <c r="P2820" s="5">
        <f>E2820/L2820</f>
        <v>103.95098039215686</v>
      </c>
      <c r="Q2820" t="str">
        <f>LEFT(N2820,FIND("/",N2820)-1)</f>
        <v>theater</v>
      </c>
      <c r="R2820" t="str">
        <f>RIGHT(N2820,LEN(N2820)-FIND("/",N2820))</f>
        <v>plays</v>
      </c>
      <c r="S2820" s="9">
        <f t="shared" si="88"/>
        <v>42250.598217592589</v>
      </c>
      <c r="T2820" s="9">
        <f t="shared" si="89"/>
        <v>42270.598217592589</v>
      </c>
    </row>
    <row r="2821" spans="1:20" ht="43.5" x14ac:dyDescent="0.35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>
        <f>ROUND((E2821/D2821)*100,0)</f>
        <v>105</v>
      </c>
      <c r="P2821" s="5">
        <f>E2821/L2821</f>
        <v>50.384615384615387</v>
      </c>
      <c r="Q2821" t="str">
        <f>LEFT(N2821,FIND("/",N2821)-1)</f>
        <v>theater</v>
      </c>
      <c r="R2821" t="str">
        <f>RIGHT(N2821,LEN(N2821)-FIND("/",N2821))</f>
        <v>plays</v>
      </c>
      <c r="S2821" s="9">
        <f t="shared" si="88"/>
        <v>42139.525567129633</v>
      </c>
      <c r="T2821" s="9">
        <f t="shared" si="89"/>
        <v>42169.525567129633</v>
      </c>
    </row>
    <row r="2822" spans="1:20" ht="43.5" x14ac:dyDescent="0.35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>
        <f>ROUND((E2822/D2822)*100,0)</f>
        <v>136</v>
      </c>
      <c r="P2822" s="5">
        <f>E2822/L2822</f>
        <v>13.6</v>
      </c>
      <c r="Q2822" t="str">
        <f>LEFT(N2822,FIND("/",N2822)-1)</f>
        <v>theater</v>
      </c>
      <c r="R2822" t="str">
        <f>RIGHT(N2822,LEN(N2822)-FIND("/",N2822))</f>
        <v>plays</v>
      </c>
      <c r="S2822" s="9">
        <f t="shared" si="88"/>
        <v>42401.610983796301</v>
      </c>
      <c r="T2822" s="9">
        <f t="shared" si="89"/>
        <v>42426</v>
      </c>
    </row>
    <row r="2823" spans="1:20" ht="58" x14ac:dyDescent="0.35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>
        <f>ROUND((E2823/D2823)*100,0)</f>
        <v>100</v>
      </c>
      <c r="P2823" s="5">
        <f>E2823/L2823</f>
        <v>28.571428571428573</v>
      </c>
      <c r="Q2823" t="str">
        <f>LEFT(N2823,FIND("/",N2823)-1)</f>
        <v>theater</v>
      </c>
      <c r="R2823" t="str">
        <f>RIGHT(N2823,LEN(N2823)-FIND("/",N2823))</f>
        <v>plays</v>
      </c>
      <c r="S2823" s="9">
        <f t="shared" si="88"/>
        <v>41875.922858796301</v>
      </c>
      <c r="T2823" s="9">
        <f t="shared" si="89"/>
        <v>41905.922858796301</v>
      </c>
    </row>
    <row r="2824" spans="1:20" ht="58" x14ac:dyDescent="0.35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>
        <f>ROUND((E2824/D2824)*100,0)</f>
        <v>100</v>
      </c>
      <c r="P2824" s="5">
        <f>E2824/L2824</f>
        <v>63.829787234042556</v>
      </c>
      <c r="Q2824" t="str">
        <f>LEFT(N2824,FIND("/",N2824)-1)</f>
        <v>theater</v>
      </c>
      <c r="R2824" t="str">
        <f>RIGHT(N2824,LEN(N2824)-FIND("/",N2824))</f>
        <v>plays</v>
      </c>
      <c r="S2824" s="9">
        <f t="shared" si="88"/>
        <v>42060.683935185181</v>
      </c>
      <c r="T2824" s="9">
        <f t="shared" si="89"/>
        <v>42090.642268518524</v>
      </c>
    </row>
    <row r="2825" spans="1:20" ht="58" x14ac:dyDescent="0.35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>
        <f>ROUND((E2825/D2825)*100,0)</f>
        <v>124</v>
      </c>
      <c r="P2825" s="5">
        <f>E2825/L2825</f>
        <v>8.8571428571428577</v>
      </c>
      <c r="Q2825" t="str">
        <f>LEFT(N2825,FIND("/",N2825)-1)</f>
        <v>theater</v>
      </c>
      <c r="R2825" t="str">
        <f>RIGHT(N2825,LEN(N2825)-FIND("/",N2825))</f>
        <v>plays</v>
      </c>
      <c r="S2825" s="9">
        <f t="shared" si="88"/>
        <v>42067.011643518519</v>
      </c>
      <c r="T2825" s="9">
        <f t="shared" si="89"/>
        <v>42094.957638888889</v>
      </c>
    </row>
    <row r="2826" spans="1:20" ht="43.5" x14ac:dyDescent="0.35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>
        <f>ROUND((E2826/D2826)*100,0)</f>
        <v>117</v>
      </c>
      <c r="P2826" s="5">
        <f>E2826/L2826</f>
        <v>50.666666666666664</v>
      </c>
      <c r="Q2826" t="str">
        <f>LEFT(N2826,FIND("/",N2826)-1)</f>
        <v>theater</v>
      </c>
      <c r="R2826" t="str">
        <f>RIGHT(N2826,LEN(N2826)-FIND("/",N2826))</f>
        <v>plays</v>
      </c>
      <c r="S2826" s="9">
        <f t="shared" si="88"/>
        <v>42136.270787037036</v>
      </c>
      <c r="T2826" s="9">
        <f t="shared" si="89"/>
        <v>42168.071527777778</v>
      </c>
    </row>
    <row r="2827" spans="1:20" ht="58" x14ac:dyDescent="0.35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>
        <f>ROUND((E2827/D2827)*100,0)</f>
        <v>103</v>
      </c>
      <c r="P2827" s="5">
        <f>E2827/L2827</f>
        <v>60.784313725490193</v>
      </c>
      <c r="Q2827" t="str">
        <f>LEFT(N2827,FIND("/",N2827)-1)</f>
        <v>theater</v>
      </c>
      <c r="R2827" t="str">
        <f>RIGHT(N2827,LEN(N2827)-FIND("/",N2827))</f>
        <v>plays</v>
      </c>
      <c r="S2827" s="9">
        <f t="shared" si="88"/>
        <v>42312.792662037042</v>
      </c>
      <c r="T2827" s="9">
        <f t="shared" si="89"/>
        <v>42342.792662037042</v>
      </c>
    </row>
    <row r="2828" spans="1:20" ht="58" x14ac:dyDescent="0.35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>
        <f>ROUND((E2828/D2828)*100,0)</f>
        <v>108</v>
      </c>
      <c r="P2828" s="5">
        <f>E2828/L2828</f>
        <v>113.42105263157895</v>
      </c>
      <c r="Q2828" t="str">
        <f>LEFT(N2828,FIND("/",N2828)-1)</f>
        <v>theater</v>
      </c>
      <c r="R2828" t="str">
        <f>RIGHT(N2828,LEN(N2828)-FIND("/",N2828))</f>
        <v>plays</v>
      </c>
      <c r="S2828" s="9">
        <f t="shared" si="88"/>
        <v>42171.034861111111</v>
      </c>
      <c r="T2828" s="9">
        <f t="shared" si="89"/>
        <v>42195.291666666672</v>
      </c>
    </row>
    <row r="2829" spans="1:20" ht="58" x14ac:dyDescent="0.35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>
        <f>ROUND((E2829/D2829)*100,0)</f>
        <v>120</v>
      </c>
      <c r="P2829" s="5">
        <f>E2829/L2829</f>
        <v>104.56521739130434</v>
      </c>
      <c r="Q2829" t="str">
        <f>LEFT(N2829,FIND("/",N2829)-1)</f>
        <v>theater</v>
      </c>
      <c r="R2829" t="str">
        <f>RIGHT(N2829,LEN(N2829)-FIND("/",N2829))</f>
        <v>plays</v>
      </c>
      <c r="S2829" s="9">
        <f t="shared" si="88"/>
        <v>42494.683634259258</v>
      </c>
      <c r="T2829" s="9">
        <f t="shared" si="89"/>
        <v>42524.6875</v>
      </c>
    </row>
    <row r="2830" spans="1:20" ht="43.5" x14ac:dyDescent="0.35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>
        <f>ROUND((E2830/D2830)*100,0)</f>
        <v>100</v>
      </c>
      <c r="P2830" s="5">
        <f>E2830/L2830</f>
        <v>98.30927835051547</v>
      </c>
      <c r="Q2830" t="str">
        <f>LEFT(N2830,FIND("/",N2830)-1)</f>
        <v>theater</v>
      </c>
      <c r="R2830" t="str">
        <f>RIGHT(N2830,LEN(N2830)-FIND("/",N2830))</f>
        <v>plays</v>
      </c>
      <c r="S2830" s="9">
        <f t="shared" si="88"/>
        <v>42254.264687499999</v>
      </c>
      <c r="T2830" s="9">
        <f t="shared" si="89"/>
        <v>42279.958333333328</v>
      </c>
    </row>
    <row r="2831" spans="1:20" ht="43.5" x14ac:dyDescent="0.35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>
        <f>ROUND((E2831/D2831)*100,0)</f>
        <v>107</v>
      </c>
      <c r="P2831" s="5">
        <f>E2831/L2831</f>
        <v>35.039473684210527</v>
      </c>
      <c r="Q2831" t="str">
        <f>LEFT(N2831,FIND("/",N2831)-1)</f>
        <v>theater</v>
      </c>
      <c r="R2831" t="str">
        <f>RIGHT(N2831,LEN(N2831)-FIND("/",N2831))</f>
        <v>plays</v>
      </c>
      <c r="S2831" s="9">
        <f t="shared" si="88"/>
        <v>42495.434236111112</v>
      </c>
      <c r="T2831" s="9">
        <f t="shared" si="89"/>
        <v>42523.434236111112</v>
      </c>
    </row>
    <row r="2832" spans="1:20" ht="29" x14ac:dyDescent="0.35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>
        <f>ROUND((E2832/D2832)*100,0)</f>
        <v>100</v>
      </c>
      <c r="P2832" s="5">
        <f>E2832/L2832</f>
        <v>272.72727272727275</v>
      </c>
      <c r="Q2832" t="str">
        <f>LEFT(N2832,FIND("/",N2832)-1)</f>
        <v>theater</v>
      </c>
      <c r="R2832" t="str">
        <f>RIGHT(N2832,LEN(N2832)-FIND("/",N2832))</f>
        <v>plays</v>
      </c>
      <c r="S2832" s="9">
        <f t="shared" si="88"/>
        <v>41758.839675925927</v>
      </c>
      <c r="T2832" s="9">
        <f t="shared" si="89"/>
        <v>41771.165972222225</v>
      </c>
    </row>
    <row r="2833" spans="1:20" ht="43.5" x14ac:dyDescent="0.35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>
        <f>ROUND((E2833/D2833)*100,0)</f>
        <v>111</v>
      </c>
      <c r="P2833" s="5">
        <f>E2833/L2833</f>
        <v>63.846153846153847</v>
      </c>
      <c r="Q2833" t="str">
        <f>LEFT(N2833,FIND("/",N2833)-1)</f>
        <v>theater</v>
      </c>
      <c r="R2833" t="str">
        <f>RIGHT(N2833,LEN(N2833)-FIND("/",N2833))</f>
        <v>plays</v>
      </c>
      <c r="S2833" s="9">
        <f t="shared" si="88"/>
        <v>42171.824884259258</v>
      </c>
      <c r="T2833" s="9">
        <f t="shared" si="89"/>
        <v>42201.824884259258</v>
      </c>
    </row>
    <row r="2834" spans="1:20" ht="58" x14ac:dyDescent="0.35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>
        <f>ROUND((E2834/D2834)*100,0)</f>
        <v>115</v>
      </c>
      <c r="P2834" s="5">
        <f>E2834/L2834</f>
        <v>30.189368421052631</v>
      </c>
      <c r="Q2834" t="str">
        <f>LEFT(N2834,FIND("/",N2834)-1)</f>
        <v>theater</v>
      </c>
      <c r="R2834" t="str">
        <f>RIGHT(N2834,LEN(N2834)-FIND("/",N2834))</f>
        <v>plays</v>
      </c>
      <c r="S2834" s="9">
        <f t="shared" si="88"/>
        <v>41938.709421296298</v>
      </c>
      <c r="T2834" s="9">
        <f t="shared" si="89"/>
        <v>41966.916666666672</v>
      </c>
    </row>
    <row r="2835" spans="1:20" x14ac:dyDescent="0.35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>
        <f>ROUND((E2835/D2835)*100,0)</f>
        <v>108</v>
      </c>
      <c r="P2835" s="5">
        <f>E2835/L2835</f>
        <v>83.51428571428572</v>
      </c>
      <c r="Q2835" t="str">
        <f>LEFT(N2835,FIND("/",N2835)-1)</f>
        <v>theater</v>
      </c>
      <c r="R2835" t="str">
        <f>RIGHT(N2835,LEN(N2835)-FIND("/",N2835))</f>
        <v>plays</v>
      </c>
      <c r="S2835" s="9">
        <f t="shared" si="88"/>
        <v>42268.127696759257</v>
      </c>
      <c r="T2835" s="9">
        <f t="shared" si="89"/>
        <v>42288.083333333328</v>
      </c>
    </row>
    <row r="2836" spans="1:20" ht="43.5" x14ac:dyDescent="0.35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>
        <f>ROUND((E2836/D2836)*100,0)</f>
        <v>170</v>
      </c>
      <c r="P2836" s="5">
        <f>E2836/L2836</f>
        <v>64.761904761904759</v>
      </c>
      <c r="Q2836" t="str">
        <f>LEFT(N2836,FIND("/",N2836)-1)</f>
        <v>theater</v>
      </c>
      <c r="R2836" t="str">
        <f>RIGHT(N2836,LEN(N2836)-FIND("/",N2836))</f>
        <v>plays</v>
      </c>
      <c r="S2836" s="9">
        <f t="shared" si="88"/>
        <v>42019.959837962961</v>
      </c>
      <c r="T2836" s="9">
        <f t="shared" si="89"/>
        <v>42034.959837962961</v>
      </c>
    </row>
    <row r="2837" spans="1:20" ht="43.5" x14ac:dyDescent="0.35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>
        <f>ROUND((E2837/D2837)*100,0)</f>
        <v>187</v>
      </c>
      <c r="P2837" s="5">
        <f>E2837/L2837</f>
        <v>20.118172043010752</v>
      </c>
      <c r="Q2837" t="str">
        <f>LEFT(N2837,FIND("/",N2837)-1)</f>
        <v>theater</v>
      </c>
      <c r="R2837" t="str">
        <f>RIGHT(N2837,LEN(N2837)-FIND("/",N2837))</f>
        <v>plays</v>
      </c>
      <c r="S2837" s="9">
        <f t="shared" si="88"/>
        <v>42313.703900462962</v>
      </c>
      <c r="T2837" s="9">
        <f t="shared" si="89"/>
        <v>42343</v>
      </c>
    </row>
    <row r="2838" spans="1:20" ht="58" x14ac:dyDescent="0.35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>
        <f>ROUND((E2838/D2838)*100,0)</f>
        <v>108</v>
      </c>
      <c r="P2838" s="5">
        <f>E2838/L2838</f>
        <v>44.090909090909093</v>
      </c>
      <c r="Q2838" t="str">
        <f>LEFT(N2838,FIND("/",N2838)-1)</f>
        <v>theater</v>
      </c>
      <c r="R2838" t="str">
        <f>RIGHT(N2838,LEN(N2838)-FIND("/",N2838))</f>
        <v>plays</v>
      </c>
      <c r="S2838" s="9">
        <f t="shared" si="88"/>
        <v>42746.261782407411</v>
      </c>
      <c r="T2838" s="9">
        <f t="shared" si="89"/>
        <v>42784.207638888889</v>
      </c>
    </row>
    <row r="2839" spans="1:20" ht="58" x14ac:dyDescent="0.35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>
        <f>ROUND((E2839/D2839)*100,0)</f>
        <v>100</v>
      </c>
      <c r="P2839" s="5">
        <f>E2839/L2839</f>
        <v>40.476190476190474</v>
      </c>
      <c r="Q2839" t="str">
        <f>LEFT(N2839,FIND("/",N2839)-1)</f>
        <v>theater</v>
      </c>
      <c r="R2839" t="str">
        <f>RIGHT(N2839,LEN(N2839)-FIND("/",N2839))</f>
        <v>plays</v>
      </c>
      <c r="S2839" s="9">
        <f t="shared" si="88"/>
        <v>42307.908379629633</v>
      </c>
      <c r="T2839" s="9">
        <f t="shared" si="89"/>
        <v>42347.950046296297</v>
      </c>
    </row>
    <row r="2840" spans="1:20" ht="43.5" x14ac:dyDescent="0.35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>
        <f>ROUND((E2840/D2840)*100,0)</f>
        <v>120</v>
      </c>
      <c r="P2840" s="5">
        <f>E2840/L2840</f>
        <v>44.537037037037038</v>
      </c>
      <c r="Q2840" t="str">
        <f>LEFT(N2840,FIND("/",N2840)-1)</f>
        <v>theater</v>
      </c>
      <c r="R2840" t="str">
        <f>RIGHT(N2840,LEN(N2840)-FIND("/",N2840))</f>
        <v>plays</v>
      </c>
      <c r="S2840" s="9">
        <f t="shared" si="88"/>
        <v>41842.607592592591</v>
      </c>
      <c r="T2840" s="9">
        <f t="shared" si="89"/>
        <v>41864.916666666664</v>
      </c>
    </row>
    <row r="2841" spans="1:20" ht="43.5" x14ac:dyDescent="0.35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>
        <f>ROUND((E2841/D2841)*100,0)</f>
        <v>111</v>
      </c>
      <c r="P2841" s="5">
        <f>E2841/L2841</f>
        <v>125.80645161290323</v>
      </c>
      <c r="Q2841" t="str">
        <f>LEFT(N2841,FIND("/",N2841)-1)</f>
        <v>theater</v>
      </c>
      <c r="R2841" t="str">
        <f>RIGHT(N2841,LEN(N2841)-FIND("/",N2841))</f>
        <v>plays</v>
      </c>
      <c r="S2841" s="9">
        <f t="shared" si="88"/>
        <v>41853.240208333329</v>
      </c>
      <c r="T2841" s="9">
        <f t="shared" si="89"/>
        <v>41876.207638888889</v>
      </c>
    </row>
    <row r="2842" spans="1:20" ht="58" x14ac:dyDescent="0.35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>
        <f>ROUND((E2842/D2842)*100,0)</f>
        <v>104</v>
      </c>
      <c r="P2842" s="5">
        <f>E2842/L2842</f>
        <v>19.696969696969695</v>
      </c>
      <c r="Q2842" t="str">
        <f>LEFT(N2842,FIND("/",N2842)-1)</f>
        <v>theater</v>
      </c>
      <c r="R2842" t="str">
        <f>RIGHT(N2842,LEN(N2842)-FIND("/",N2842))</f>
        <v>plays</v>
      </c>
      <c r="S2842" s="9">
        <f t="shared" si="88"/>
        <v>42060.035636574074</v>
      </c>
      <c r="T2842" s="9">
        <f t="shared" si="89"/>
        <v>42081.708333333328</v>
      </c>
    </row>
    <row r="2843" spans="1:20" ht="58" x14ac:dyDescent="0.35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>
        <f>ROUND((E2843/D2843)*100,0)</f>
        <v>1</v>
      </c>
      <c r="P2843" s="5">
        <f>E2843/L2843</f>
        <v>10</v>
      </c>
      <c r="Q2843" t="str">
        <f>LEFT(N2843,FIND("/",N2843)-1)</f>
        <v>theater</v>
      </c>
      <c r="R2843" t="str">
        <f>RIGHT(N2843,LEN(N2843)-FIND("/",N2843))</f>
        <v>plays</v>
      </c>
      <c r="S2843" s="9">
        <f t="shared" si="88"/>
        <v>42291.739548611105</v>
      </c>
      <c r="T2843" s="9">
        <f t="shared" si="89"/>
        <v>42351.781215277777</v>
      </c>
    </row>
    <row r="2844" spans="1:20" ht="43.5" x14ac:dyDescent="0.35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>
        <f>ROUND((E2844/D2844)*100,0)</f>
        <v>0</v>
      </c>
      <c r="P2844" s="5" t="e">
        <f>E2844/L2844</f>
        <v>#DIV/0!</v>
      </c>
      <c r="Q2844" t="str">
        <f>LEFT(N2844,FIND("/",N2844)-1)</f>
        <v>theater</v>
      </c>
      <c r="R2844" t="str">
        <f>RIGHT(N2844,LEN(N2844)-FIND("/",N2844))</f>
        <v>plays</v>
      </c>
      <c r="S2844" s="9">
        <f t="shared" si="88"/>
        <v>41784.952488425923</v>
      </c>
      <c r="T2844" s="9">
        <f t="shared" si="89"/>
        <v>41811.458333333336</v>
      </c>
    </row>
    <row r="2845" spans="1:20" ht="43.5" x14ac:dyDescent="0.35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>
        <f>ROUND((E2845/D2845)*100,0)</f>
        <v>0</v>
      </c>
      <c r="P2845" s="5" t="e">
        <f>E2845/L2845</f>
        <v>#DIV/0!</v>
      </c>
      <c r="Q2845" t="str">
        <f>LEFT(N2845,FIND("/",N2845)-1)</f>
        <v>theater</v>
      </c>
      <c r="R2845" t="str">
        <f>RIGHT(N2845,LEN(N2845)-FIND("/",N2845))</f>
        <v>plays</v>
      </c>
      <c r="S2845" s="9">
        <f t="shared" si="88"/>
        <v>42492.737847222219</v>
      </c>
      <c r="T2845" s="9">
        <f t="shared" si="89"/>
        <v>42534.166666666672</v>
      </c>
    </row>
    <row r="2846" spans="1:20" ht="43.5" x14ac:dyDescent="0.35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>
        <f>ROUND((E2846/D2846)*100,0)</f>
        <v>5</v>
      </c>
      <c r="P2846" s="5">
        <f>E2846/L2846</f>
        <v>30</v>
      </c>
      <c r="Q2846" t="str">
        <f>LEFT(N2846,FIND("/",N2846)-1)</f>
        <v>theater</v>
      </c>
      <c r="R2846" t="str">
        <f>RIGHT(N2846,LEN(N2846)-FIND("/",N2846))</f>
        <v>plays</v>
      </c>
      <c r="S2846" s="9">
        <f t="shared" si="88"/>
        <v>42709.546064814815</v>
      </c>
      <c r="T2846" s="9">
        <f t="shared" si="89"/>
        <v>42739.546064814815</v>
      </c>
    </row>
    <row r="2847" spans="1:20" ht="43.5" x14ac:dyDescent="0.35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>
        <f>ROUND((E2847/D2847)*100,0)</f>
        <v>32</v>
      </c>
      <c r="P2847" s="5">
        <f>E2847/L2847</f>
        <v>60.666666666666664</v>
      </c>
      <c r="Q2847" t="str">
        <f>LEFT(N2847,FIND("/",N2847)-1)</f>
        <v>theater</v>
      </c>
      <c r="R2847" t="str">
        <f>RIGHT(N2847,LEN(N2847)-FIND("/",N2847))</f>
        <v>plays</v>
      </c>
      <c r="S2847" s="9">
        <f t="shared" si="88"/>
        <v>42103.016585648147</v>
      </c>
      <c r="T2847" s="9">
        <f t="shared" si="89"/>
        <v>42163.016585648147</v>
      </c>
    </row>
    <row r="2848" spans="1:20" ht="58" x14ac:dyDescent="0.35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>
        <f>ROUND((E2848/D2848)*100,0)</f>
        <v>0</v>
      </c>
      <c r="P2848" s="5" t="e">
        <f>E2848/L2848</f>
        <v>#DIV/0!</v>
      </c>
      <c r="Q2848" t="str">
        <f>LEFT(N2848,FIND("/",N2848)-1)</f>
        <v>theater</v>
      </c>
      <c r="R2848" t="str">
        <f>RIGHT(N2848,LEN(N2848)-FIND("/",N2848))</f>
        <v>plays</v>
      </c>
      <c r="S2848" s="9">
        <f t="shared" si="88"/>
        <v>42108.692060185189</v>
      </c>
      <c r="T2848" s="9">
        <f t="shared" si="89"/>
        <v>42153.692060185189</v>
      </c>
    </row>
    <row r="2849" spans="1:20" ht="43.5" x14ac:dyDescent="0.35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>
        <f>ROUND((E2849/D2849)*100,0)</f>
        <v>0</v>
      </c>
      <c r="P2849" s="5" t="e">
        <f>E2849/L2849</f>
        <v>#DIV/0!</v>
      </c>
      <c r="Q2849" t="str">
        <f>LEFT(N2849,FIND("/",N2849)-1)</f>
        <v>theater</v>
      </c>
      <c r="R2849" t="str">
        <f>RIGHT(N2849,LEN(N2849)-FIND("/",N2849))</f>
        <v>plays</v>
      </c>
      <c r="S2849" s="9">
        <f t="shared" si="88"/>
        <v>42453.806307870371</v>
      </c>
      <c r="T2849" s="9">
        <f t="shared" si="89"/>
        <v>42513.806307870371</v>
      </c>
    </row>
    <row r="2850" spans="1:20" ht="58" x14ac:dyDescent="0.35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>
        <f>ROUND((E2850/D2850)*100,0)</f>
        <v>0</v>
      </c>
      <c r="P2850" s="5">
        <f>E2850/L2850</f>
        <v>23.333333333333332</v>
      </c>
      <c r="Q2850" t="str">
        <f>LEFT(N2850,FIND("/",N2850)-1)</f>
        <v>theater</v>
      </c>
      <c r="R2850" t="str">
        <f>RIGHT(N2850,LEN(N2850)-FIND("/",N2850))</f>
        <v>plays</v>
      </c>
      <c r="S2850" s="9">
        <f t="shared" si="88"/>
        <v>42123.648831018523</v>
      </c>
      <c r="T2850" s="9">
        <f t="shared" si="89"/>
        <v>42153.648831018523</v>
      </c>
    </row>
    <row r="2851" spans="1:20" ht="43.5" x14ac:dyDescent="0.35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>
        <f>ROUND((E2851/D2851)*100,0)</f>
        <v>1</v>
      </c>
      <c r="P2851" s="5">
        <f>E2851/L2851</f>
        <v>5</v>
      </c>
      <c r="Q2851" t="str">
        <f>LEFT(N2851,FIND("/",N2851)-1)</f>
        <v>theater</v>
      </c>
      <c r="R2851" t="str">
        <f>RIGHT(N2851,LEN(N2851)-FIND("/",N2851))</f>
        <v>plays</v>
      </c>
      <c r="S2851" s="9">
        <f t="shared" si="88"/>
        <v>42453.428240740745</v>
      </c>
      <c r="T2851" s="9">
        <f t="shared" si="89"/>
        <v>42483.428240740745</v>
      </c>
    </row>
    <row r="2852" spans="1:20" ht="43.5" x14ac:dyDescent="0.35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>
        <f>ROUND((E2852/D2852)*100,0)</f>
        <v>4</v>
      </c>
      <c r="P2852" s="5">
        <f>E2852/L2852</f>
        <v>23.923076923076923</v>
      </c>
      <c r="Q2852" t="str">
        <f>LEFT(N2852,FIND("/",N2852)-1)</f>
        <v>theater</v>
      </c>
      <c r="R2852" t="str">
        <f>RIGHT(N2852,LEN(N2852)-FIND("/",N2852))</f>
        <v>plays</v>
      </c>
      <c r="S2852" s="9">
        <f t="shared" si="88"/>
        <v>41858.007071759261</v>
      </c>
      <c r="T2852" s="9">
        <f t="shared" si="89"/>
        <v>41888.007071759261</v>
      </c>
    </row>
    <row r="2853" spans="1:20" ht="43.5" x14ac:dyDescent="0.35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>
        <f>ROUND((E2853/D2853)*100,0)</f>
        <v>0</v>
      </c>
      <c r="P2853" s="5" t="e">
        <f>E2853/L2853</f>
        <v>#DIV/0!</v>
      </c>
      <c r="Q2853" t="str">
        <f>LEFT(N2853,FIND("/",N2853)-1)</f>
        <v>theater</v>
      </c>
      <c r="R2853" t="str">
        <f>RIGHT(N2853,LEN(N2853)-FIND("/",N2853))</f>
        <v>plays</v>
      </c>
      <c r="S2853" s="9">
        <f t="shared" si="88"/>
        <v>42390.002650462964</v>
      </c>
      <c r="T2853" s="9">
        <f t="shared" si="89"/>
        <v>42398.970138888893</v>
      </c>
    </row>
    <row r="2854" spans="1:20" ht="43.5" x14ac:dyDescent="0.35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>
        <f>ROUND((E2854/D2854)*100,0)</f>
        <v>2</v>
      </c>
      <c r="P2854" s="5">
        <f>E2854/L2854</f>
        <v>15.833333333333334</v>
      </c>
      <c r="Q2854" t="str">
        <f>LEFT(N2854,FIND("/",N2854)-1)</f>
        <v>theater</v>
      </c>
      <c r="R2854" t="str">
        <f>RIGHT(N2854,LEN(N2854)-FIND("/",N2854))</f>
        <v>plays</v>
      </c>
      <c r="S2854" s="9">
        <f t="shared" si="88"/>
        <v>41781.045173611114</v>
      </c>
      <c r="T2854" s="9">
        <f t="shared" si="89"/>
        <v>41811.045173611114</v>
      </c>
    </row>
    <row r="2855" spans="1:20" ht="43.5" x14ac:dyDescent="0.35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>
        <f>ROUND((E2855/D2855)*100,0)</f>
        <v>0</v>
      </c>
      <c r="P2855" s="5" t="e">
        <f>E2855/L2855</f>
        <v>#DIV/0!</v>
      </c>
      <c r="Q2855" t="str">
        <f>LEFT(N2855,FIND("/",N2855)-1)</f>
        <v>theater</v>
      </c>
      <c r="R2855" t="str">
        <f>RIGHT(N2855,LEN(N2855)-FIND("/",N2855))</f>
        <v>plays</v>
      </c>
      <c r="S2855" s="9">
        <f t="shared" si="88"/>
        <v>41836.190937499996</v>
      </c>
      <c r="T2855" s="9">
        <f t="shared" si="89"/>
        <v>41896.190937499996</v>
      </c>
    </row>
    <row r="2856" spans="1:20" ht="43.5" x14ac:dyDescent="0.35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>
        <f>ROUND((E2856/D2856)*100,0)</f>
        <v>42</v>
      </c>
      <c r="P2856" s="5">
        <f>E2856/L2856</f>
        <v>29.785714285714285</v>
      </c>
      <c r="Q2856" t="str">
        <f>LEFT(N2856,FIND("/",N2856)-1)</f>
        <v>theater</v>
      </c>
      <c r="R2856" t="str">
        <f>RIGHT(N2856,LEN(N2856)-FIND("/",N2856))</f>
        <v>plays</v>
      </c>
      <c r="S2856" s="9">
        <f t="shared" si="88"/>
        <v>42111.71665509259</v>
      </c>
      <c r="T2856" s="9">
        <f t="shared" si="89"/>
        <v>42131.71665509259</v>
      </c>
    </row>
    <row r="2857" spans="1:20" ht="58" x14ac:dyDescent="0.35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>
        <f>ROUND((E2857/D2857)*100,0)</f>
        <v>50</v>
      </c>
      <c r="P2857" s="5">
        <f>E2857/L2857</f>
        <v>60</v>
      </c>
      <c r="Q2857" t="str">
        <f>LEFT(N2857,FIND("/",N2857)-1)</f>
        <v>theater</v>
      </c>
      <c r="R2857" t="str">
        <f>RIGHT(N2857,LEN(N2857)-FIND("/",N2857))</f>
        <v>plays</v>
      </c>
      <c r="S2857" s="9">
        <f t="shared" si="88"/>
        <v>42370.007766203707</v>
      </c>
      <c r="T2857" s="9">
        <f t="shared" si="89"/>
        <v>42398.981944444444</v>
      </c>
    </row>
    <row r="2858" spans="1:20" ht="43.5" x14ac:dyDescent="0.35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>
        <f>ROUND((E2858/D2858)*100,0)</f>
        <v>5</v>
      </c>
      <c r="P2858" s="5">
        <f>E2858/L2858</f>
        <v>24.333333333333332</v>
      </c>
      <c r="Q2858" t="str">
        <f>LEFT(N2858,FIND("/",N2858)-1)</f>
        <v>theater</v>
      </c>
      <c r="R2858" t="str">
        <f>RIGHT(N2858,LEN(N2858)-FIND("/",N2858))</f>
        <v>plays</v>
      </c>
      <c r="S2858" s="9">
        <f t="shared" si="88"/>
        <v>42165.037581018521</v>
      </c>
      <c r="T2858" s="9">
        <f t="shared" si="89"/>
        <v>42224.898611111115</v>
      </c>
    </row>
    <row r="2859" spans="1:20" ht="58" x14ac:dyDescent="0.35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>
        <f>ROUND((E2859/D2859)*100,0)</f>
        <v>20</v>
      </c>
      <c r="P2859" s="5">
        <f>E2859/L2859</f>
        <v>500</v>
      </c>
      <c r="Q2859" t="str">
        <f>LEFT(N2859,FIND("/",N2859)-1)</f>
        <v>theater</v>
      </c>
      <c r="R2859" t="str">
        <f>RIGHT(N2859,LEN(N2859)-FIND("/",N2859))</f>
        <v>plays</v>
      </c>
      <c r="S2859" s="9">
        <f t="shared" si="88"/>
        <v>42726.920081018514</v>
      </c>
      <c r="T2859" s="9">
        <f t="shared" si="89"/>
        <v>42786.75</v>
      </c>
    </row>
    <row r="2860" spans="1:20" ht="43.5" x14ac:dyDescent="0.35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>
        <f>ROUND((E2860/D2860)*100,0)</f>
        <v>0</v>
      </c>
      <c r="P2860" s="5" t="e">
        <f>E2860/L2860</f>
        <v>#DIV/0!</v>
      </c>
      <c r="Q2860" t="str">
        <f>LEFT(N2860,FIND("/",N2860)-1)</f>
        <v>theater</v>
      </c>
      <c r="R2860" t="str">
        <f>RIGHT(N2860,LEN(N2860)-FIND("/",N2860))</f>
        <v>plays</v>
      </c>
      <c r="S2860" s="9">
        <f t="shared" si="88"/>
        <v>41954.545081018514</v>
      </c>
      <c r="T2860" s="9">
        <f t="shared" si="89"/>
        <v>41978.477777777778</v>
      </c>
    </row>
    <row r="2861" spans="1:20" ht="43.5" x14ac:dyDescent="0.35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>
        <f>ROUND((E2861/D2861)*100,0)</f>
        <v>2</v>
      </c>
      <c r="P2861" s="5">
        <f>E2861/L2861</f>
        <v>35</v>
      </c>
      <c r="Q2861" t="str">
        <f>LEFT(N2861,FIND("/",N2861)-1)</f>
        <v>theater</v>
      </c>
      <c r="R2861" t="str">
        <f>RIGHT(N2861,LEN(N2861)-FIND("/",N2861))</f>
        <v>plays</v>
      </c>
      <c r="S2861" s="9">
        <f t="shared" si="88"/>
        <v>42233.362314814818</v>
      </c>
      <c r="T2861" s="9">
        <f t="shared" si="89"/>
        <v>42293.362314814818</v>
      </c>
    </row>
    <row r="2862" spans="1:20" ht="58" x14ac:dyDescent="0.35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>
        <f>ROUND((E2862/D2862)*100,0)</f>
        <v>7</v>
      </c>
      <c r="P2862" s="5">
        <f>E2862/L2862</f>
        <v>29.555555555555557</v>
      </c>
      <c r="Q2862" t="str">
        <f>LEFT(N2862,FIND("/",N2862)-1)</f>
        <v>theater</v>
      </c>
      <c r="R2862" t="str">
        <f>RIGHT(N2862,LEN(N2862)-FIND("/",N2862))</f>
        <v>plays</v>
      </c>
      <c r="S2862" s="9">
        <f t="shared" si="88"/>
        <v>42480.800648148142</v>
      </c>
      <c r="T2862" s="9">
        <f t="shared" si="89"/>
        <v>42540.800648148142</v>
      </c>
    </row>
    <row r="2863" spans="1:20" ht="43.5" x14ac:dyDescent="0.35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>
        <f>ROUND((E2863/D2863)*100,0)</f>
        <v>32</v>
      </c>
      <c r="P2863" s="5">
        <f>E2863/L2863</f>
        <v>26.666666666666668</v>
      </c>
      <c r="Q2863" t="str">
        <f>LEFT(N2863,FIND("/",N2863)-1)</f>
        <v>theater</v>
      </c>
      <c r="R2863" t="str">
        <f>RIGHT(N2863,LEN(N2863)-FIND("/",N2863))</f>
        <v>plays</v>
      </c>
      <c r="S2863" s="9">
        <f t="shared" si="88"/>
        <v>42257.590833333335</v>
      </c>
      <c r="T2863" s="9">
        <f t="shared" si="89"/>
        <v>42271.590833333335</v>
      </c>
    </row>
    <row r="2864" spans="1:20" ht="43.5" x14ac:dyDescent="0.35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>
        <f>ROUND((E2864/D2864)*100,0)</f>
        <v>0</v>
      </c>
      <c r="P2864" s="5">
        <f>E2864/L2864</f>
        <v>18.333333333333332</v>
      </c>
      <c r="Q2864" t="str">
        <f>LEFT(N2864,FIND("/",N2864)-1)</f>
        <v>theater</v>
      </c>
      <c r="R2864" t="str">
        <f>RIGHT(N2864,LEN(N2864)-FIND("/",N2864))</f>
        <v>plays</v>
      </c>
      <c r="S2864" s="9">
        <f t="shared" si="88"/>
        <v>41784.789687500001</v>
      </c>
      <c r="T2864" s="9">
        <f t="shared" si="89"/>
        <v>41814.789687500001</v>
      </c>
    </row>
    <row r="2865" spans="1:20" ht="43.5" x14ac:dyDescent="0.35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>
        <f>ROUND((E2865/D2865)*100,0)</f>
        <v>0</v>
      </c>
      <c r="P2865" s="5">
        <f>E2865/L2865</f>
        <v>20</v>
      </c>
      <c r="Q2865" t="str">
        <f>LEFT(N2865,FIND("/",N2865)-1)</f>
        <v>theater</v>
      </c>
      <c r="R2865" t="str">
        <f>RIGHT(N2865,LEN(N2865)-FIND("/",N2865))</f>
        <v>plays</v>
      </c>
      <c r="S2865" s="9">
        <f t="shared" si="88"/>
        <v>41831.675034722226</v>
      </c>
      <c r="T2865" s="9">
        <f t="shared" si="89"/>
        <v>41891.675034722226</v>
      </c>
    </row>
    <row r="2866" spans="1:20" x14ac:dyDescent="0.35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>
        <f>ROUND((E2866/D2866)*100,0)</f>
        <v>2</v>
      </c>
      <c r="P2866" s="5">
        <f>E2866/L2866</f>
        <v>13.333333333333334</v>
      </c>
      <c r="Q2866" t="str">
        <f>LEFT(N2866,FIND("/",N2866)-1)</f>
        <v>theater</v>
      </c>
      <c r="R2866" t="str">
        <f>RIGHT(N2866,LEN(N2866)-FIND("/",N2866))</f>
        <v>plays</v>
      </c>
      <c r="S2866" s="9">
        <f t="shared" si="88"/>
        <v>42172.613506944443</v>
      </c>
      <c r="T2866" s="9">
        <f t="shared" si="89"/>
        <v>42202.554166666669</v>
      </c>
    </row>
    <row r="2867" spans="1:20" ht="43.5" x14ac:dyDescent="0.35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>
        <f>ROUND((E2867/D2867)*100,0)</f>
        <v>0</v>
      </c>
      <c r="P2867" s="5" t="e">
        <f>E2867/L2867</f>
        <v>#DIV/0!</v>
      </c>
      <c r="Q2867" t="str">
        <f>LEFT(N2867,FIND("/",N2867)-1)</f>
        <v>theater</v>
      </c>
      <c r="R2867" t="str">
        <f>RIGHT(N2867,LEN(N2867)-FIND("/",N2867))</f>
        <v>plays</v>
      </c>
      <c r="S2867" s="9">
        <f t="shared" si="88"/>
        <v>41950.114108796297</v>
      </c>
      <c r="T2867" s="9">
        <f t="shared" si="89"/>
        <v>42010.114108796297</v>
      </c>
    </row>
    <row r="2868" spans="1:20" ht="43.5" x14ac:dyDescent="0.35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>
        <f>ROUND((E2868/D2868)*100,0)</f>
        <v>1</v>
      </c>
      <c r="P2868" s="5">
        <f>E2868/L2868</f>
        <v>22.5</v>
      </c>
      <c r="Q2868" t="str">
        <f>LEFT(N2868,FIND("/",N2868)-1)</f>
        <v>theater</v>
      </c>
      <c r="R2868" t="str">
        <f>RIGHT(N2868,LEN(N2868)-FIND("/",N2868))</f>
        <v>plays</v>
      </c>
      <c r="S2868" s="9">
        <f t="shared" si="88"/>
        <v>42627.955104166671</v>
      </c>
      <c r="T2868" s="9">
        <f t="shared" si="89"/>
        <v>42657.916666666672</v>
      </c>
    </row>
    <row r="2869" spans="1:20" ht="58" x14ac:dyDescent="0.35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>
        <f>ROUND((E2869/D2869)*100,0)</f>
        <v>20</v>
      </c>
      <c r="P2869" s="5">
        <f>E2869/L2869</f>
        <v>50.4</v>
      </c>
      <c r="Q2869" t="str">
        <f>LEFT(N2869,FIND("/",N2869)-1)</f>
        <v>theater</v>
      </c>
      <c r="R2869" t="str">
        <f>RIGHT(N2869,LEN(N2869)-FIND("/",N2869))</f>
        <v>plays</v>
      </c>
      <c r="S2869" s="9">
        <f t="shared" si="88"/>
        <v>42531.195277777777</v>
      </c>
      <c r="T2869" s="9">
        <f t="shared" si="89"/>
        <v>42555.166666666672</v>
      </c>
    </row>
    <row r="2870" spans="1:20" ht="58" x14ac:dyDescent="0.35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>
        <f>ROUND((E2870/D2870)*100,0)</f>
        <v>42</v>
      </c>
      <c r="P2870" s="5">
        <f>E2870/L2870</f>
        <v>105.02933333333334</v>
      </c>
      <c r="Q2870" t="str">
        <f>LEFT(N2870,FIND("/",N2870)-1)</f>
        <v>theater</v>
      </c>
      <c r="R2870" t="str">
        <f>RIGHT(N2870,LEN(N2870)-FIND("/",N2870))</f>
        <v>plays</v>
      </c>
      <c r="S2870" s="9">
        <f t="shared" si="88"/>
        <v>42618.827013888891</v>
      </c>
      <c r="T2870" s="9">
        <f t="shared" si="89"/>
        <v>42648.827013888891</v>
      </c>
    </row>
    <row r="2871" spans="1:20" ht="58" x14ac:dyDescent="0.35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>
        <f>ROUND((E2871/D2871)*100,0)</f>
        <v>1</v>
      </c>
      <c r="P2871" s="5">
        <f>E2871/L2871</f>
        <v>35.4</v>
      </c>
      <c r="Q2871" t="str">
        <f>LEFT(N2871,FIND("/",N2871)-1)</f>
        <v>theater</v>
      </c>
      <c r="R2871" t="str">
        <f>RIGHT(N2871,LEN(N2871)-FIND("/",N2871))</f>
        <v>plays</v>
      </c>
      <c r="S2871" s="9">
        <f t="shared" si="88"/>
        <v>42540.593530092592</v>
      </c>
      <c r="T2871" s="9">
        <f t="shared" si="89"/>
        <v>42570.593530092592</v>
      </c>
    </row>
    <row r="2872" spans="1:20" ht="58" x14ac:dyDescent="0.35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>
        <f>ROUND((E2872/D2872)*100,0)</f>
        <v>15</v>
      </c>
      <c r="P2872" s="5">
        <f>E2872/L2872</f>
        <v>83.333333333333329</v>
      </c>
      <c r="Q2872" t="str">
        <f>LEFT(N2872,FIND("/",N2872)-1)</f>
        <v>theater</v>
      </c>
      <c r="R2872" t="str">
        <f>RIGHT(N2872,LEN(N2872)-FIND("/",N2872))</f>
        <v>plays</v>
      </c>
      <c r="S2872" s="9">
        <f t="shared" si="88"/>
        <v>41746.189409722225</v>
      </c>
      <c r="T2872" s="9">
        <f t="shared" si="89"/>
        <v>41776.189409722225</v>
      </c>
    </row>
    <row r="2873" spans="1:20" ht="43.5" x14ac:dyDescent="0.35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>
        <f>ROUND((E2873/D2873)*100,0)</f>
        <v>5</v>
      </c>
      <c r="P2873" s="5">
        <f>E2873/L2873</f>
        <v>35.92307692307692</v>
      </c>
      <c r="Q2873" t="str">
        <f>LEFT(N2873,FIND("/",N2873)-1)</f>
        <v>theater</v>
      </c>
      <c r="R2873" t="str">
        <f>RIGHT(N2873,LEN(N2873)-FIND("/",N2873))</f>
        <v>plays</v>
      </c>
      <c r="S2873" s="9">
        <f t="shared" si="88"/>
        <v>41974.738576388889</v>
      </c>
      <c r="T2873" s="9">
        <f t="shared" si="89"/>
        <v>41994.738576388889</v>
      </c>
    </row>
    <row r="2874" spans="1:20" ht="43.5" x14ac:dyDescent="0.35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>
        <f>ROUND((E2874/D2874)*100,0)</f>
        <v>0</v>
      </c>
      <c r="P2874" s="5" t="e">
        <f>E2874/L2874</f>
        <v>#DIV/0!</v>
      </c>
      <c r="Q2874" t="str">
        <f>LEFT(N2874,FIND("/",N2874)-1)</f>
        <v>theater</v>
      </c>
      <c r="R2874" t="str">
        <f>RIGHT(N2874,LEN(N2874)-FIND("/",N2874))</f>
        <v>plays</v>
      </c>
      <c r="S2874" s="9">
        <f t="shared" si="88"/>
        <v>42115.11618055556</v>
      </c>
      <c r="T2874" s="9">
        <f t="shared" si="89"/>
        <v>42175.11618055556</v>
      </c>
    </row>
    <row r="2875" spans="1:20" ht="58" x14ac:dyDescent="0.35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>
        <f>ROUND((E2875/D2875)*100,0)</f>
        <v>38</v>
      </c>
      <c r="P2875" s="5">
        <f>E2875/L2875</f>
        <v>119.125</v>
      </c>
      <c r="Q2875" t="str">
        <f>LEFT(N2875,FIND("/",N2875)-1)</f>
        <v>theater</v>
      </c>
      <c r="R2875" t="str">
        <f>RIGHT(N2875,LEN(N2875)-FIND("/",N2875))</f>
        <v>plays</v>
      </c>
      <c r="S2875" s="9">
        <f t="shared" si="88"/>
        <v>42002.817488425921</v>
      </c>
      <c r="T2875" s="9">
        <f t="shared" si="89"/>
        <v>42032.817488425921</v>
      </c>
    </row>
    <row r="2876" spans="1:20" ht="43.5" x14ac:dyDescent="0.35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>
        <f>ROUND((E2876/D2876)*100,0)</f>
        <v>5</v>
      </c>
      <c r="P2876" s="5">
        <f>E2876/L2876</f>
        <v>90.333333333333329</v>
      </c>
      <c r="Q2876" t="str">
        <f>LEFT(N2876,FIND("/",N2876)-1)</f>
        <v>theater</v>
      </c>
      <c r="R2876" t="str">
        <f>RIGHT(N2876,LEN(N2876)-FIND("/",N2876))</f>
        <v>plays</v>
      </c>
      <c r="S2876" s="9">
        <f t="shared" si="88"/>
        <v>42722.84474537037</v>
      </c>
      <c r="T2876" s="9">
        <f t="shared" si="89"/>
        <v>42752.84474537037</v>
      </c>
    </row>
    <row r="2877" spans="1:20" ht="43.5" x14ac:dyDescent="0.35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>
        <f>ROUND((E2877/D2877)*100,0)</f>
        <v>0</v>
      </c>
      <c r="P2877" s="5">
        <f>E2877/L2877</f>
        <v>2.3333333333333335</v>
      </c>
      <c r="Q2877" t="str">
        <f>LEFT(N2877,FIND("/",N2877)-1)</f>
        <v>theater</v>
      </c>
      <c r="R2877" t="str">
        <f>RIGHT(N2877,LEN(N2877)-FIND("/",N2877))</f>
        <v>plays</v>
      </c>
      <c r="S2877" s="9">
        <f t="shared" si="88"/>
        <v>42465.128391203703</v>
      </c>
      <c r="T2877" s="9">
        <f t="shared" si="89"/>
        <v>42495.128391203703</v>
      </c>
    </row>
    <row r="2878" spans="1:20" ht="43.5" x14ac:dyDescent="0.35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>
        <f>ROUND((E2878/D2878)*100,0)</f>
        <v>0</v>
      </c>
      <c r="P2878" s="5" t="e">
        <f>E2878/L2878</f>
        <v>#DIV/0!</v>
      </c>
      <c r="Q2878" t="str">
        <f>LEFT(N2878,FIND("/",N2878)-1)</f>
        <v>theater</v>
      </c>
      <c r="R2878" t="str">
        <f>RIGHT(N2878,LEN(N2878)-FIND("/",N2878))</f>
        <v>plays</v>
      </c>
      <c r="S2878" s="9">
        <f t="shared" si="88"/>
        <v>42171.743969907402</v>
      </c>
      <c r="T2878" s="9">
        <f t="shared" si="89"/>
        <v>42201.743969907402</v>
      </c>
    </row>
    <row r="2879" spans="1:20" ht="43.5" x14ac:dyDescent="0.35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>
        <f>ROUND((E2879/D2879)*100,0)</f>
        <v>11</v>
      </c>
      <c r="P2879" s="5">
        <f>E2879/L2879</f>
        <v>108.33333333333333</v>
      </c>
      <c r="Q2879" t="str">
        <f>LEFT(N2879,FIND("/",N2879)-1)</f>
        <v>theater</v>
      </c>
      <c r="R2879" t="str">
        <f>RIGHT(N2879,LEN(N2879)-FIND("/",N2879))</f>
        <v>plays</v>
      </c>
      <c r="S2879" s="9">
        <f t="shared" si="88"/>
        <v>42672.955138888887</v>
      </c>
      <c r="T2879" s="9">
        <f t="shared" si="89"/>
        <v>42704.708333333328</v>
      </c>
    </row>
    <row r="2880" spans="1:20" ht="43.5" x14ac:dyDescent="0.35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>
        <f>ROUND((E2880/D2880)*100,0)</f>
        <v>2</v>
      </c>
      <c r="P2880" s="5">
        <f>E2880/L2880</f>
        <v>15.75</v>
      </c>
      <c r="Q2880" t="str">
        <f>LEFT(N2880,FIND("/",N2880)-1)</f>
        <v>theater</v>
      </c>
      <c r="R2880" t="str">
        <f>RIGHT(N2880,LEN(N2880)-FIND("/",N2880))</f>
        <v>plays</v>
      </c>
      <c r="S2880" s="9">
        <f t="shared" si="88"/>
        <v>42128.615682870368</v>
      </c>
      <c r="T2880" s="9">
        <f t="shared" si="89"/>
        <v>42188.615682870368</v>
      </c>
    </row>
    <row r="2881" spans="1:20" ht="43.5" x14ac:dyDescent="0.35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>
        <f>ROUND((E2881/D2881)*100,0)</f>
        <v>0</v>
      </c>
      <c r="P2881" s="5">
        <f>E2881/L2881</f>
        <v>29</v>
      </c>
      <c r="Q2881" t="str">
        <f>LEFT(N2881,FIND("/",N2881)-1)</f>
        <v>theater</v>
      </c>
      <c r="R2881" t="str">
        <f>RIGHT(N2881,LEN(N2881)-FIND("/",N2881))</f>
        <v>plays</v>
      </c>
      <c r="S2881" s="9">
        <f t="shared" si="88"/>
        <v>42359.725243055553</v>
      </c>
      <c r="T2881" s="9">
        <f t="shared" si="89"/>
        <v>42389.725243055553</v>
      </c>
    </row>
    <row r="2882" spans="1:20" ht="43.5" x14ac:dyDescent="0.35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>
        <f>ROUND((E2882/D2882)*100,0)</f>
        <v>23</v>
      </c>
      <c r="P2882" s="5">
        <f>E2882/L2882</f>
        <v>96.551724137931032</v>
      </c>
      <c r="Q2882" t="str">
        <f>LEFT(N2882,FIND("/",N2882)-1)</f>
        <v>theater</v>
      </c>
      <c r="R2882" t="str">
        <f>RIGHT(N2882,LEN(N2882)-FIND("/",N2882))</f>
        <v>plays</v>
      </c>
      <c r="S2882" s="9">
        <f t="shared" si="88"/>
        <v>42192.905694444446</v>
      </c>
      <c r="T2882" s="9">
        <f t="shared" si="89"/>
        <v>42236.711805555555</v>
      </c>
    </row>
    <row r="2883" spans="1:20" ht="43.5" x14ac:dyDescent="0.35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>
        <f>ROUND((E2883/D2883)*100,0)</f>
        <v>0</v>
      </c>
      <c r="P2883" s="5" t="e">
        <f>E2883/L2883</f>
        <v>#DIV/0!</v>
      </c>
      <c r="Q2883" t="str">
        <f>LEFT(N2883,FIND("/",N2883)-1)</f>
        <v>theater</v>
      </c>
      <c r="R2883" t="str">
        <f>RIGHT(N2883,LEN(N2883)-FIND("/",N2883))</f>
        <v>plays</v>
      </c>
      <c r="S2883" s="9">
        <f t="shared" ref="S2883:S2946" si="90">(((J2883/60)/60)/24)+DATE(1970,1,1)</f>
        <v>41916.597638888888</v>
      </c>
      <c r="T2883" s="9">
        <f t="shared" ref="T2883:T2946" si="91">(((I2883/60)/60)/24)+DATE(1970,1,1)</f>
        <v>41976.639305555553</v>
      </c>
    </row>
    <row r="2884" spans="1:20" ht="58" x14ac:dyDescent="0.35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>
        <f>ROUND((E2884/D2884)*100,0)</f>
        <v>34</v>
      </c>
      <c r="P2884" s="5">
        <f>E2884/L2884</f>
        <v>63</v>
      </c>
      <c r="Q2884" t="str">
        <f>LEFT(N2884,FIND("/",N2884)-1)</f>
        <v>theater</v>
      </c>
      <c r="R2884" t="str">
        <f>RIGHT(N2884,LEN(N2884)-FIND("/",N2884))</f>
        <v>plays</v>
      </c>
      <c r="S2884" s="9">
        <f t="shared" si="90"/>
        <v>42461.596273148149</v>
      </c>
      <c r="T2884" s="9">
        <f t="shared" si="91"/>
        <v>42491.596273148149</v>
      </c>
    </row>
    <row r="2885" spans="1:20" ht="58" x14ac:dyDescent="0.35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>
        <f>ROUND((E2885/D2885)*100,0)</f>
        <v>19</v>
      </c>
      <c r="P2885" s="5">
        <f>E2885/L2885</f>
        <v>381.6</v>
      </c>
      <c r="Q2885" t="str">
        <f>LEFT(N2885,FIND("/",N2885)-1)</f>
        <v>theater</v>
      </c>
      <c r="R2885" t="str">
        <f>RIGHT(N2885,LEN(N2885)-FIND("/",N2885))</f>
        <v>plays</v>
      </c>
      <c r="S2885" s="9">
        <f t="shared" si="90"/>
        <v>42370.90320601852</v>
      </c>
      <c r="T2885" s="9">
        <f t="shared" si="91"/>
        <v>42406.207638888889</v>
      </c>
    </row>
    <row r="2886" spans="1:20" ht="29" x14ac:dyDescent="0.35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>
        <f>ROUND((E2886/D2886)*100,0)</f>
        <v>0</v>
      </c>
      <c r="P2886" s="5">
        <f>E2886/L2886</f>
        <v>46.25</v>
      </c>
      <c r="Q2886" t="str">
        <f>LEFT(N2886,FIND("/",N2886)-1)</f>
        <v>theater</v>
      </c>
      <c r="R2886" t="str">
        <f>RIGHT(N2886,LEN(N2886)-FIND("/",N2886))</f>
        <v>plays</v>
      </c>
      <c r="S2886" s="9">
        <f t="shared" si="90"/>
        <v>41948.727256944447</v>
      </c>
      <c r="T2886" s="9">
        <f t="shared" si="91"/>
        <v>41978.727256944447</v>
      </c>
    </row>
    <row r="2887" spans="1:20" ht="29" x14ac:dyDescent="0.35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>
        <f>ROUND((E2887/D2887)*100,0)</f>
        <v>33</v>
      </c>
      <c r="P2887" s="5">
        <f>E2887/L2887</f>
        <v>26</v>
      </c>
      <c r="Q2887" t="str">
        <f>LEFT(N2887,FIND("/",N2887)-1)</f>
        <v>theater</v>
      </c>
      <c r="R2887" t="str">
        <f>RIGHT(N2887,LEN(N2887)-FIND("/",N2887))</f>
        <v>plays</v>
      </c>
      <c r="S2887" s="9">
        <f t="shared" si="90"/>
        <v>42047.07640046296</v>
      </c>
      <c r="T2887" s="9">
        <f t="shared" si="91"/>
        <v>42077.034733796296</v>
      </c>
    </row>
    <row r="2888" spans="1:20" ht="43.5" x14ac:dyDescent="0.35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>
        <f>ROUND((E2888/D2888)*100,0)</f>
        <v>5</v>
      </c>
      <c r="P2888" s="5">
        <f>E2888/L2888</f>
        <v>10</v>
      </c>
      <c r="Q2888" t="str">
        <f>LEFT(N2888,FIND("/",N2888)-1)</f>
        <v>theater</v>
      </c>
      <c r="R2888" t="str">
        <f>RIGHT(N2888,LEN(N2888)-FIND("/",N2888))</f>
        <v>plays</v>
      </c>
      <c r="S2888" s="9">
        <f t="shared" si="90"/>
        <v>42261.632916666669</v>
      </c>
      <c r="T2888" s="9">
        <f t="shared" si="91"/>
        <v>42266.165972222225</v>
      </c>
    </row>
    <row r="2889" spans="1:20" ht="43.5" x14ac:dyDescent="0.35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>
        <f>ROUND((E2889/D2889)*100,0)</f>
        <v>0</v>
      </c>
      <c r="P2889" s="5">
        <f>E2889/L2889</f>
        <v>5</v>
      </c>
      <c r="Q2889" t="str">
        <f>LEFT(N2889,FIND("/",N2889)-1)</f>
        <v>theater</v>
      </c>
      <c r="R2889" t="str">
        <f>RIGHT(N2889,LEN(N2889)-FIND("/",N2889))</f>
        <v>plays</v>
      </c>
      <c r="S2889" s="9">
        <f t="shared" si="90"/>
        <v>41985.427361111113</v>
      </c>
      <c r="T2889" s="9">
        <f t="shared" si="91"/>
        <v>42015.427361111113</v>
      </c>
    </row>
    <row r="2890" spans="1:20" ht="43.5" x14ac:dyDescent="0.35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>
        <f>ROUND((E2890/D2890)*100,0)</f>
        <v>0</v>
      </c>
      <c r="P2890" s="5" t="e">
        <f>E2890/L2890</f>
        <v>#DIV/0!</v>
      </c>
      <c r="Q2890" t="str">
        <f>LEFT(N2890,FIND("/",N2890)-1)</f>
        <v>theater</v>
      </c>
      <c r="R2890" t="str">
        <f>RIGHT(N2890,LEN(N2890)-FIND("/",N2890))</f>
        <v>plays</v>
      </c>
      <c r="S2890" s="9">
        <f t="shared" si="90"/>
        <v>41922.535185185188</v>
      </c>
      <c r="T2890" s="9">
        <f t="shared" si="91"/>
        <v>41930.207638888889</v>
      </c>
    </row>
    <row r="2891" spans="1:20" ht="43.5" x14ac:dyDescent="0.35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>
        <f>ROUND((E2891/D2891)*100,0)</f>
        <v>38</v>
      </c>
      <c r="P2891" s="5">
        <f>E2891/L2891</f>
        <v>81.571428571428569</v>
      </c>
      <c r="Q2891" t="str">
        <f>LEFT(N2891,FIND("/",N2891)-1)</f>
        <v>theater</v>
      </c>
      <c r="R2891" t="str">
        <f>RIGHT(N2891,LEN(N2891)-FIND("/",N2891))</f>
        <v>plays</v>
      </c>
      <c r="S2891" s="9">
        <f t="shared" si="90"/>
        <v>41850.863252314812</v>
      </c>
      <c r="T2891" s="9">
        <f t="shared" si="91"/>
        <v>41880.863252314812</v>
      </c>
    </row>
    <row r="2892" spans="1:20" ht="43.5" x14ac:dyDescent="0.35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>
        <f>ROUND((E2892/D2892)*100,0)</f>
        <v>1</v>
      </c>
      <c r="P2892" s="5">
        <f>E2892/L2892</f>
        <v>7</v>
      </c>
      <c r="Q2892" t="str">
        <f>LEFT(N2892,FIND("/",N2892)-1)</f>
        <v>theater</v>
      </c>
      <c r="R2892" t="str">
        <f>RIGHT(N2892,LEN(N2892)-FIND("/",N2892))</f>
        <v>plays</v>
      </c>
      <c r="S2892" s="9">
        <f t="shared" si="90"/>
        <v>41831.742962962962</v>
      </c>
      <c r="T2892" s="9">
        <f t="shared" si="91"/>
        <v>41860.125</v>
      </c>
    </row>
    <row r="2893" spans="1:20" ht="43.5" x14ac:dyDescent="0.35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>
        <f>ROUND((E2893/D2893)*100,0)</f>
        <v>3</v>
      </c>
      <c r="P2893" s="5">
        <f>E2893/L2893</f>
        <v>27.3</v>
      </c>
      <c r="Q2893" t="str">
        <f>LEFT(N2893,FIND("/",N2893)-1)</f>
        <v>theater</v>
      </c>
      <c r="R2893" t="str">
        <f>RIGHT(N2893,LEN(N2893)-FIND("/",N2893))</f>
        <v>plays</v>
      </c>
      <c r="S2893" s="9">
        <f t="shared" si="90"/>
        <v>42415.883425925931</v>
      </c>
      <c r="T2893" s="9">
        <f t="shared" si="91"/>
        <v>42475.84175925926</v>
      </c>
    </row>
    <row r="2894" spans="1:20" ht="43.5" x14ac:dyDescent="0.35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>
        <f>ROUND((E2894/D2894)*100,0)</f>
        <v>9</v>
      </c>
      <c r="P2894" s="5">
        <f>E2894/L2894</f>
        <v>29.411764705882351</v>
      </c>
      <c r="Q2894" t="str">
        <f>LEFT(N2894,FIND("/",N2894)-1)</f>
        <v>theater</v>
      </c>
      <c r="R2894" t="str">
        <f>RIGHT(N2894,LEN(N2894)-FIND("/",N2894))</f>
        <v>plays</v>
      </c>
      <c r="S2894" s="9">
        <f t="shared" si="90"/>
        <v>41869.714166666665</v>
      </c>
      <c r="T2894" s="9">
        <f t="shared" si="91"/>
        <v>41876.875</v>
      </c>
    </row>
    <row r="2895" spans="1:20" x14ac:dyDescent="0.35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>
        <f>ROUND((E2895/D2895)*100,0)</f>
        <v>1</v>
      </c>
      <c r="P2895" s="5">
        <f>E2895/L2895</f>
        <v>12.5</v>
      </c>
      <c r="Q2895" t="str">
        <f>LEFT(N2895,FIND("/",N2895)-1)</f>
        <v>theater</v>
      </c>
      <c r="R2895" t="str">
        <f>RIGHT(N2895,LEN(N2895)-FIND("/",N2895))</f>
        <v>plays</v>
      </c>
      <c r="S2895" s="9">
        <f t="shared" si="90"/>
        <v>41953.773090277777</v>
      </c>
      <c r="T2895" s="9">
        <f t="shared" si="91"/>
        <v>42013.083333333328</v>
      </c>
    </row>
    <row r="2896" spans="1:20" ht="29" x14ac:dyDescent="0.35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>
        <f>ROUND((E2896/D2896)*100,0)</f>
        <v>0</v>
      </c>
      <c r="P2896" s="5" t="e">
        <f>E2896/L2896</f>
        <v>#DIV/0!</v>
      </c>
      <c r="Q2896" t="str">
        <f>LEFT(N2896,FIND("/",N2896)-1)</f>
        <v>theater</v>
      </c>
      <c r="R2896" t="str">
        <f>RIGHT(N2896,LEN(N2896)-FIND("/",N2896))</f>
        <v>plays</v>
      </c>
      <c r="S2896" s="9">
        <f t="shared" si="90"/>
        <v>42037.986284722225</v>
      </c>
      <c r="T2896" s="9">
        <f t="shared" si="91"/>
        <v>42097.944618055553</v>
      </c>
    </row>
    <row r="2897" spans="1:20" ht="43.5" x14ac:dyDescent="0.35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>
        <f>ROUND((E2897/D2897)*100,0)</f>
        <v>5</v>
      </c>
      <c r="P2897" s="5">
        <f>E2897/L2897</f>
        <v>5.75</v>
      </c>
      <c r="Q2897" t="str">
        <f>LEFT(N2897,FIND("/",N2897)-1)</f>
        <v>theater</v>
      </c>
      <c r="R2897" t="str">
        <f>RIGHT(N2897,LEN(N2897)-FIND("/",N2897))</f>
        <v>plays</v>
      </c>
      <c r="S2897" s="9">
        <f t="shared" si="90"/>
        <v>41811.555462962962</v>
      </c>
      <c r="T2897" s="9">
        <f t="shared" si="91"/>
        <v>41812.875</v>
      </c>
    </row>
    <row r="2898" spans="1:20" ht="43.5" x14ac:dyDescent="0.35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>
        <f>ROUND((E2898/D2898)*100,0)</f>
        <v>21</v>
      </c>
      <c r="P2898" s="5">
        <f>E2898/L2898</f>
        <v>52.083333333333336</v>
      </c>
      <c r="Q2898" t="str">
        <f>LEFT(N2898,FIND("/",N2898)-1)</f>
        <v>theater</v>
      </c>
      <c r="R2898" t="str">
        <f>RIGHT(N2898,LEN(N2898)-FIND("/",N2898))</f>
        <v>plays</v>
      </c>
      <c r="S2898" s="9">
        <f t="shared" si="90"/>
        <v>42701.908807870372</v>
      </c>
      <c r="T2898" s="9">
        <f t="shared" si="91"/>
        <v>42716.25</v>
      </c>
    </row>
    <row r="2899" spans="1:20" ht="43.5" x14ac:dyDescent="0.35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>
        <f>ROUND((E2899/D2899)*100,0)</f>
        <v>5</v>
      </c>
      <c r="P2899" s="5">
        <f>E2899/L2899</f>
        <v>183.33333333333334</v>
      </c>
      <c r="Q2899" t="str">
        <f>LEFT(N2899,FIND("/",N2899)-1)</f>
        <v>theater</v>
      </c>
      <c r="R2899" t="str">
        <f>RIGHT(N2899,LEN(N2899)-FIND("/",N2899))</f>
        <v>plays</v>
      </c>
      <c r="S2899" s="9">
        <f t="shared" si="90"/>
        <v>42258.646504629629</v>
      </c>
      <c r="T2899" s="9">
        <f t="shared" si="91"/>
        <v>42288.645196759258</v>
      </c>
    </row>
    <row r="2900" spans="1:20" ht="43.5" x14ac:dyDescent="0.35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>
        <f>ROUND((E2900/D2900)*100,0)</f>
        <v>4</v>
      </c>
      <c r="P2900" s="5">
        <f>E2900/L2900</f>
        <v>26.333333333333332</v>
      </c>
      <c r="Q2900" t="str">
        <f>LEFT(N2900,FIND("/",N2900)-1)</f>
        <v>theater</v>
      </c>
      <c r="R2900" t="str">
        <f>RIGHT(N2900,LEN(N2900)-FIND("/",N2900))</f>
        <v>plays</v>
      </c>
      <c r="S2900" s="9">
        <f t="shared" si="90"/>
        <v>42278.664965277778</v>
      </c>
      <c r="T2900" s="9">
        <f t="shared" si="91"/>
        <v>42308.664965277778</v>
      </c>
    </row>
    <row r="2901" spans="1:20" ht="43.5" x14ac:dyDescent="0.35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>
        <f>ROUND((E2901/D2901)*100,0)</f>
        <v>0</v>
      </c>
      <c r="P2901" s="5" t="e">
        <f>E2901/L2901</f>
        <v>#DIV/0!</v>
      </c>
      <c r="Q2901" t="str">
        <f>LEFT(N2901,FIND("/",N2901)-1)</f>
        <v>theater</v>
      </c>
      <c r="R2901" t="str">
        <f>RIGHT(N2901,LEN(N2901)-FIND("/",N2901))</f>
        <v>plays</v>
      </c>
      <c r="S2901" s="9">
        <f t="shared" si="90"/>
        <v>42515.078217592592</v>
      </c>
      <c r="T2901" s="9">
        <f t="shared" si="91"/>
        <v>42575.078217592592</v>
      </c>
    </row>
    <row r="2902" spans="1:20" ht="58" x14ac:dyDescent="0.35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>
        <f>ROUND((E2902/D2902)*100,0)</f>
        <v>62</v>
      </c>
      <c r="P2902" s="5">
        <f>E2902/L2902</f>
        <v>486.42857142857144</v>
      </c>
      <c r="Q2902" t="str">
        <f>LEFT(N2902,FIND("/",N2902)-1)</f>
        <v>theater</v>
      </c>
      <c r="R2902" t="str">
        <f>RIGHT(N2902,LEN(N2902)-FIND("/",N2902))</f>
        <v>plays</v>
      </c>
      <c r="S2902" s="9">
        <f t="shared" si="90"/>
        <v>41830.234166666669</v>
      </c>
      <c r="T2902" s="9">
        <f t="shared" si="91"/>
        <v>41860.234166666669</v>
      </c>
    </row>
    <row r="2903" spans="1:20" ht="43.5" x14ac:dyDescent="0.35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>
        <f>ROUND((E2903/D2903)*100,0)</f>
        <v>1</v>
      </c>
      <c r="P2903" s="5">
        <f>E2903/L2903</f>
        <v>3</v>
      </c>
      <c r="Q2903" t="str">
        <f>LEFT(N2903,FIND("/",N2903)-1)</f>
        <v>theater</v>
      </c>
      <c r="R2903" t="str">
        <f>RIGHT(N2903,LEN(N2903)-FIND("/",N2903))</f>
        <v>plays</v>
      </c>
      <c r="S2903" s="9">
        <f t="shared" si="90"/>
        <v>41982.904386574075</v>
      </c>
      <c r="T2903" s="9">
        <f t="shared" si="91"/>
        <v>42042.904386574075</v>
      </c>
    </row>
    <row r="2904" spans="1:20" ht="43.5" x14ac:dyDescent="0.35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>
        <f>ROUND((E2904/D2904)*100,0)</f>
        <v>0</v>
      </c>
      <c r="P2904" s="5">
        <f>E2904/L2904</f>
        <v>25</v>
      </c>
      <c r="Q2904" t="str">
        <f>LEFT(N2904,FIND("/",N2904)-1)</f>
        <v>theater</v>
      </c>
      <c r="R2904" t="str">
        <f>RIGHT(N2904,LEN(N2904)-FIND("/",N2904))</f>
        <v>plays</v>
      </c>
      <c r="S2904" s="9">
        <f t="shared" si="90"/>
        <v>42210.439768518518</v>
      </c>
      <c r="T2904" s="9">
        <f t="shared" si="91"/>
        <v>42240.439768518518</v>
      </c>
    </row>
    <row r="2905" spans="1:20" ht="43.5" x14ac:dyDescent="0.35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>
        <f>ROUND((E2905/D2905)*100,0)</f>
        <v>1</v>
      </c>
      <c r="P2905" s="5">
        <f>E2905/L2905</f>
        <v>9.75</v>
      </c>
      <c r="Q2905" t="str">
        <f>LEFT(N2905,FIND("/",N2905)-1)</f>
        <v>theater</v>
      </c>
      <c r="R2905" t="str">
        <f>RIGHT(N2905,LEN(N2905)-FIND("/",N2905))</f>
        <v>plays</v>
      </c>
      <c r="S2905" s="9">
        <f t="shared" si="90"/>
        <v>42196.166874999995</v>
      </c>
      <c r="T2905" s="9">
        <f t="shared" si="91"/>
        <v>42256.166874999995</v>
      </c>
    </row>
    <row r="2906" spans="1:20" ht="43.5" x14ac:dyDescent="0.35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>
        <f>ROUND((E2906/D2906)*100,0)</f>
        <v>5</v>
      </c>
      <c r="P2906" s="5">
        <f>E2906/L2906</f>
        <v>18.75</v>
      </c>
      <c r="Q2906" t="str">
        <f>LEFT(N2906,FIND("/",N2906)-1)</f>
        <v>theater</v>
      </c>
      <c r="R2906" t="str">
        <f>RIGHT(N2906,LEN(N2906)-FIND("/",N2906))</f>
        <v>plays</v>
      </c>
      <c r="S2906" s="9">
        <f t="shared" si="90"/>
        <v>41940.967951388891</v>
      </c>
      <c r="T2906" s="9">
        <f t="shared" si="91"/>
        <v>41952.5</v>
      </c>
    </row>
    <row r="2907" spans="1:20" ht="43.5" x14ac:dyDescent="0.35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>
        <f>ROUND((E2907/D2907)*100,0)</f>
        <v>18</v>
      </c>
      <c r="P2907" s="5">
        <f>E2907/L2907</f>
        <v>36.588235294117645</v>
      </c>
      <c r="Q2907" t="str">
        <f>LEFT(N2907,FIND("/",N2907)-1)</f>
        <v>theater</v>
      </c>
      <c r="R2907" t="str">
        <f>RIGHT(N2907,LEN(N2907)-FIND("/",N2907))</f>
        <v>plays</v>
      </c>
      <c r="S2907" s="9">
        <f t="shared" si="90"/>
        <v>42606.056863425925</v>
      </c>
      <c r="T2907" s="9">
        <f t="shared" si="91"/>
        <v>42620.056863425925</v>
      </c>
    </row>
    <row r="2908" spans="1:20" ht="58" x14ac:dyDescent="0.35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>
        <f>ROUND((E2908/D2908)*100,0)</f>
        <v>9</v>
      </c>
      <c r="P2908" s="5">
        <f>E2908/L2908</f>
        <v>80.714285714285708</v>
      </c>
      <c r="Q2908" t="str">
        <f>LEFT(N2908,FIND("/",N2908)-1)</f>
        <v>theater</v>
      </c>
      <c r="R2908" t="str">
        <f>RIGHT(N2908,LEN(N2908)-FIND("/",N2908))</f>
        <v>plays</v>
      </c>
      <c r="S2908" s="9">
        <f t="shared" si="90"/>
        <v>42199.648912037039</v>
      </c>
      <c r="T2908" s="9">
        <f t="shared" si="91"/>
        <v>42217.041666666672</v>
      </c>
    </row>
    <row r="2909" spans="1:20" ht="43.5" x14ac:dyDescent="0.35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>
        <f>ROUND((E2909/D2909)*100,0)</f>
        <v>0</v>
      </c>
      <c r="P2909" s="5">
        <f>E2909/L2909</f>
        <v>1</v>
      </c>
      <c r="Q2909" t="str">
        <f>LEFT(N2909,FIND("/",N2909)-1)</f>
        <v>theater</v>
      </c>
      <c r="R2909" t="str">
        <f>RIGHT(N2909,LEN(N2909)-FIND("/",N2909))</f>
        <v>plays</v>
      </c>
      <c r="S2909" s="9">
        <f t="shared" si="90"/>
        <v>42444.877743055549</v>
      </c>
      <c r="T2909" s="9">
        <f t="shared" si="91"/>
        <v>42504.877743055549</v>
      </c>
    </row>
    <row r="2910" spans="1:20" ht="58" x14ac:dyDescent="0.35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>
        <f>ROUND((E2910/D2910)*100,0)</f>
        <v>3</v>
      </c>
      <c r="P2910" s="5">
        <f>E2910/L2910</f>
        <v>52.8</v>
      </c>
      <c r="Q2910" t="str">
        <f>LEFT(N2910,FIND("/",N2910)-1)</f>
        <v>theater</v>
      </c>
      <c r="R2910" t="str">
        <f>RIGHT(N2910,LEN(N2910)-FIND("/",N2910))</f>
        <v>plays</v>
      </c>
      <c r="S2910" s="9">
        <f t="shared" si="90"/>
        <v>42499.731701388882</v>
      </c>
      <c r="T2910" s="9">
        <f t="shared" si="91"/>
        <v>42529.731701388882</v>
      </c>
    </row>
    <row r="2911" spans="1:20" ht="58" x14ac:dyDescent="0.35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>
        <f>ROUND((E2911/D2911)*100,0)</f>
        <v>0</v>
      </c>
      <c r="P2911" s="5">
        <f>E2911/L2911</f>
        <v>20</v>
      </c>
      <c r="Q2911" t="str">
        <f>LEFT(N2911,FIND("/",N2911)-1)</f>
        <v>theater</v>
      </c>
      <c r="R2911" t="str">
        <f>RIGHT(N2911,LEN(N2911)-FIND("/",N2911))</f>
        <v>plays</v>
      </c>
      <c r="S2911" s="9">
        <f t="shared" si="90"/>
        <v>41929.266215277778</v>
      </c>
      <c r="T2911" s="9">
        <f t="shared" si="91"/>
        <v>41968.823611111111</v>
      </c>
    </row>
    <row r="2912" spans="1:20" ht="43.5" x14ac:dyDescent="0.35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>
        <f>ROUND((E2912/D2912)*100,0)</f>
        <v>0</v>
      </c>
      <c r="P2912" s="5">
        <f>E2912/L2912</f>
        <v>1</v>
      </c>
      <c r="Q2912" t="str">
        <f>LEFT(N2912,FIND("/",N2912)-1)</f>
        <v>theater</v>
      </c>
      <c r="R2912" t="str">
        <f>RIGHT(N2912,LEN(N2912)-FIND("/",N2912))</f>
        <v>plays</v>
      </c>
      <c r="S2912" s="9">
        <f t="shared" si="90"/>
        <v>42107.841284722221</v>
      </c>
      <c r="T2912" s="9">
        <f t="shared" si="91"/>
        <v>42167.841284722221</v>
      </c>
    </row>
    <row r="2913" spans="1:20" ht="58" x14ac:dyDescent="0.35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>
        <f>ROUND((E2913/D2913)*100,0)</f>
        <v>37</v>
      </c>
      <c r="P2913" s="5">
        <f>E2913/L2913</f>
        <v>46.928571428571431</v>
      </c>
      <c r="Q2913" t="str">
        <f>LEFT(N2913,FIND("/",N2913)-1)</f>
        <v>theater</v>
      </c>
      <c r="R2913" t="str">
        <f>RIGHT(N2913,LEN(N2913)-FIND("/",N2913))</f>
        <v>plays</v>
      </c>
      <c r="S2913" s="9">
        <f t="shared" si="90"/>
        <v>42142.768819444449</v>
      </c>
      <c r="T2913" s="9">
        <f t="shared" si="91"/>
        <v>42182.768819444449</v>
      </c>
    </row>
    <row r="2914" spans="1:20" ht="43.5" x14ac:dyDescent="0.35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>
        <f>ROUND((E2914/D2914)*100,0)</f>
        <v>14</v>
      </c>
      <c r="P2914" s="5">
        <f>E2914/L2914</f>
        <v>78.07692307692308</v>
      </c>
      <c r="Q2914" t="str">
        <f>LEFT(N2914,FIND("/",N2914)-1)</f>
        <v>theater</v>
      </c>
      <c r="R2914" t="str">
        <f>RIGHT(N2914,LEN(N2914)-FIND("/",N2914))</f>
        <v>plays</v>
      </c>
      <c r="S2914" s="9">
        <f t="shared" si="90"/>
        <v>42354.131643518514</v>
      </c>
      <c r="T2914" s="9">
        <f t="shared" si="91"/>
        <v>42384.131643518514</v>
      </c>
    </row>
    <row r="2915" spans="1:20" ht="43.5" x14ac:dyDescent="0.35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>
        <f>ROUND((E2915/D2915)*100,0)</f>
        <v>0</v>
      </c>
      <c r="P2915" s="5">
        <f>E2915/L2915</f>
        <v>1</v>
      </c>
      <c r="Q2915" t="str">
        <f>LEFT(N2915,FIND("/",N2915)-1)</f>
        <v>theater</v>
      </c>
      <c r="R2915" t="str">
        <f>RIGHT(N2915,LEN(N2915)-FIND("/",N2915))</f>
        <v>plays</v>
      </c>
      <c r="S2915" s="9">
        <f t="shared" si="90"/>
        <v>41828.922905092593</v>
      </c>
      <c r="T2915" s="9">
        <f t="shared" si="91"/>
        <v>41888.922905092593</v>
      </c>
    </row>
    <row r="2916" spans="1:20" ht="29" x14ac:dyDescent="0.35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>
        <f>ROUND((E2916/D2916)*100,0)</f>
        <v>0</v>
      </c>
      <c r="P2916" s="5">
        <f>E2916/L2916</f>
        <v>1</v>
      </c>
      <c r="Q2916" t="str">
        <f>LEFT(N2916,FIND("/",N2916)-1)</f>
        <v>theater</v>
      </c>
      <c r="R2916" t="str">
        <f>RIGHT(N2916,LEN(N2916)-FIND("/",N2916))</f>
        <v>plays</v>
      </c>
      <c r="S2916" s="9">
        <f t="shared" si="90"/>
        <v>42017.907337962963</v>
      </c>
      <c r="T2916" s="9">
        <f t="shared" si="91"/>
        <v>42077.865671296298</v>
      </c>
    </row>
    <row r="2917" spans="1:20" ht="43.5" x14ac:dyDescent="0.35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>
        <f>ROUND((E2917/D2917)*100,0)</f>
        <v>61</v>
      </c>
      <c r="P2917" s="5">
        <f>E2917/L2917</f>
        <v>203.66666666666666</v>
      </c>
      <c r="Q2917" t="str">
        <f>LEFT(N2917,FIND("/",N2917)-1)</f>
        <v>theater</v>
      </c>
      <c r="R2917" t="str">
        <f>RIGHT(N2917,LEN(N2917)-FIND("/",N2917))</f>
        <v>plays</v>
      </c>
      <c r="S2917" s="9">
        <f t="shared" si="90"/>
        <v>42415.398032407407</v>
      </c>
      <c r="T2917" s="9">
        <f t="shared" si="91"/>
        <v>42445.356365740736</v>
      </c>
    </row>
    <row r="2918" spans="1:20" ht="43.5" x14ac:dyDescent="0.35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>
        <f>ROUND((E2918/D2918)*100,0)</f>
        <v>8</v>
      </c>
      <c r="P2918" s="5">
        <f>E2918/L2918</f>
        <v>20.714285714285715</v>
      </c>
      <c r="Q2918" t="str">
        <f>LEFT(N2918,FIND("/",N2918)-1)</f>
        <v>theater</v>
      </c>
      <c r="R2918" t="str">
        <f>RIGHT(N2918,LEN(N2918)-FIND("/",N2918))</f>
        <v>plays</v>
      </c>
      <c r="S2918" s="9">
        <f t="shared" si="90"/>
        <v>41755.476724537039</v>
      </c>
      <c r="T2918" s="9">
        <f t="shared" si="91"/>
        <v>41778.476724537039</v>
      </c>
    </row>
    <row r="2919" spans="1:20" ht="43.5" x14ac:dyDescent="0.35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>
        <f>ROUND((E2919/D2919)*100,0)</f>
        <v>22</v>
      </c>
      <c r="P2919" s="5">
        <f>E2919/L2919</f>
        <v>48.555555555555557</v>
      </c>
      <c r="Q2919" t="str">
        <f>LEFT(N2919,FIND("/",N2919)-1)</f>
        <v>theater</v>
      </c>
      <c r="R2919" t="str">
        <f>RIGHT(N2919,LEN(N2919)-FIND("/",N2919))</f>
        <v>plays</v>
      </c>
      <c r="S2919" s="9">
        <f t="shared" si="90"/>
        <v>42245.234340277777</v>
      </c>
      <c r="T2919" s="9">
        <f t="shared" si="91"/>
        <v>42263.234340277777</v>
      </c>
    </row>
    <row r="2920" spans="1:20" ht="43.5" x14ac:dyDescent="0.35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>
        <f>ROUND((E2920/D2920)*100,0)</f>
        <v>27</v>
      </c>
      <c r="P2920" s="5">
        <f>E2920/L2920</f>
        <v>68.099999999999994</v>
      </c>
      <c r="Q2920" t="str">
        <f>LEFT(N2920,FIND("/",N2920)-1)</f>
        <v>theater</v>
      </c>
      <c r="R2920" t="str">
        <f>RIGHT(N2920,LEN(N2920)-FIND("/",N2920))</f>
        <v>plays</v>
      </c>
      <c r="S2920" s="9">
        <f t="shared" si="90"/>
        <v>42278.629710648151</v>
      </c>
      <c r="T2920" s="9">
        <f t="shared" si="91"/>
        <v>42306.629710648151</v>
      </c>
    </row>
    <row r="2921" spans="1:20" ht="43.5" x14ac:dyDescent="0.35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>
        <f>ROUND((E2921/D2921)*100,0)</f>
        <v>9</v>
      </c>
      <c r="P2921" s="5">
        <f>E2921/L2921</f>
        <v>8.5</v>
      </c>
      <c r="Q2921" t="str">
        <f>LEFT(N2921,FIND("/",N2921)-1)</f>
        <v>theater</v>
      </c>
      <c r="R2921" t="str">
        <f>RIGHT(N2921,LEN(N2921)-FIND("/",N2921))</f>
        <v>plays</v>
      </c>
      <c r="S2921" s="9">
        <f t="shared" si="90"/>
        <v>41826.61954861111</v>
      </c>
      <c r="T2921" s="9">
        <f t="shared" si="91"/>
        <v>41856.61954861111</v>
      </c>
    </row>
    <row r="2922" spans="1:20" ht="43.5" x14ac:dyDescent="0.35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>
        <f>ROUND((E2922/D2922)*100,0)</f>
        <v>27</v>
      </c>
      <c r="P2922" s="5">
        <f>E2922/L2922</f>
        <v>51.615384615384613</v>
      </c>
      <c r="Q2922" t="str">
        <f>LEFT(N2922,FIND("/",N2922)-1)</f>
        <v>theater</v>
      </c>
      <c r="R2922" t="str">
        <f>RIGHT(N2922,LEN(N2922)-FIND("/",N2922))</f>
        <v>plays</v>
      </c>
      <c r="S2922" s="9">
        <f t="shared" si="90"/>
        <v>42058.792476851857</v>
      </c>
      <c r="T2922" s="9">
        <f t="shared" si="91"/>
        <v>42088.750810185185</v>
      </c>
    </row>
    <row r="2923" spans="1:20" ht="43.5" x14ac:dyDescent="0.35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>
        <f>ROUND((E2923/D2923)*100,0)</f>
        <v>129</v>
      </c>
      <c r="P2923" s="5">
        <f>E2923/L2923</f>
        <v>43</v>
      </c>
      <c r="Q2923" t="str">
        <f>LEFT(N2923,FIND("/",N2923)-1)</f>
        <v>theater</v>
      </c>
      <c r="R2923" t="str">
        <f>RIGHT(N2923,LEN(N2923)-FIND("/",N2923))</f>
        <v>musical</v>
      </c>
      <c r="S2923" s="9">
        <f t="shared" si="90"/>
        <v>41877.886620370373</v>
      </c>
      <c r="T2923" s="9">
        <f t="shared" si="91"/>
        <v>41907.886620370373</v>
      </c>
    </row>
    <row r="2924" spans="1:20" ht="58" x14ac:dyDescent="0.35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>
        <f>ROUND((E2924/D2924)*100,0)</f>
        <v>100</v>
      </c>
      <c r="P2924" s="5">
        <f>E2924/L2924</f>
        <v>83.333333333333329</v>
      </c>
      <c r="Q2924" t="str">
        <f>LEFT(N2924,FIND("/",N2924)-1)</f>
        <v>theater</v>
      </c>
      <c r="R2924" t="str">
        <f>RIGHT(N2924,LEN(N2924)-FIND("/",N2924))</f>
        <v>musical</v>
      </c>
      <c r="S2924" s="9">
        <f t="shared" si="90"/>
        <v>42097.874155092592</v>
      </c>
      <c r="T2924" s="9">
        <f t="shared" si="91"/>
        <v>42142.874155092592</v>
      </c>
    </row>
    <row r="2925" spans="1:20" ht="43.5" x14ac:dyDescent="0.35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>
        <f>ROUND((E2925/D2925)*100,0)</f>
        <v>100</v>
      </c>
      <c r="P2925" s="5">
        <f>E2925/L2925</f>
        <v>30</v>
      </c>
      <c r="Q2925" t="str">
        <f>LEFT(N2925,FIND("/",N2925)-1)</f>
        <v>theater</v>
      </c>
      <c r="R2925" t="str">
        <f>RIGHT(N2925,LEN(N2925)-FIND("/",N2925))</f>
        <v>musical</v>
      </c>
      <c r="S2925" s="9">
        <f t="shared" si="90"/>
        <v>42013.15253472222</v>
      </c>
      <c r="T2925" s="9">
        <f t="shared" si="91"/>
        <v>42028.125</v>
      </c>
    </row>
    <row r="2926" spans="1:20" ht="43.5" x14ac:dyDescent="0.35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>
        <f>ROUND((E2926/D2926)*100,0)</f>
        <v>103</v>
      </c>
      <c r="P2926" s="5">
        <f>E2926/L2926</f>
        <v>175.51020408163265</v>
      </c>
      <c r="Q2926" t="str">
        <f>LEFT(N2926,FIND("/",N2926)-1)</f>
        <v>theater</v>
      </c>
      <c r="R2926" t="str">
        <f>RIGHT(N2926,LEN(N2926)-FIND("/",N2926))</f>
        <v>musical</v>
      </c>
      <c r="S2926" s="9">
        <f t="shared" si="90"/>
        <v>42103.556828703702</v>
      </c>
      <c r="T2926" s="9">
        <f t="shared" si="91"/>
        <v>42133.165972222225</v>
      </c>
    </row>
    <row r="2927" spans="1:20" ht="43.5" x14ac:dyDescent="0.35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>
        <f>ROUND((E2927/D2927)*100,0)</f>
        <v>102</v>
      </c>
      <c r="P2927" s="5">
        <f>E2927/L2927</f>
        <v>231.66175879396985</v>
      </c>
      <c r="Q2927" t="str">
        <f>LEFT(N2927,FIND("/",N2927)-1)</f>
        <v>theater</v>
      </c>
      <c r="R2927" t="str">
        <f>RIGHT(N2927,LEN(N2927)-FIND("/",N2927))</f>
        <v>musical</v>
      </c>
      <c r="S2927" s="9">
        <f t="shared" si="90"/>
        <v>41863.584120370368</v>
      </c>
      <c r="T2927" s="9">
        <f t="shared" si="91"/>
        <v>41893.584120370368</v>
      </c>
    </row>
    <row r="2928" spans="1:20" ht="43.5" x14ac:dyDescent="0.35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>
        <f>ROUND((E2928/D2928)*100,0)</f>
        <v>125</v>
      </c>
      <c r="P2928" s="5">
        <f>E2928/L2928</f>
        <v>75</v>
      </c>
      <c r="Q2928" t="str">
        <f>LEFT(N2928,FIND("/",N2928)-1)</f>
        <v>theater</v>
      </c>
      <c r="R2928" t="str">
        <f>RIGHT(N2928,LEN(N2928)-FIND("/",N2928))</f>
        <v>musical</v>
      </c>
      <c r="S2928" s="9">
        <f t="shared" si="90"/>
        <v>42044.765960648147</v>
      </c>
      <c r="T2928" s="9">
        <f t="shared" si="91"/>
        <v>42058.765960648147</v>
      </c>
    </row>
    <row r="2929" spans="1:20" ht="43.5" x14ac:dyDescent="0.35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>
        <f>ROUND((E2929/D2929)*100,0)</f>
        <v>131</v>
      </c>
      <c r="P2929" s="5">
        <f>E2929/L2929</f>
        <v>112.14285714285714</v>
      </c>
      <c r="Q2929" t="str">
        <f>LEFT(N2929,FIND("/",N2929)-1)</f>
        <v>theater</v>
      </c>
      <c r="R2929" t="str">
        <f>RIGHT(N2929,LEN(N2929)-FIND("/",N2929))</f>
        <v>musical</v>
      </c>
      <c r="S2929" s="9">
        <f t="shared" si="90"/>
        <v>41806.669317129628</v>
      </c>
      <c r="T2929" s="9">
        <f t="shared" si="91"/>
        <v>41835.208333333336</v>
      </c>
    </row>
    <row r="2930" spans="1:20" ht="29" x14ac:dyDescent="0.35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>
        <f>ROUND((E2930/D2930)*100,0)</f>
        <v>100</v>
      </c>
      <c r="P2930" s="5">
        <f>E2930/L2930</f>
        <v>41.666666666666664</v>
      </c>
      <c r="Q2930" t="str">
        <f>LEFT(N2930,FIND("/",N2930)-1)</f>
        <v>theater</v>
      </c>
      <c r="R2930" t="str">
        <f>RIGHT(N2930,LEN(N2930)-FIND("/",N2930))</f>
        <v>musical</v>
      </c>
      <c r="S2930" s="9">
        <f t="shared" si="90"/>
        <v>42403.998217592598</v>
      </c>
      <c r="T2930" s="9">
        <f t="shared" si="91"/>
        <v>42433.998217592598</v>
      </c>
    </row>
    <row r="2931" spans="1:20" ht="43.5" x14ac:dyDescent="0.35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>
        <f>ROUND((E2931/D2931)*100,0)</f>
        <v>102</v>
      </c>
      <c r="P2931" s="5">
        <f>E2931/L2931</f>
        <v>255.17343750000001</v>
      </c>
      <c r="Q2931" t="str">
        <f>LEFT(N2931,FIND("/",N2931)-1)</f>
        <v>theater</v>
      </c>
      <c r="R2931" t="str">
        <f>RIGHT(N2931,LEN(N2931)-FIND("/",N2931))</f>
        <v>musical</v>
      </c>
      <c r="S2931" s="9">
        <f t="shared" si="90"/>
        <v>41754.564328703702</v>
      </c>
      <c r="T2931" s="9">
        <f t="shared" si="91"/>
        <v>41784.564328703702</v>
      </c>
    </row>
    <row r="2932" spans="1:20" ht="43.5" x14ac:dyDescent="0.35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>
        <f>ROUND((E2932/D2932)*100,0)</f>
        <v>101</v>
      </c>
      <c r="P2932" s="5">
        <f>E2932/L2932</f>
        <v>162.7741935483871</v>
      </c>
      <c r="Q2932" t="str">
        <f>LEFT(N2932,FIND("/",N2932)-1)</f>
        <v>theater</v>
      </c>
      <c r="R2932" t="str">
        <f>RIGHT(N2932,LEN(N2932)-FIND("/",N2932))</f>
        <v>musical</v>
      </c>
      <c r="S2932" s="9">
        <f t="shared" si="90"/>
        <v>42101.584074074075</v>
      </c>
      <c r="T2932" s="9">
        <f t="shared" si="91"/>
        <v>42131.584074074075</v>
      </c>
    </row>
    <row r="2933" spans="1:20" ht="58" x14ac:dyDescent="0.35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>
        <f>ROUND((E2933/D2933)*100,0)</f>
        <v>106</v>
      </c>
      <c r="P2933" s="5">
        <f>E2933/L2933</f>
        <v>88.333333333333329</v>
      </c>
      <c r="Q2933" t="str">
        <f>LEFT(N2933,FIND("/",N2933)-1)</f>
        <v>theater</v>
      </c>
      <c r="R2933" t="str">
        <f>RIGHT(N2933,LEN(N2933)-FIND("/",N2933))</f>
        <v>musical</v>
      </c>
      <c r="S2933" s="9">
        <f t="shared" si="90"/>
        <v>41872.291238425925</v>
      </c>
      <c r="T2933" s="9">
        <f t="shared" si="91"/>
        <v>41897.255555555559</v>
      </c>
    </row>
    <row r="2934" spans="1:20" ht="43.5" x14ac:dyDescent="0.35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>
        <f>ROUND((E2934/D2934)*100,0)</f>
        <v>105</v>
      </c>
      <c r="P2934" s="5">
        <f>E2934/L2934</f>
        <v>85.736842105263165</v>
      </c>
      <c r="Q2934" t="str">
        <f>LEFT(N2934,FIND("/",N2934)-1)</f>
        <v>theater</v>
      </c>
      <c r="R2934" t="str">
        <f>RIGHT(N2934,LEN(N2934)-FIND("/",N2934))</f>
        <v>musical</v>
      </c>
      <c r="S2934" s="9">
        <f t="shared" si="90"/>
        <v>42025.164780092593</v>
      </c>
      <c r="T2934" s="9">
        <f t="shared" si="91"/>
        <v>42056.458333333328</v>
      </c>
    </row>
    <row r="2935" spans="1:20" ht="58" x14ac:dyDescent="0.35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>
        <f>ROUND((E2935/D2935)*100,0)</f>
        <v>103</v>
      </c>
      <c r="P2935" s="5">
        <f>E2935/L2935</f>
        <v>47.574074074074076</v>
      </c>
      <c r="Q2935" t="str">
        <f>LEFT(N2935,FIND("/",N2935)-1)</f>
        <v>theater</v>
      </c>
      <c r="R2935" t="str">
        <f>RIGHT(N2935,LEN(N2935)-FIND("/",N2935))</f>
        <v>musical</v>
      </c>
      <c r="S2935" s="9">
        <f t="shared" si="90"/>
        <v>42495.956631944442</v>
      </c>
      <c r="T2935" s="9">
        <f t="shared" si="91"/>
        <v>42525.956631944442</v>
      </c>
    </row>
    <row r="2936" spans="1:20" ht="43.5" x14ac:dyDescent="0.35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>
        <f>ROUND((E2936/D2936)*100,0)</f>
        <v>108</v>
      </c>
      <c r="P2936" s="5">
        <f>E2936/L2936</f>
        <v>72.972972972972968</v>
      </c>
      <c r="Q2936" t="str">
        <f>LEFT(N2936,FIND("/",N2936)-1)</f>
        <v>theater</v>
      </c>
      <c r="R2936" t="str">
        <f>RIGHT(N2936,LEN(N2936)-FIND("/",N2936))</f>
        <v>musical</v>
      </c>
      <c r="S2936" s="9">
        <f t="shared" si="90"/>
        <v>41775.636157407411</v>
      </c>
      <c r="T2936" s="9">
        <f t="shared" si="91"/>
        <v>41805.636157407411</v>
      </c>
    </row>
    <row r="2937" spans="1:20" ht="43.5" x14ac:dyDescent="0.35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>
        <f>ROUND((E2937/D2937)*100,0)</f>
        <v>101</v>
      </c>
      <c r="P2937" s="5">
        <f>E2937/L2937</f>
        <v>90.538461538461533</v>
      </c>
      <c r="Q2937" t="str">
        <f>LEFT(N2937,FIND("/",N2937)-1)</f>
        <v>theater</v>
      </c>
      <c r="R2937" t="str">
        <f>RIGHT(N2937,LEN(N2937)-FIND("/",N2937))</f>
        <v>musical</v>
      </c>
      <c r="S2937" s="9">
        <f t="shared" si="90"/>
        <v>42553.583425925928</v>
      </c>
      <c r="T2937" s="9">
        <f t="shared" si="91"/>
        <v>42611.708333333328</v>
      </c>
    </row>
    <row r="2938" spans="1:20" ht="43.5" x14ac:dyDescent="0.35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>
        <f>ROUND((E2938/D2938)*100,0)</f>
        <v>128</v>
      </c>
      <c r="P2938" s="5">
        <f>E2938/L2938</f>
        <v>37.647058823529413</v>
      </c>
      <c r="Q2938" t="str">
        <f>LEFT(N2938,FIND("/",N2938)-1)</f>
        <v>theater</v>
      </c>
      <c r="R2938" t="str">
        <f>RIGHT(N2938,LEN(N2938)-FIND("/",N2938))</f>
        <v>musical</v>
      </c>
      <c r="S2938" s="9">
        <f t="shared" si="90"/>
        <v>41912.650729166664</v>
      </c>
      <c r="T2938" s="9">
        <f t="shared" si="91"/>
        <v>41925.207638888889</v>
      </c>
    </row>
    <row r="2939" spans="1:20" ht="29" x14ac:dyDescent="0.35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>
        <f>ROUND((E2939/D2939)*100,0)</f>
        <v>133</v>
      </c>
      <c r="P2939" s="5">
        <f>E2939/L2939</f>
        <v>36.363636363636367</v>
      </c>
      <c r="Q2939" t="str">
        <f>LEFT(N2939,FIND("/",N2939)-1)</f>
        <v>theater</v>
      </c>
      <c r="R2939" t="str">
        <f>RIGHT(N2939,LEN(N2939)-FIND("/",N2939))</f>
        <v>musical</v>
      </c>
      <c r="S2939" s="9">
        <f t="shared" si="90"/>
        <v>41803.457326388889</v>
      </c>
      <c r="T2939" s="9">
        <f t="shared" si="91"/>
        <v>41833.457326388889</v>
      </c>
    </row>
    <row r="2940" spans="1:20" ht="43.5" x14ac:dyDescent="0.35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>
        <f>ROUND((E2940/D2940)*100,0)</f>
        <v>101</v>
      </c>
      <c r="P2940" s="5">
        <f>E2940/L2940</f>
        <v>126.71875</v>
      </c>
      <c r="Q2940" t="str">
        <f>LEFT(N2940,FIND("/",N2940)-1)</f>
        <v>theater</v>
      </c>
      <c r="R2940" t="str">
        <f>RIGHT(N2940,LEN(N2940)-FIND("/",N2940))</f>
        <v>musical</v>
      </c>
      <c r="S2940" s="9">
        <f t="shared" si="90"/>
        <v>42004.703865740739</v>
      </c>
      <c r="T2940" s="9">
        <f t="shared" si="91"/>
        <v>42034.703865740739</v>
      </c>
    </row>
    <row r="2941" spans="1:20" ht="43.5" x14ac:dyDescent="0.35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>
        <f>ROUND((E2941/D2941)*100,0)</f>
        <v>103</v>
      </c>
      <c r="P2941" s="5">
        <f>E2941/L2941</f>
        <v>329.2</v>
      </c>
      <c r="Q2941" t="str">
        <f>LEFT(N2941,FIND("/",N2941)-1)</f>
        <v>theater</v>
      </c>
      <c r="R2941" t="str">
        <f>RIGHT(N2941,LEN(N2941)-FIND("/",N2941))</f>
        <v>musical</v>
      </c>
      <c r="S2941" s="9">
        <f t="shared" si="90"/>
        <v>41845.809166666666</v>
      </c>
      <c r="T2941" s="9">
        <f t="shared" si="91"/>
        <v>41879.041666666664</v>
      </c>
    </row>
    <row r="2942" spans="1:20" ht="43.5" x14ac:dyDescent="0.35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>
        <f>ROUND((E2942/D2942)*100,0)</f>
        <v>107</v>
      </c>
      <c r="P2942" s="5">
        <f>E2942/L2942</f>
        <v>81.242424242424249</v>
      </c>
      <c r="Q2942" t="str">
        <f>LEFT(N2942,FIND("/",N2942)-1)</f>
        <v>theater</v>
      </c>
      <c r="R2942" t="str">
        <f>RIGHT(N2942,LEN(N2942)-FIND("/",N2942))</f>
        <v>musical</v>
      </c>
      <c r="S2942" s="9">
        <f t="shared" si="90"/>
        <v>41982.773356481484</v>
      </c>
      <c r="T2942" s="9">
        <f t="shared" si="91"/>
        <v>42022.773356481484</v>
      </c>
    </row>
    <row r="2943" spans="1:20" ht="43.5" x14ac:dyDescent="0.35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>
        <f>ROUND((E2943/D2943)*100,0)</f>
        <v>0</v>
      </c>
      <c r="P2943" s="5">
        <f>E2943/L2943</f>
        <v>1</v>
      </c>
      <c r="Q2943" t="str">
        <f>LEFT(N2943,FIND("/",N2943)-1)</f>
        <v>theater</v>
      </c>
      <c r="R2943" t="str">
        <f>RIGHT(N2943,LEN(N2943)-FIND("/",N2943))</f>
        <v>spaces</v>
      </c>
      <c r="S2943" s="9">
        <f t="shared" si="90"/>
        <v>42034.960127314815</v>
      </c>
      <c r="T2943" s="9">
        <f t="shared" si="91"/>
        <v>42064.960127314815</v>
      </c>
    </row>
    <row r="2944" spans="1:20" ht="43.5" x14ac:dyDescent="0.35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>
        <f>ROUND((E2944/D2944)*100,0)</f>
        <v>20</v>
      </c>
      <c r="P2944" s="5">
        <f>E2944/L2944</f>
        <v>202.22772277227722</v>
      </c>
      <c r="Q2944" t="str">
        <f>LEFT(N2944,FIND("/",N2944)-1)</f>
        <v>theater</v>
      </c>
      <c r="R2944" t="str">
        <f>RIGHT(N2944,LEN(N2944)-FIND("/",N2944))</f>
        <v>spaces</v>
      </c>
      <c r="S2944" s="9">
        <f t="shared" si="90"/>
        <v>42334.803923611107</v>
      </c>
      <c r="T2944" s="9">
        <f t="shared" si="91"/>
        <v>42354.845833333333</v>
      </c>
    </row>
    <row r="2945" spans="1:20" ht="43.5" x14ac:dyDescent="0.35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>
        <f>ROUND((E2945/D2945)*100,0)</f>
        <v>0</v>
      </c>
      <c r="P2945" s="5" t="e">
        <f>E2945/L2945</f>
        <v>#DIV/0!</v>
      </c>
      <c r="Q2945" t="str">
        <f>LEFT(N2945,FIND("/",N2945)-1)</f>
        <v>theater</v>
      </c>
      <c r="R2945" t="str">
        <f>RIGHT(N2945,LEN(N2945)-FIND("/",N2945))</f>
        <v>spaces</v>
      </c>
      <c r="S2945" s="9">
        <f t="shared" si="90"/>
        <v>42077.129398148143</v>
      </c>
      <c r="T2945" s="9">
        <f t="shared" si="91"/>
        <v>42107.129398148143</v>
      </c>
    </row>
    <row r="2946" spans="1:20" ht="43.5" x14ac:dyDescent="0.35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>
        <f>ROUND((E2946/D2946)*100,0)</f>
        <v>1</v>
      </c>
      <c r="P2946" s="5">
        <f>E2946/L2946</f>
        <v>100</v>
      </c>
      <c r="Q2946" t="str">
        <f>LEFT(N2946,FIND("/",N2946)-1)</f>
        <v>theater</v>
      </c>
      <c r="R2946" t="str">
        <f>RIGHT(N2946,LEN(N2946)-FIND("/",N2946))</f>
        <v>spaces</v>
      </c>
      <c r="S2946" s="9">
        <f t="shared" si="90"/>
        <v>42132.9143287037</v>
      </c>
      <c r="T2946" s="9">
        <f t="shared" si="91"/>
        <v>42162.9143287037</v>
      </c>
    </row>
    <row r="2947" spans="1:20" ht="58" x14ac:dyDescent="0.35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>
        <f>ROUND((E2947/D2947)*100,0)</f>
        <v>0</v>
      </c>
      <c r="P2947" s="5" t="e">
        <f>E2947/L2947</f>
        <v>#DIV/0!</v>
      </c>
      <c r="Q2947" t="str">
        <f>LEFT(N2947,FIND("/",N2947)-1)</f>
        <v>theater</v>
      </c>
      <c r="R2947" t="str">
        <f>RIGHT(N2947,LEN(N2947)-FIND("/",N2947))</f>
        <v>spaces</v>
      </c>
      <c r="S2947" s="9">
        <f t="shared" ref="S2947:S3010" si="92">(((J2947/60)/60)/24)+DATE(1970,1,1)</f>
        <v>42118.139583333337</v>
      </c>
      <c r="T2947" s="9">
        <f t="shared" ref="T2947:T3010" si="93">(((I2947/60)/60)/24)+DATE(1970,1,1)</f>
        <v>42148.139583333337</v>
      </c>
    </row>
    <row r="2948" spans="1:20" ht="43.5" x14ac:dyDescent="0.35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>
        <f>ROUND((E2948/D2948)*100,0)</f>
        <v>0</v>
      </c>
      <c r="P2948" s="5">
        <f>E2948/L2948</f>
        <v>1</v>
      </c>
      <c r="Q2948" t="str">
        <f>LEFT(N2948,FIND("/",N2948)-1)</f>
        <v>theater</v>
      </c>
      <c r="R2948" t="str">
        <f>RIGHT(N2948,LEN(N2948)-FIND("/",N2948))</f>
        <v>spaces</v>
      </c>
      <c r="S2948" s="9">
        <f t="shared" si="92"/>
        <v>42567.531157407408</v>
      </c>
      <c r="T2948" s="9">
        <f t="shared" si="93"/>
        <v>42597.531157407408</v>
      </c>
    </row>
    <row r="2949" spans="1:20" ht="58" x14ac:dyDescent="0.35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>
        <f>ROUND((E2949/D2949)*100,0)</f>
        <v>4</v>
      </c>
      <c r="P2949" s="5">
        <f>E2949/L2949</f>
        <v>82.461538461538467</v>
      </c>
      <c r="Q2949" t="str">
        <f>LEFT(N2949,FIND("/",N2949)-1)</f>
        <v>theater</v>
      </c>
      <c r="R2949" t="str">
        <f>RIGHT(N2949,LEN(N2949)-FIND("/",N2949))</f>
        <v>spaces</v>
      </c>
      <c r="S2949" s="9">
        <f t="shared" si="92"/>
        <v>42649.562118055561</v>
      </c>
      <c r="T2949" s="9">
        <f t="shared" si="93"/>
        <v>42698.715972222228</v>
      </c>
    </row>
    <row r="2950" spans="1:20" ht="58" x14ac:dyDescent="0.35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>
        <f>ROUND((E2950/D2950)*100,0)</f>
        <v>0</v>
      </c>
      <c r="P2950" s="5">
        <f>E2950/L2950</f>
        <v>2.6666666666666665</v>
      </c>
      <c r="Q2950" t="str">
        <f>LEFT(N2950,FIND("/",N2950)-1)</f>
        <v>theater</v>
      </c>
      <c r="R2950" t="str">
        <f>RIGHT(N2950,LEN(N2950)-FIND("/",N2950))</f>
        <v>spaces</v>
      </c>
      <c r="S2950" s="9">
        <f t="shared" si="92"/>
        <v>42097.649224537032</v>
      </c>
      <c r="T2950" s="9">
        <f t="shared" si="93"/>
        <v>42157.649224537032</v>
      </c>
    </row>
    <row r="2951" spans="1:20" ht="43.5" x14ac:dyDescent="0.35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>
        <f>ROUND((E2951/D2951)*100,0)</f>
        <v>3</v>
      </c>
      <c r="P2951" s="5">
        <f>E2951/L2951</f>
        <v>12.5</v>
      </c>
      <c r="Q2951" t="str">
        <f>LEFT(N2951,FIND("/",N2951)-1)</f>
        <v>theater</v>
      </c>
      <c r="R2951" t="str">
        <f>RIGHT(N2951,LEN(N2951)-FIND("/",N2951))</f>
        <v>spaces</v>
      </c>
      <c r="S2951" s="9">
        <f t="shared" si="92"/>
        <v>42297.823113425926</v>
      </c>
      <c r="T2951" s="9">
        <f t="shared" si="93"/>
        <v>42327.864780092597</v>
      </c>
    </row>
    <row r="2952" spans="1:20" ht="43.5" x14ac:dyDescent="0.35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>
        <f>ROUND((E2952/D2952)*100,0)</f>
        <v>0</v>
      </c>
      <c r="P2952" s="5" t="e">
        <f>E2952/L2952</f>
        <v>#DIV/0!</v>
      </c>
      <c r="Q2952" t="str">
        <f>LEFT(N2952,FIND("/",N2952)-1)</f>
        <v>theater</v>
      </c>
      <c r="R2952" t="str">
        <f>RIGHT(N2952,LEN(N2952)-FIND("/",N2952))</f>
        <v>spaces</v>
      </c>
      <c r="S2952" s="9">
        <f t="shared" si="92"/>
        <v>42362.36518518519</v>
      </c>
      <c r="T2952" s="9">
        <f t="shared" si="93"/>
        <v>42392.36518518519</v>
      </c>
    </row>
    <row r="2953" spans="1:20" ht="58" x14ac:dyDescent="0.35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>
        <f>ROUND((E2953/D2953)*100,0)</f>
        <v>2</v>
      </c>
      <c r="P2953" s="5">
        <f>E2953/L2953</f>
        <v>18.896551724137932</v>
      </c>
      <c r="Q2953" t="str">
        <f>LEFT(N2953,FIND("/",N2953)-1)</f>
        <v>theater</v>
      </c>
      <c r="R2953" t="str">
        <f>RIGHT(N2953,LEN(N2953)-FIND("/",N2953))</f>
        <v>spaces</v>
      </c>
      <c r="S2953" s="9">
        <f t="shared" si="92"/>
        <v>41872.802928240737</v>
      </c>
      <c r="T2953" s="9">
        <f t="shared" si="93"/>
        <v>41917.802928240737</v>
      </c>
    </row>
    <row r="2954" spans="1:20" ht="43.5" x14ac:dyDescent="0.35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>
        <f>ROUND((E2954/D2954)*100,0)</f>
        <v>8</v>
      </c>
      <c r="P2954" s="5">
        <f>E2954/L2954</f>
        <v>200.625</v>
      </c>
      <c r="Q2954" t="str">
        <f>LEFT(N2954,FIND("/",N2954)-1)</f>
        <v>theater</v>
      </c>
      <c r="R2954" t="str">
        <f>RIGHT(N2954,LEN(N2954)-FIND("/",N2954))</f>
        <v>spaces</v>
      </c>
      <c r="S2954" s="9">
        <f t="shared" si="92"/>
        <v>42628.690266203703</v>
      </c>
      <c r="T2954" s="9">
        <f t="shared" si="93"/>
        <v>42660.166666666672</v>
      </c>
    </row>
    <row r="2955" spans="1:20" ht="43.5" x14ac:dyDescent="0.35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>
        <f>ROUND((E2955/D2955)*100,0)</f>
        <v>0</v>
      </c>
      <c r="P2955" s="5">
        <f>E2955/L2955</f>
        <v>201.66666666666666</v>
      </c>
      <c r="Q2955" t="str">
        <f>LEFT(N2955,FIND("/",N2955)-1)</f>
        <v>theater</v>
      </c>
      <c r="R2955" t="str">
        <f>RIGHT(N2955,LEN(N2955)-FIND("/",N2955))</f>
        <v>spaces</v>
      </c>
      <c r="S2955" s="9">
        <f t="shared" si="92"/>
        <v>42255.791909722218</v>
      </c>
      <c r="T2955" s="9">
        <f t="shared" si="93"/>
        <v>42285.791909722218</v>
      </c>
    </row>
    <row r="2956" spans="1:20" ht="43.5" x14ac:dyDescent="0.35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>
        <f>ROUND((E2956/D2956)*100,0)</f>
        <v>0</v>
      </c>
      <c r="P2956" s="5" t="e">
        <f>E2956/L2956</f>
        <v>#DIV/0!</v>
      </c>
      <c r="Q2956" t="str">
        <f>LEFT(N2956,FIND("/",N2956)-1)</f>
        <v>theater</v>
      </c>
      <c r="R2956" t="str">
        <f>RIGHT(N2956,LEN(N2956)-FIND("/",N2956))</f>
        <v>spaces</v>
      </c>
      <c r="S2956" s="9">
        <f t="shared" si="92"/>
        <v>42790.583368055552</v>
      </c>
      <c r="T2956" s="9">
        <f t="shared" si="93"/>
        <v>42810.541701388895</v>
      </c>
    </row>
    <row r="2957" spans="1:20" ht="29" x14ac:dyDescent="0.35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>
        <f>ROUND((E2957/D2957)*100,0)</f>
        <v>60</v>
      </c>
      <c r="P2957" s="5">
        <f>E2957/L2957</f>
        <v>65</v>
      </c>
      <c r="Q2957" t="str">
        <f>LEFT(N2957,FIND("/",N2957)-1)</f>
        <v>theater</v>
      </c>
      <c r="R2957" t="str">
        <f>RIGHT(N2957,LEN(N2957)-FIND("/",N2957))</f>
        <v>spaces</v>
      </c>
      <c r="S2957" s="9">
        <f t="shared" si="92"/>
        <v>42141.741307870368</v>
      </c>
      <c r="T2957" s="9">
        <f t="shared" si="93"/>
        <v>42171.741307870368</v>
      </c>
    </row>
    <row r="2958" spans="1:20" ht="43.5" x14ac:dyDescent="0.35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>
        <f>ROUND((E2958/D2958)*100,0)</f>
        <v>17</v>
      </c>
      <c r="P2958" s="5">
        <f>E2958/L2958</f>
        <v>66.099999999999994</v>
      </c>
      <c r="Q2958" t="str">
        <f>LEFT(N2958,FIND("/",N2958)-1)</f>
        <v>theater</v>
      </c>
      <c r="R2958" t="str">
        <f>RIGHT(N2958,LEN(N2958)-FIND("/",N2958))</f>
        <v>spaces</v>
      </c>
      <c r="S2958" s="9">
        <f t="shared" si="92"/>
        <v>42464.958912037036</v>
      </c>
      <c r="T2958" s="9">
        <f t="shared" si="93"/>
        <v>42494.958912037036</v>
      </c>
    </row>
    <row r="2959" spans="1:20" ht="43.5" x14ac:dyDescent="0.35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>
        <f>ROUND((E2959/D2959)*100,0)</f>
        <v>2</v>
      </c>
      <c r="P2959" s="5">
        <f>E2959/L2959</f>
        <v>93.333333333333329</v>
      </c>
      <c r="Q2959" t="str">
        <f>LEFT(N2959,FIND("/",N2959)-1)</f>
        <v>theater</v>
      </c>
      <c r="R2959" t="str">
        <f>RIGHT(N2959,LEN(N2959)-FIND("/",N2959))</f>
        <v>spaces</v>
      </c>
      <c r="S2959" s="9">
        <f t="shared" si="92"/>
        <v>42031.011249999996</v>
      </c>
      <c r="T2959" s="9">
        <f t="shared" si="93"/>
        <v>42090.969583333332</v>
      </c>
    </row>
    <row r="2960" spans="1:20" ht="43.5" x14ac:dyDescent="0.35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>
        <f>ROUND((E2960/D2960)*100,0)</f>
        <v>0</v>
      </c>
      <c r="P2960" s="5" t="e">
        <f>E2960/L2960</f>
        <v>#DIV/0!</v>
      </c>
      <c r="Q2960" t="str">
        <f>LEFT(N2960,FIND("/",N2960)-1)</f>
        <v>theater</v>
      </c>
      <c r="R2960" t="str">
        <f>RIGHT(N2960,LEN(N2960)-FIND("/",N2960))</f>
        <v>spaces</v>
      </c>
      <c r="S2960" s="9">
        <f t="shared" si="92"/>
        <v>42438.779131944444</v>
      </c>
      <c r="T2960" s="9">
        <f t="shared" si="93"/>
        <v>42498.73746527778</v>
      </c>
    </row>
    <row r="2961" spans="1:20" ht="43.5" x14ac:dyDescent="0.35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>
        <f>ROUND((E2961/D2961)*100,0)</f>
        <v>0</v>
      </c>
      <c r="P2961" s="5" t="e">
        <f>E2961/L2961</f>
        <v>#DIV/0!</v>
      </c>
      <c r="Q2961" t="str">
        <f>LEFT(N2961,FIND("/",N2961)-1)</f>
        <v>theater</v>
      </c>
      <c r="R2961" t="str">
        <f>RIGHT(N2961,LEN(N2961)-FIND("/",N2961))</f>
        <v>spaces</v>
      </c>
      <c r="S2961" s="9">
        <f t="shared" si="92"/>
        <v>42498.008391203708</v>
      </c>
      <c r="T2961" s="9">
        <f t="shared" si="93"/>
        <v>42528.008391203708</v>
      </c>
    </row>
    <row r="2962" spans="1:20" ht="43.5" x14ac:dyDescent="0.35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>
        <f>ROUND((E2962/D2962)*100,0)</f>
        <v>0</v>
      </c>
      <c r="P2962" s="5" t="e">
        <f>E2962/L2962</f>
        <v>#DIV/0!</v>
      </c>
      <c r="Q2962" t="str">
        <f>LEFT(N2962,FIND("/",N2962)-1)</f>
        <v>theater</v>
      </c>
      <c r="R2962" t="str">
        <f>RIGHT(N2962,LEN(N2962)-FIND("/",N2962))</f>
        <v>spaces</v>
      </c>
      <c r="S2962" s="9">
        <f t="shared" si="92"/>
        <v>41863.757210648146</v>
      </c>
      <c r="T2962" s="9">
        <f t="shared" si="93"/>
        <v>41893.757210648146</v>
      </c>
    </row>
    <row r="2963" spans="1:20" ht="58" x14ac:dyDescent="0.35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>
        <f>ROUND((E2963/D2963)*100,0)</f>
        <v>110</v>
      </c>
      <c r="P2963" s="5">
        <f>E2963/L2963</f>
        <v>50.75</v>
      </c>
      <c r="Q2963" t="str">
        <f>LEFT(N2963,FIND("/",N2963)-1)</f>
        <v>theater</v>
      </c>
      <c r="R2963" t="str">
        <f>RIGHT(N2963,LEN(N2963)-FIND("/",N2963))</f>
        <v>plays</v>
      </c>
      <c r="S2963" s="9">
        <f t="shared" si="92"/>
        <v>42061.212488425925</v>
      </c>
      <c r="T2963" s="9">
        <f t="shared" si="93"/>
        <v>42089.166666666672</v>
      </c>
    </row>
    <row r="2964" spans="1:20" ht="43.5" x14ac:dyDescent="0.35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>
        <f>ROUND((E2964/D2964)*100,0)</f>
        <v>122</v>
      </c>
      <c r="P2964" s="5">
        <f>E2964/L2964</f>
        <v>60.9</v>
      </c>
      <c r="Q2964" t="str">
        <f>LEFT(N2964,FIND("/",N2964)-1)</f>
        <v>theater</v>
      </c>
      <c r="R2964" t="str">
        <f>RIGHT(N2964,LEN(N2964)-FIND("/",N2964))</f>
        <v>plays</v>
      </c>
      <c r="S2964" s="9">
        <f t="shared" si="92"/>
        <v>42036.24428240741</v>
      </c>
      <c r="T2964" s="9">
        <f t="shared" si="93"/>
        <v>42064.290972222225</v>
      </c>
    </row>
    <row r="2965" spans="1:20" ht="58" x14ac:dyDescent="0.35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>
        <f>ROUND((E2965/D2965)*100,0)</f>
        <v>107</v>
      </c>
      <c r="P2965" s="5">
        <f>E2965/L2965</f>
        <v>109.03061224489795</v>
      </c>
      <c r="Q2965" t="str">
        <f>LEFT(N2965,FIND("/",N2965)-1)</f>
        <v>theater</v>
      </c>
      <c r="R2965" t="str">
        <f>RIGHT(N2965,LEN(N2965)-FIND("/",N2965))</f>
        <v>plays</v>
      </c>
      <c r="S2965" s="9">
        <f t="shared" si="92"/>
        <v>42157.470185185186</v>
      </c>
      <c r="T2965" s="9">
        <f t="shared" si="93"/>
        <v>42187.470185185186</v>
      </c>
    </row>
    <row r="2966" spans="1:20" ht="43.5" x14ac:dyDescent="0.35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>
        <f>ROUND((E2966/D2966)*100,0)</f>
        <v>101</v>
      </c>
      <c r="P2966" s="5">
        <f>E2966/L2966</f>
        <v>25.692295918367346</v>
      </c>
      <c r="Q2966" t="str">
        <f>LEFT(N2966,FIND("/",N2966)-1)</f>
        <v>theater</v>
      </c>
      <c r="R2966" t="str">
        <f>RIGHT(N2966,LEN(N2966)-FIND("/",N2966))</f>
        <v>plays</v>
      </c>
      <c r="S2966" s="9">
        <f t="shared" si="92"/>
        <v>41827.909942129627</v>
      </c>
      <c r="T2966" s="9">
        <f t="shared" si="93"/>
        <v>41857.897222222222</v>
      </c>
    </row>
    <row r="2967" spans="1:20" ht="58" x14ac:dyDescent="0.35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>
        <f>ROUND((E2967/D2967)*100,0)</f>
        <v>109</v>
      </c>
      <c r="P2967" s="5">
        <f>E2967/L2967</f>
        <v>41.92307692307692</v>
      </c>
      <c r="Q2967" t="str">
        <f>LEFT(N2967,FIND("/",N2967)-1)</f>
        <v>theater</v>
      </c>
      <c r="R2967" t="str">
        <f>RIGHT(N2967,LEN(N2967)-FIND("/",N2967))</f>
        <v>plays</v>
      </c>
      <c r="S2967" s="9">
        <f t="shared" si="92"/>
        <v>42162.729548611111</v>
      </c>
      <c r="T2967" s="9">
        <f t="shared" si="93"/>
        <v>42192.729548611111</v>
      </c>
    </row>
    <row r="2968" spans="1:20" ht="43.5" x14ac:dyDescent="0.35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>
        <f>ROUND((E2968/D2968)*100,0)</f>
        <v>114</v>
      </c>
      <c r="P2968" s="5">
        <f>E2968/L2968</f>
        <v>88.7734375</v>
      </c>
      <c r="Q2968" t="str">
        <f>LEFT(N2968,FIND("/",N2968)-1)</f>
        <v>theater</v>
      </c>
      <c r="R2968" t="str">
        <f>RIGHT(N2968,LEN(N2968)-FIND("/",N2968))</f>
        <v>plays</v>
      </c>
      <c r="S2968" s="9">
        <f t="shared" si="92"/>
        <v>42233.738564814819</v>
      </c>
      <c r="T2968" s="9">
        <f t="shared" si="93"/>
        <v>42263.738564814819</v>
      </c>
    </row>
    <row r="2969" spans="1:20" ht="43.5" x14ac:dyDescent="0.35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>
        <f>ROUND((E2969/D2969)*100,0)</f>
        <v>114</v>
      </c>
      <c r="P2969" s="5">
        <f>E2969/L2969</f>
        <v>80.225352112676063</v>
      </c>
      <c r="Q2969" t="str">
        <f>LEFT(N2969,FIND("/",N2969)-1)</f>
        <v>theater</v>
      </c>
      <c r="R2969" t="str">
        <f>RIGHT(N2969,LEN(N2969)-FIND("/",N2969))</f>
        <v>plays</v>
      </c>
      <c r="S2969" s="9">
        <f t="shared" si="92"/>
        <v>42042.197824074072</v>
      </c>
      <c r="T2969" s="9">
        <f t="shared" si="93"/>
        <v>42072.156157407408</v>
      </c>
    </row>
    <row r="2970" spans="1:20" ht="29" x14ac:dyDescent="0.35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>
        <f>ROUND((E2970/D2970)*100,0)</f>
        <v>106</v>
      </c>
      <c r="P2970" s="5">
        <f>E2970/L2970</f>
        <v>78.936170212765958</v>
      </c>
      <c r="Q2970" t="str">
        <f>LEFT(N2970,FIND("/",N2970)-1)</f>
        <v>theater</v>
      </c>
      <c r="R2970" t="str">
        <f>RIGHT(N2970,LEN(N2970)-FIND("/",N2970))</f>
        <v>plays</v>
      </c>
      <c r="S2970" s="9">
        <f t="shared" si="92"/>
        <v>42585.523842592593</v>
      </c>
      <c r="T2970" s="9">
        <f t="shared" si="93"/>
        <v>42599.165972222225</v>
      </c>
    </row>
    <row r="2971" spans="1:20" ht="43.5" x14ac:dyDescent="0.35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>
        <f>ROUND((E2971/D2971)*100,0)</f>
        <v>163</v>
      </c>
      <c r="P2971" s="5">
        <f>E2971/L2971</f>
        <v>95.588235294117652</v>
      </c>
      <c r="Q2971" t="str">
        <f>LEFT(N2971,FIND("/",N2971)-1)</f>
        <v>theater</v>
      </c>
      <c r="R2971" t="str">
        <f>RIGHT(N2971,LEN(N2971)-FIND("/",N2971))</f>
        <v>plays</v>
      </c>
      <c r="S2971" s="9">
        <f t="shared" si="92"/>
        <v>42097.786493055552</v>
      </c>
      <c r="T2971" s="9">
        <f t="shared" si="93"/>
        <v>42127.952083333337</v>
      </c>
    </row>
    <row r="2972" spans="1:20" ht="43.5" x14ac:dyDescent="0.35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>
        <f>ROUND((E2972/D2972)*100,0)</f>
        <v>106</v>
      </c>
      <c r="P2972" s="5">
        <f>E2972/L2972</f>
        <v>69.890109890109883</v>
      </c>
      <c r="Q2972" t="str">
        <f>LEFT(N2972,FIND("/",N2972)-1)</f>
        <v>theater</v>
      </c>
      <c r="R2972" t="str">
        <f>RIGHT(N2972,LEN(N2972)-FIND("/",N2972))</f>
        <v>plays</v>
      </c>
      <c r="S2972" s="9">
        <f t="shared" si="92"/>
        <v>41808.669571759259</v>
      </c>
      <c r="T2972" s="9">
        <f t="shared" si="93"/>
        <v>41838.669571759259</v>
      </c>
    </row>
    <row r="2973" spans="1:20" ht="43.5" x14ac:dyDescent="0.35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>
        <f>ROUND((E2973/D2973)*100,0)</f>
        <v>100</v>
      </c>
      <c r="P2973" s="5">
        <f>E2973/L2973</f>
        <v>74.534883720930239</v>
      </c>
      <c r="Q2973" t="str">
        <f>LEFT(N2973,FIND("/",N2973)-1)</f>
        <v>theater</v>
      </c>
      <c r="R2973" t="str">
        <f>RIGHT(N2973,LEN(N2973)-FIND("/",N2973))</f>
        <v>plays</v>
      </c>
      <c r="S2973" s="9">
        <f t="shared" si="92"/>
        <v>41852.658310185187</v>
      </c>
      <c r="T2973" s="9">
        <f t="shared" si="93"/>
        <v>41882.658310185187</v>
      </c>
    </row>
    <row r="2974" spans="1:20" ht="29" x14ac:dyDescent="0.35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>
        <f>ROUND((E2974/D2974)*100,0)</f>
        <v>105</v>
      </c>
      <c r="P2974" s="5">
        <f>E2974/L2974</f>
        <v>123.94117647058823</v>
      </c>
      <c r="Q2974" t="str">
        <f>LEFT(N2974,FIND("/",N2974)-1)</f>
        <v>theater</v>
      </c>
      <c r="R2974" t="str">
        <f>RIGHT(N2974,LEN(N2974)-FIND("/",N2974))</f>
        <v>plays</v>
      </c>
      <c r="S2974" s="9">
        <f t="shared" si="92"/>
        <v>42694.110185185185</v>
      </c>
      <c r="T2974" s="9">
        <f t="shared" si="93"/>
        <v>42709.041666666672</v>
      </c>
    </row>
    <row r="2975" spans="1:20" ht="43.5" x14ac:dyDescent="0.35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>
        <f>ROUND((E2975/D2975)*100,0)</f>
        <v>175</v>
      </c>
      <c r="P2975" s="5">
        <f>E2975/L2975</f>
        <v>264.84848484848487</v>
      </c>
      <c r="Q2975" t="str">
        <f>LEFT(N2975,FIND("/",N2975)-1)</f>
        <v>theater</v>
      </c>
      <c r="R2975" t="str">
        <f>RIGHT(N2975,LEN(N2975)-FIND("/",N2975))</f>
        <v>plays</v>
      </c>
      <c r="S2975" s="9">
        <f t="shared" si="92"/>
        <v>42341.818379629629</v>
      </c>
      <c r="T2975" s="9">
        <f t="shared" si="93"/>
        <v>42370.166666666672</v>
      </c>
    </row>
    <row r="2976" spans="1:20" ht="58" x14ac:dyDescent="0.35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>
        <f>ROUND((E2976/D2976)*100,0)</f>
        <v>102</v>
      </c>
      <c r="P2976" s="5">
        <f>E2976/L2976</f>
        <v>58.620689655172413</v>
      </c>
      <c r="Q2976" t="str">
        <f>LEFT(N2976,FIND("/",N2976)-1)</f>
        <v>theater</v>
      </c>
      <c r="R2976" t="str">
        <f>RIGHT(N2976,LEN(N2976)-FIND("/",N2976))</f>
        <v>plays</v>
      </c>
      <c r="S2976" s="9">
        <f t="shared" si="92"/>
        <v>41880.061006944445</v>
      </c>
      <c r="T2976" s="9">
        <f t="shared" si="93"/>
        <v>41908.065972222219</v>
      </c>
    </row>
    <row r="2977" spans="1:20" ht="58" x14ac:dyDescent="0.35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>
        <f>ROUND((E2977/D2977)*100,0)</f>
        <v>100</v>
      </c>
      <c r="P2977" s="5">
        <f>E2977/L2977</f>
        <v>70.884955752212392</v>
      </c>
      <c r="Q2977" t="str">
        <f>LEFT(N2977,FIND("/",N2977)-1)</f>
        <v>theater</v>
      </c>
      <c r="R2977" t="str">
        <f>RIGHT(N2977,LEN(N2977)-FIND("/",N2977))</f>
        <v>plays</v>
      </c>
      <c r="S2977" s="9">
        <f t="shared" si="92"/>
        <v>41941.683865740742</v>
      </c>
      <c r="T2977" s="9">
        <f t="shared" si="93"/>
        <v>41970.125</v>
      </c>
    </row>
    <row r="2978" spans="1:20" ht="43.5" x14ac:dyDescent="0.35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>
        <f>ROUND((E2978/D2978)*100,0)</f>
        <v>171</v>
      </c>
      <c r="P2978" s="5">
        <f>E2978/L2978</f>
        <v>8.5714285714285712</v>
      </c>
      <c r="Q2978" t="str">
        <f>LEFT(N2978,FIND("/",N2978)-1)</f>
        <v>theater</v>
      </c>
      <c r="R2978" t="str">
        <f>RIGHT(N2978,LEN(N2978)-FIND("/",N2978))</f>
        <v>plays</v>
      </c>
      <c r="S2978" s="9">
        <f t="shared" si="92"/>
        <v>42425.730671296296</v>
      </c>
      <c r="T2978" s="9">
        <f t="shared" si="93"/>
        <v>42442.5</v>
      </c>
    </row>
    <row r="2979" spans="1:20" ht="58" x14ac:dyDescent="0.35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>
        <f>ROUND((E2979/D2979)*100,0)</f>
        <v>114</v>
      </c>
      <c r="P2979" s="5">
        <f>E2979/L2979</f>
        <v>113.56666666666666</v>
      </c>
      <c r="Q2979" t="str">
        <f>LEFT(N2979,FIND("/",N2979)-1)</f>
        <v>theater</v>
      </c>
      <c r="R2979" t="str">
        <f>RIGHT(N2979,LEN(N2979)-FIND("/",N2979))</f>
        <v>plays</v>
      </c>
      <c r="S2979" s="9">
        <f t="shared" si="92"/>
        <v>42026.88118055556</v>
      </c>
      <c r="T2979" s="9">
        <f t="shared" si="93"/>
        <v>42086.093055555553</v>
      </c>
    </row>
    <row r="2980" spans="1:20" ht="58" x14ac:dyDescent="0.35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>
        <f>ROUND((E2980/D2980)*100,0)</f>
        <v>129</v>
      </c>
      <c r="P2980" s="5">
        <f>E2980/L2980</f>
        <v>60.6875</v>
      </c>
      <c r="Q2980" t="str">
        <f>LEFT(N2980,FIND("/",N2980)-1)</f>
        <v>theater</v>
      </c>
      <c r="R2980" t="str">
        <f>RIGHT(N2980,LEN(N2980)-FIND("/",N2980))</f>
        <v>plays</v>
      </c>
      <c r="S2980" s="9">
        <f t="shared" si="92"/>
        <v>41922.640590277777</v>
      </c>
      <c r="T2980" s="9">
        <f t="shared" si="93"/>
        <v>41932.249305555553</v>
      </c>
    </row>
    <row r="2981" spans="1:20" ht="43.5" x14ac:dyDescent="0.35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>
        <f>ROUND((E2981/D2981)*100,0)</f>
        <v>101</v>
      </c>
      <c r="P2981" s="5">
        <f>E2981/L2981</f>
        <v>110.21739130434783</v>
      </c>
      <c r="Q2981" t="str">
        <f>LEFT(N2981,FIND("/",N2981)-1)</f>
        <v>theater</v>
      </c>
      <c r="R2981" t="str">
        <f>RIGHT(N2981,LEN(N2981)-FIND("/",N2981))</f>
        <v>plays</v>
      </c>
      <c r="S2981" s="9">
        <f t="shared" si="92"/>
        <v>41993.824340277773</v>
      </c>
      <c r="T2981" s="9">
        <f t="shared" si="93"/>
        <v>42010.25</v>
      </c>
    </row>
    <row r="2982" spans="1:20" ht="43.5" x14ac:dyDescent="0.35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>
        <f>ROUND((E2982/D2982)*100,0)</f>
        <v>109</v>
      </c>
      <c r="P2982" s="5">
        <f>E2982/L2982</f>
        <v>136.45833333333334</v>
      </c>
      <c r="Q2982" t="str">
        <f>LEFT(N2982,FIND("/",N2982)-1)</f>
        <v>theater</v>
      </c>
      <c r="R2982" t="str">
        <f>RIGHT(N2982,LEN(N2982)-FIND("/",N2982))</f>
        <v>plays</v>
      </c>
      <c r="S2982" s="9">
        <f t="shared" si="92"/>
        <v>42219.915856481486</v>
      </c>
      <c r="T2982" s="9">
        <f t="shared" si="93"/>
        <v>42240.083333333328</v>
      </c>
    </row>
    <row r="2983" spans="1:20" ht="58" x14ac:dyDescent="0.35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>
        <f>ROUND((E2983/D2983)*100,0)</f>
        <v>129</v>
      </c>
      <c r="P2983" s="5">
        <f>E2983/L2983</f>
        <v>53.164948453608247</v>
      </c>
      <c r="Q2983" t="str">
        <f>LEFT(N2983,FIND("/",N2983)-1)</f>
        <v>theater</v>
      </c>
      <c r="R2983" t="str">
        <f>RIGHT(N2983,LEN(N2983)-FIND("/",N2983))</f>
        <v>spaces</v>
      </c>
      <c r="S2983" s="9">
        <f t="shared" si="92"/>
        <v>42225.559675925921</v>
      </c>
      <c r="T2983" s="9">
        <f t="shared" si="93"/>
        <v>42270.559675925921</v>
      </c>
    </row>
    <row r="2984" spans="1:20" ht="43.5" x14ac:dyDescent="0.35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>
        <f>ROUND((E2984/D2984)*100,0)</f>
        <v>102</v>
      </c>
      <c r="P2984" s="5">
        <f>E2984/L2984</f>
        <v>86.491525423728817</v>
      </c>
      <c r="Q2984" t="str">
        <f>LEFT(N2984,FIND("/",N2984)-1)</f>
        <v>theater</v>
      </c>
      <c r="R2984" t="str">
        <f>RIGHT(N2984,LEN(N2984)-FIND("/",N2984))</f>
        <v>spaces</v>
      </c>
      <c r="S2984" s="9">
        <f t="shared" si="92"/>
        <v>42381.686840277776</v>
      </c>
      <c r="T2984" s="9">
        <f t="shared" si="93"/>
        <v>42411.686840277776</v>
      </c>
    </row>
    <row r="2985" spans="1:20" ht="43.5" x14ac:dyDescent="0.35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>
        <f>ROUND((E2985/D2985)*100,0)</f>
        <v>147</v>
      </c>
      <c r="P2985" s="5">
        <f>E2985/L2985</f>
        <v>155.23827397260274</v>
      </c>
      <c r="Q2985" t="str">
        <f>LEFT(N2985,FIND("/",N2985)-1)</f>
        <v>theater</v>
      </c>
      <c r="R2985" t="str">
        <f>RIGHT(N2985,LEN(N2985)-FIND("/",N2985))</f>
        <v>spaces</v>
      </c>
      <c r="S2985" s="9">
        <f t="shared" si="92"/>
        <v>41894.632361111115</v>
      </c>
      <c r="T2985" s="9">
        <f t="shared" si="93"/>
        <v>41954.674027777779</v>
      </c>
    </row>
    <row r="2986" spans="1:20" ht="58" x14ac:dyDescent="0.35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>
        <f>ROUND((E2986/D2986)*100,0)</f>
        <v>100</v>
      </c>
      <c r="P2986" s="5">
        <f>E2986/L2986</f>
        <v>115.08256880733946</v>
      </c>
      <c r="Q2986" t="str">
        <f>LEFT(N2986,FIND("/",N2986)-1)</f>
        <v>theater</v>
      </c>
      <c r="R2986" t="str">
        <f>RIGHT(N2986,LEN(N2986)-FIND("/",N2986))</f>
        <v>spaces</v>
      </c>
      <c r="S2986" s="9">
        <f t="shared" si="92"/>
        <v>42576.278715277775</v>
      </c>
      <c r="T2986" s="9">
        <f t="shared" si="93"/>
        <v>42606.278715277775</v>
      </c>
    </row>
    <row r="2987" spans="1:20" ht="58" x14ac:dyDescent="0.35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>
        <f>ROUND((E2987/D2987)*100,0)</f>
        <v>122</v>
      </c>
      <c r="P2987" s="5">
        <f>E2987/L2987</f>
        <v>109.5945945945946</v>
      </c>
      <c r="Q2987" t="str">
        <f>LEFT(N2987,FIND("/",N2987)-1)</f>
        <v>theater</v>
      </c>
      <c r="R2987" t="str">
        <f>RIGHT(N2987,LEN(N2987)-FIND("/",N2987))</f>
        <v>spaces</v>
      </c>
      <c r="S2987" s="9">
        <f t="shared" si="92"/>
        <v>42654.973703703698</v>
      </c>
      <c r="T2987" s="9">
        <f t="shared" si="93"/>
        <v>42674.166666666672</v>
      </c>
    </row>
    <row r="2988" spans="1:20" ht="43.5" x14ac:dyDescent="0.35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>
        <f>ROUND((E2988/D2988)*100,0)</f>
        <v>106</v>
      </c>
      <c r="P2988" s="5">
        <f>E2988/L2988</f>
        <v>45.214285714285715</v>
      </c>
      <c r="Q2988" t="str">
        <f>LEFT(N2988,FIND("/",N2988)-1)</f>
        <v>theater</v>
      </c>
      <c r="R2988" t="str">
        <f>RIGHT(N2988,LEN(N2988)-FIND("/",N2988))</f>
        <v>spaces</v>
      </c>
      <c r="S2988" s="9">
        <f t="shared" si="92"/>
        <v>42431.500069444446</v>
      </c>
      <c r="T2988" s="9">
        <f t="shared" si="93"/>
        <v>42491.458402777775</v>
      </c>
    </row>
    <row r="2989" spans="1:20" ht="58" x14ac:dyDescent="0.35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>
        <f>ROUND((E2989/D2989)*100,0)</f>
        <v>110</v>
      </c>
      <c r="P2989" s="5">
        <f>E2989/L2989</f>
        <v>104.15169811320754</v>
      </c>
      <c r="Q2989" t="str">
        <f>LEFT(N2989,FIND("/",N2989)-1)</f>
        <v>theater</v>
      </c>
      <c r="R2989" t="str">
        <f>RIGHT(N2989,LEN(N2989)-FIND("/",N2989))</f>
        <v>spaces</v>
      </c>
      <c r="S2989" s="9">
        <f t="shared" si="92"/>
        <v>42627.307303240741</v>
      </c>
      <c r="T2989" s="9">
        <f t="shared" si="93"/>
        <v>42656</v>
      </c>
    </row>
    <row r="2990" spans="1:20" ht="43.5" x14ac:dyDescent="0.35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>
        <f>ROUND((E2990/D2990)*100,0)</f>
        <v>100</v>
      </c>
      <c r="P2990" s="5">
        <f>E2990/L2990</f>
        <v>35.714285714285715</v>
      </c>
      <c r="Q2990" t="str">
        <f>LEFT(N2990,FIND("/",N2990)-1)</f>
        <v>theater</v>
      </c>
      <c r="R2990" t="str">
        <f>RIGHT(N2990,LEN(N2990)-FIND("/",N2990))</f>
        <v>spaces</v>
      </c>
      <c r="S2990" s="9">
        <f t="shared" si="92"/>
        <v>42511.362048611118</v>
      </c>
      <c r="T2990" s="9">
        <f t="shared" si="93"/>
        <v>42541.362048611118</v>
      </c>
    </row>
    <row r="2991" spans="1:20" x14ac:dyDescent="0.35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>
        <f>ROUND((E2991/D2991)*100,0)</f>
        <v>177</v>
      </c>
      <c r="P2991" s="5">
        <f>E2991/L2991</f>
        <v>96.997252747252745</v>
      </c>
      <c r="Q2991" t="str">
        <f>LEFT(N2991,FIND("/",N2991)-1)</f>
        <v>theater</v>
      </c>
      <c r="R2991" t="str">
        <f>RIGHT(N2991,LEN(N2991)-FIND("/",N2991))</f>
        <v>spaces</v>
      </c>
      <c r="S2991" s="9">
        <f t="shared" si="92"/>
        <v>42337.02039351852</v>
      </c>
      <c r="T2991" s="9">
        <f t="shared" si="93"/>
        <v>42359.207638888889</v>
      </c>
    </row>
    <row r="2992" spans="1:20" ht="43.5" x14ac:dyDescent="0.35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>
        <f>ROUND((E2992/D2992)*100,0)</f>
        <v>100</v>
      </c>
      <c r="P2992" s="5">
        <f>E2992/L2992</f>
        <v>370.37037037037038</v>
      </c>
      <c r="Q2992" t="str">
        <f>LEFT(N2992,FIND("/",N2992)-1)</f>
        <v>theater</v>
      </c>
      <c r="R2992" t="str">
        <f>RIGHT(N2992,LEN(N2992)-FIND("/",N2992))</f>
        <v>spaces</v>
      </c>
      <c r="S2992" s="9">
        <f t="shared" si="92"/>
        <v>42341.57430555555</v>
      </c>
      <c r="T2992" s="9">
        <f t="shared" si="93"/>
        <v>42376.57430555555</v>
      </c>
    </row>
    <row r="2993" spans="1:20" ht="43.5" x14ac:dyDescent="0.35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>
        <f>ROUND((E2993/D2993)*100,0)</f>
        <v>103</v>
      </c>
      <c r="P2993" s="5">
        <f>E2993/L2993</f>
        <v>94.408602150537632</v>
      </c>
      <c r="Q2993" t="str">
        <f>LEFT(N2993,FIND("/",N2993)-1)</f>
        <v>theater</v>
      </c>
      <c r="R2993" t="str">
        <f>RIGHT(N2993,LEN(N2993)-FIND("/",N2993))</f>
        <v>spaces</v>
      </c>
      <c r="S2993" s="9">
        <f t="shared" si="92"/>
        <v>42740.837152777778</v>
      </c>
      <c r="T2993" s="9">
        <f t="shared" si="93"/>
        <v>42762.837152777778</v>
      </c>
    </row>
    <row r="2994" spans="1:20" ht="43.5" x14ac:dyDescent="0.35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>
        <f>ROUND((E2994/D2994)*100,0)</f>
        <v>105</v>
      </c>
      <c r="P2994" s="5">
        <f>E2994/L2994</f>
        <v>48.984375</v>
      </c>
      <c r="Q2994" t="str">
        <f>LEFT(N2994,FIND("/",N2994)-1)</f>
        <v>theater</v>
      </c>
      <c r="R2994" t="str">
        <f>RIGHT(N2994,LEN(N2994)-FIND("/",N2994))</f>
        <v>spaces</v>
      </c>
      <c r="S2994" s="9">
        <f t="shared" si="92"/>
        <v>42622.767476851848</v>
      </c>
      <c r="T2994" s="9">
        <f t="shared" si="93"/>
        <v>42652.767476851848</v>
      </c>
    </row>
    <row r="2995" spans="1:20" x14ac:dyDescent="0.35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>
        <f>ROUND((E2995/D2995)*100,0)</f>
        <v>100</v>
      </c>
      <c r="P2995" s="5">
        <f>E2995/L2995</f>
        <v>45.590909090909093</v>
      </c>
      <c r="Q2995" t="str">
        <f>LEFT(N2995,FIND("/",N2995)-1)</f>
        <v>theater</v>
      </c>
      <c r="R2995" t="str">
        <f>RIGHT(N2995,LEN(N2995)-FIND("/",N2995))</f>
        <v>spaces</v>
      </c>
      <c r="S2995" s="9">
        <f t="shared" si="92"/>
        <v>42390.838738425926</v>
      </c>
      <c r="T2995" s="9">
        <f t="shared" si="93"/>
        <v>42420.838738425926</v>
      </c>
    </row>
    <row r="2996" spans="1:20" ht="43.5" x14ac:dyDescent="0.35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>
        <f>ROUND((E2996/D2996)*100,0)</f>
        <v>458</v>
      </c>
      <c r="P2996" s="5">
        <f>E2996/L2996</f>
        <v>23.275254237288134</v>
      </c>
      <c r="Q2996" t="str">
        <f>LEFT(N2996,FIND("/",N2996)-1)</f>
        <v>theater</v>
      </c>
      <c r="R2996" t="str">
        <f>RIGHT(N2996,LEN(N2996)-FIND("/",N2996))</f>
        <v>spaces</v>
      </c>
      <c r="S2996" s="9">
        <f t="shared" si="92"/>
        <v>41885.478842592594</v>
      </c>
      <c r="T2996" s="9">
        <f t="shared" si="93"/>
        <v>41915.478842592594</v>
      </c>
    </row>
    <row r="2997" spans="1:20" ht="43.5" x14ac:dyDescent="0.35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>
        <f>ROUND((E2997/D2997)*100,0)</f>
        <v>105</v>
      </c>
      <c r="P2997" s="5">
        <f>E2997/L2997</f>
        <v>63.2289156626506</v>
      </c>
      <c r="Q2997" t="str">
        <f>LEFT(N2997,FIND("/",N2997)-1)</f>
        <v>theater</v>
      </c>
      <c r="R2997" t="str">
        <f>RIGHT(N2997,LEN(N2997)-FIND("/",N2997))</f>
        <v>spaces</v>
      </c>
      <c r="S2997" s="9">
        <f t="shared" si="92"/>
        <v>42724.665173611109</v>
      </c>
      <c r="T2997" s="9">
        <f t="shared" si="93"/>
        <v>42754.665173611109</v>
      </c>
    </row>
    <row r="2998" spans="1:20" ht="29" x14ac:dyDescent="0.35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>
        <f>ROUND((E2998/D2998)*100,0)</f>
        <v>172</v>
      </c>
      <c r="P2998" s="5">
        <f>E2998/L2998</f>
        <v>153.5204081632653</v>
      </c>
      <c r="Q2998" t="str">
        <f>LEFT(N2998,FIND("/",N2998)-1)</f>
        <v>theater</v>
      </c>
      <c r="R2998" t="str">
        <f>RIGHT(N2998,LEN(N2998)-FIND("/",N2998))</f>
        <v>spaces</v>
      </c>
      <c r="S2998" s="9">
        <f t="shared" si="92"/>
        <v>42090.912500000006</v>
      </c>
      <c r="T2998" s="9">
        <f t="shared" si="93"/>
        <v>42150.912500000006</v>
      </c>
    </row>
    <row r="2999" spans="1:20" ht="43.5" x14ac:dyDescent="0.35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>
        <f>ROUND((E2999/D2999)*100,0)</f>
        <v>104</v>
      </c>
      <c r="P2999" s="5">
        <f>E2999/L2999</f>
        <v>90.2</v>
      </c>
      <c r="Q2999" t="str">
        <f>LEFT(N2999,FIND("/",N2999)-1)</f>
        <v>theater</v>
      </c>
      <c r="R2999" t="str">
        <f>RIGHT(N2999,LEN(N2999)-FIND("/",N2999))</f>
        <v>spaces</v>
      </c>
      <c r="S2999" s="9">
        <f t="shared" si="92"/>
        <v>42775.733715277776</v>
      </c>
      <c r="T2999" s="9">
        <f t="shared" si="93"/>
        <v>42793.207638888889</v>
      </c>
    </row>
    <row r="3000" spans="1:20" ht="43.5" x14ac:dyDescent="0.35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>
        <f>ROUND((E3000/D3000)*100,0)</f>
        <v>103</v>
      </c>
      <c r="P3000" s="5">
        <f>E3000/L3000</f>
        <v>118.97113163972287</v>
      </c>
      <c r="Q3000" t="str">
        <f>LEFT(N3000,FIND("/",N3000)-1)</f>
        <v>theater</v>
      </c>
      <c r="R3000" t="str">
        <f>RIGHT(N3000,LEN(N3000)-FIND("/",N3000))</f>
        <v>spaces</v>
      </c>
      <c r="S3000" s="9">
        <f t="shared" si="92"/>
        <v>41778.193622685183</v>
      </c>
      <c r="T3000" s="9">
        <f t="shared" si="93"/>
        <v>41806.184027777781</v>
      </c>
    </row>
    <row r="3001" spans="1:20" ht="43.5" x14ac:dyDescent="0.35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>
        <f>ROUND((E3001/D3001)*100,0)</f>
        <v>119</v>
      </c>
      <c r="P3001" s="5">
        <f>E3001/L3001</f>
        <v>80.25</v>
      </c>
      <c r="Q3001" t="str">
        <f>LEFT(N3001,FIND("/",N3001)-1)</f>
        <v>theater</v>
      </c>
      <c r="R3001" t="str">
        <f>RIGHT(N3001,LEN(N3001)-FIND("/",N3001))</f>
        <v>spaces</v>
      </c>
      <c r="S3001" s="9">
        <f t="shared" si="92"/>
        <v>42780.740277777775</v>
      </c>
      <c r="T3001" s="9">
        <f t="shared" si="93"/>
        <v>42795.083333333328</v>
      </c>
    </row>
    <row r="3002" spans="1:20" ht="43.5" x14ac:dyDescent="0.35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>
        <f>ROUND((E3002/D3002)*100,0)</f>
        <v>100</v>
      </c>
      <c r="P3002" s="5">
        <f>E3002/L3002</f>
        <v>62.5</v>
      </c>
      <c r="Q3002" t="str">
        <f>LEFT(N3002,FIND("/",N3002)-1)</f>
        <v>theater</v>
      </c>
      <c r="R3002" t="str">
        <f>RIGHT(N3002,LEN(N3002)-FIND("/",N3002))</f>
        <v>spaces</v>
      </c>
      <c r="S3002" s="9">
        <f t="shared" si="92"/>
        <v>42752.827199074076</v>
      </c>
      <c r="T3002" s="9">
        <f t="shared" si="93"/>
        <v>42766.75</v>
      </c>
    </row>
    <row r="3003" spans="1:20" ht="43.5" x14ac:dyDescent="0.35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>
        <f>ROUND((E3003/D3003)*100,0)</f>
        <v>319</v>
      </c>
      <c r="P3003" s="5">
        <f>E3003/L3003</f>
        <v>131.37719999999999</v>
      </c>
      <c r="Q3003" t="str">
        <f>LEFT(N3003,FIND("/",N3003)-1)</f>
        <v>theater</v>
      </c>
      <c r="R3003" t="str">
        <f>RIGHT(N3003,LEN(N3003)-FIND("/",N3003))</f>
        <v>spaces</v>
      </c>
      <c r="S3003" s="9">
        <f t="shared" si="92"/>
        <v>42534.895625000005</v>
      </c>
      <c r="T3003" s="9">
        <f t="shared" si="93"/>
        <v>42564.895625000005</v>
      </c>
    </row>
    <row r="3004" spans="1:20" ht="29" x14ac:dyDescent="0.35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>
        <f>ROUND((E3004/D3004)*100,0)</f>
        <v>109</v>
      </c>
      <c r="P3004" s="5">
        <f>E3004/L3004</f>
        <v>73.032980769230775</v>
      </c>
      <c r="Q3004" t="str">
        <f>LEFT(N3004,FIND("/",N3004)-1)</f>
        <v>theater</v>
      </c>
      <c r="R3004" t="str">
        <f>RIGHT(N3004,LEN(N3004)-FIND("/",N3004))</f>
        <v>spaces</v>
      </c>
      <c r="S3004" s="9">
        <f t="shared" si="92"/>
        <v>41239.83625</v>
      </c>
      <c r="T3004" s="9">
        <f t="shared" si="93"/>
        <v>41269.83625</v>
      </c>
    </row>
    <row r="3005" spans="1:20" ht="43.5" x14ac:dyDescent="0.35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>
        <f>ROUND((E3005/D3005)*100,0)</f>
        <v>101</v>
      </c>
      <c r="P3005" s="5">
        <f>E3005/L3005</f>
        <v>178.52941176470588</v>
      </c>
      <c r="Q3005" t="str">
        <f>LEFT(N3005,FIND("/",N3005)-1)</f>
        <v>theater</v>
      </c>
      <c r="R3005" t="str">
        <f>RIGHT(N3005,LEN(N3005)-FIND("/",N3005))</f>
        <v>spaces</v>
      </c>
      <c r="S3005" s="9">
        <f t="shared" si="92"/>
        <v>42398.849259259259</v>
      </c>
      <c r="T3005" s="9">
        <f t="shared" si="93"/>
        <v>42430.249305555553</v>
      </c>
    </row>
    <row r="3006" spans="1:20" ht="58" x14ac:dyDescent="0.35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>
        <f>ROUND((E3006/D3006)*100,0)</f>
        <v>113</v>
      </c>
      <c r="P3006" s="5">
        <f>E3006/L3006</f>
        <v>162.90974729241879</v>
      </c>
      <c r="Q3006" t="str">
        <f>LEFT(N3006,FIND("/",N3006)-1)</f>
        <v>theater</v>
      </c>
      <c r="R3006" t="str">
        <f>RIGHT(N3006,LEN(N3006)-FIND("/",N3006))</f>
        <v>spaces</v>
      </c>
      <c r="S3006" s="9">
        <f t="shared" si="92"/>
        <v>41928.881064814814</v>
      </c>
      <c r="T3006" s="9">
        <f t="shared" si="93"/>
        <v>41958.922731481478</v>
      </c>
    </row>
    <row r="3007" spans="1:20" ht="58" x14ac:dyDescent="0.35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>
        <f>ROUND((E3007/D3007)*100,0)</f>
        <v>120</v>
      </c>
      <c r="P3007" s="5">
        <f>E3007/L3007</f>
        <v>108.24237288135593</v>
      </c>
      <c r="Q3007" t="str">
        <f>LEFT(N3007,FIND("/",N3007)-1)</f>
        <v>theater</v>
      </c>
      <c r="R3007" t="str">
        <f>RIGHT(N3007,LEN(N3007)-FIND("/",N3007))</f>
        <v>spaces</v>
      </c>
      <c r="S3007" s="9">
        <f t="shared" si="92"/>
        <v>41888.674826388888</v>
      </c>
      <c r="T3007" s="9">
        <f t="shared" si="93"/>
        <v>41918.674826388888</v>
      </c>
    </row>
    <row r="3008" spans="1:20" ht="29" x14ac:dyDescent="0.35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>
        <f>ROUND((E3008/D3008)*100,0)</f>
        <v>108</v>
      </c>
      <c r="P3008" s="5">
        <f>E3008/L3008</f>
        <v>88.865979381443296</v>
      </c>
      <c r="Q3008" t="str">
        <f>LEFT(N3008,FIND("/",N3008)-1)</f>
        <v>theater</v>
      </c>
      <c r="R3008" t="str">
        <f>RIGHT(N3008,LEN(N3008)-FIND("/",N3008))</f>
        <v>spaces</v>
      </c>
      <c r="S3008" s="9">
        <f t="shared" si="92"/>
        <v>41957.756840277783</v>
      </c>
      <c r="T3008" s="9">
        <f t="shared" si="93"/>
        <v>41987.756840277783</v>
      </c>
    </row>
    <row r="3009" spans="1:20" ht="29" x14ac:dyDescent="0.35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>
        <f>ROUND((E3009/D3009)*100,0)</f>
        <v>180</v>
      </c>
      <c r="P3009" s="5">
        <f>E3009/L3009</f>
        <v>54</v>
      </c>
      <c r="Q3009" t="str">
        <f>LEFT(N3009,FIND("/",N3009)-1)</f>
        <v>theater</v>
      </c>
      <c r="R3009" t="str">
        <f>RIGHT(N3009,LEN(N3009)-FIND("/",N3009))</f>
        <v>spaces</v>
      </c>
      <c r="S3009" s="9">
        <f t="shared" si="92"/>
        <v>42098.216238425928</v>
      </c>
      <c r="T3009" s="9">
        <f t="shared" si="93"/>
        <v>42119.216238425928</v>
      </c>
    </row>
    <row r="3010" spans="1:20" ht="43.5" x14ac:dyDescent="0.35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>
        <f>ROUND((E3010/D3010)*100,0)</f>
        <v>101</v>
      </c>
      <c r="P3010" s="5">
        <f>E3010/L3010</f>
        <v>116.73076923076923</v>
      </c>
      <c r="Q3010" t="str">
        <f>LEFT(N3010,FIND("/",N3010)-1)</f>
        <v>theater</v>
      </c>
      <c r="R3010" t="str">
        <f>RIGHT(N3010,LEN(N3010)-FIND("/",N3010))</f>
        <v>spaces</v>
      </c>
      <c r="S3010" s="9">
        <f t="shared" si="92"/>
        <v>42360.212025462963</v>
      </c>
      <c r="T3010" s="9">
        <f t="shared" si="93"/>
        <v>42390.212025462963</v>
      </c>
    </row>
    <row r="3011" spans="1:20" ht="43.5" x14ac:dyDescent="0.35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>
        <f>ROUND((E3011/D3011)*100,0)</f>
        <v>120</v>
      </c>
      <c r="P3011" s="5">
        <f>E3011/L3011</f>
        <v>233.8984375</v>
      </c>
      <c r="Q3011" t="str">
        <f>LEFT(N3011,FIND("/",N3011)-1)</f>
        <v>theater</v>
      </c>
      <c r="R3011" t="str">
        <f>RIGHT(N3011,LEN(N3011)-FIND("/",N3011))</f>
        <v>spaces</v>
      </c>
      <c r="S3011" s="9">
        <f t="shared" ref="S3011:S3074" si="94">(((J3011/60)/60)/24)+DATE(1970,1,1)</f>
        <v>41939.569907407407</v>
      </c>
      <c r="T3011" s="9">
        <f t="shared" ref="T3011:T3074" si="95">(((I3011/60)/60)/24)+DATE(1970,1,1)</f>
        <v>41969.611574074079</v>
      </c>
    </row>
    <row r="3012" spans="1:20" ht="43.5" x14ac:dyDescent="0.35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>
        <f>ROUND((E3012/D3012)*100,0)</f>
        <v>158</v>
      </c>
      <c r="P3012" s="5">
        <f>E3012/L3012</f>
        <v>158</v>
      </c>
      <c r="Q3012" t="str">
        <f>LEFT(N3012,FIND("/",N3012)-1)</f>
        <v>theater</v>
      </c>
      <c r="R3012" t="str">
        <f>RIGHT(N3012,LEN(N3012)-FIND("/",N3012))</f>
        <v>spaces</v>
      </c>
      <c r="S3012" s="9">
        <f t="shared" si="94"/>
        <v>41996.832395833335</v>
      </c>
      <c r="T3012" s="9">
        <f t="shared" si="95"/>
        <v>42056.832395833335</v>
      </c>
    </row>
    <row r="3013" spans="1:20" ht="43.5" x14ac:dyDescent="0.35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>
        <f>ROUND((E3013/D3013)*100,0)</f>
        <v>124</v>
      </c>
      <c r="P3013" s="5">
        <f>E3013/L3013</f>
        <v>14.84</v>
      </c>
      <c r="Q3013" t="str">
        <f>LEFT(N3013,FIND("/",N3013)-1)</f>
        <v>theater</v>
      </c>
      <c r="R3013" t="str">
        <f>RIGHT(N3013,LEN(N3013)-FIND("/",N3013))</f>
        <v>spaces</v>
      </c>
      <c r="S3013" s="9">
        <f t="shared" si="94"/>
        <v>42334.468935185185</v>
      </c>
      <c r="T3013" s="9">
        <f t="shared" si="95"/>
        <v>42361.957638888889</v>
      </c>
    </row>
    <row r="3014" spans="1:20" ht="43.5" x14ac:dyDescent="0.35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>
        <f>ROUND((E3014/D3014)*100,0)</f>
        <v>117</v>
      </c>
      <c r="P3014" s="5">
        <f>E3014/L3014</f>
        <v>85.181818181818187</v>
      </c>
      <c r="Q3014" t="str">
        <f>LEFT(N3014,FIND("/",N3014)-1)</f>
        <v>theater</v>
      </c>
      <c r="R3014" t="str">
        <f>RIGHT(N3014,LEN(N3014)-FIND("/",N3014))</f>
        <v>spaces</v>
      </c>
      <c r="S3014" s="9">
        <f t="shared" si="94"/>
        <v>42024.702893518523</v>
      </c>
      <c r="T3014" s="9">
        <f t="shared" si="95"/>
        <v>42045.702893518523</v>
      </c>
    </row>
    <row r="3015" spans="1:20" ht="43.5" x14ac:dyDescent="0.35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>
        <f>ROUND((E3015/D3015)*100,0)</f>
        <v>157</v>
      </c>
      <c r="P3015" s="5">
        <f>E3015/L3015</f>
        <v>146.69158878504672</v>
      </c>
      <c r="Q3015" t="str">
        <f>LEFT(N3015,FIND("/",N3015)-1)</f>
        <v>theater</v>
      </c>
      <c r="R3015" t="str">
        <f>RIGHT(N3015,LEN(N3015)-FIND("/",N3015))</f>
        <v>spaces</v>
      </c>
      <c r="S3015" s="9">
        <f t="shared" si="94"/>
        <v>42146.836215277777</v>
      </c>
      <c r="T3015" s="9">
        <f t="shared" si="95"/>
        <v>42176.836215277777</v>
      </c>
    </row>
    <row r="3016" spans="1:20" ht="43.5" x14ac:dyDescent="0.35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>
        <f>ROUND((E3016/D3016)*100,0)</f>
        <v>113</v>
      </c>
      <c r="P3016" s="5">
        <f>E3016/L3016</f>
        <v>50.764811490125673</v>
      </c>
      <c r="Q3016" t="str">
        <f>LEFT(N3016,FIND("/",N3016)-1)</f>
        <v>theater</v>
      </c>
      <c r="R3016" t="str">
        <f>RIGHT(N3016,LEN(N3016)-FIND("/",N3016))</f>
        <v>spaces</v>
      </c>
      <c r="S3016" s="9">
        <f t="shared" si="94"/>
        <v>41920.123611111114</v>
      </c>
      <c r="T3016" s="9">
        <f t="shared" si="95"/>
        <v>41948.208333333336</v>
      </c>
    </row>
    <row r="3017" spans="1:20" ht="43.5" x14ac:dyDescent="0.35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>
        <f>ROUND((E3017/D3017)*100,0)</f>
        <v>103</v>
      </c>
      <c r="P3017" s="5">
        <f>E3017/L3017</f>
        <v>87.7</v>
      </c>
      <c r="Q3017" t="str">
        <f>LEFT(N3017,FIND("/",N3017)-1)</f>
        <v>theater</v>
      </c>
      <c r="R3017" t="str">
        <f>RIGHT(N3017,LEN(N3017)-FIND("/",N3017))</f>
        <v>spaces</v>
      </c>
      <c r="S3017" s="9">
        <f t="shared" si="94"/>
        <v>41785.72729166667</v>
      </c>
      <c r="T3017" s="9">
        <f t="shared" si="95"/>
        <v>41801.166666666664</v>
      </c>
    </row>
    <row r="3018" spans="1:20" ht="58" x14ac:dyDescent="0.35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>
        <f>ROUND((E3018/D3018)*100,0)</f>
        <v>103</v>
      </c>
      <c r="P3018" s="5">
        <f>E3018/L3018</f>
        <v>242.27777777777777</v>
      </c>
      <c r="Q3018" t="str">
        <f>LEFT(N3018,FIND("/",N3018)-1)</f>
        <v>theater</v>
      </c>
      <c r="R3018" t="str">
        <f>RIGHT(N3018,LEN(N3018)-FIND("/",N3018))</f>
        <v>spaces</v>
      </c>
      <c r="S3018" s="9">
        <f t="shared" si="94"/>
        <v>41778.548055555555</v>
      </c>
      <c r="T3018" s="9">
        <f t="shared" si="95"/>
        <v>41838.548055555555</v>
      </c>
    </row>
    <row r="3019" spans="1:20" ht="43.5" x14ac:dyDescent="0.35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>
        <f>ROUND((E3019/D3019)*100,0)</f>
        <v>106</v>
      </c>
      <c r="P3019" s="5">
        <f>E3019/L3019</f>
        <v>146.44654088050314</v>
      </c>
      <c r="Q3019" t="str">
        <f>LEFT(N3019,FIND("/",N3019)-1)</f>
        <v>theater</v>
      </c>
      <c r="R3019" t="str">
        <f>RIGHT(N3019,LEN(N3019)-FIND("/",N3019))</f>
        <v>spaces</v>
      </c>
      <c r="S3019" s="9">
        <f t="shared" si="94"/>
        <v>41841.850034722222</v>
      </c>
      <c r="T3019" s="9">
        <f t="shared" si="95"/>
        <v>41871.850034722222</v>
      </c>
    </row>
    <row r="3020" spans="1:20" ht="43.5" x14ac:dyDescent="0.35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>
        <f>ROUND((E3020/D3020)*100,0)</f>
        <v>101</v>
      </c>
      <c r="P3020" s="5">
        <f>E3020/L3020</f>
        <v>103.17073170731707</v>
      </c>
      <c r="Q3020" t="str">
        <f>LEFT(N3020,FIND("/",N3020)-1)</f>
        <v>theater</v>
      </c>
      <c r="R3020" t="str">
        <f>RIGHT(N3020,LEN(N3020)-FIND("/",N3020))</f>
        <v>spaces</v>
      </c>
      <c r="S3020" s="9">
        <f t="shared" si="94"/>
        <v>42163.29833333334</v>
      </c>
      <c r="T3020" s="9">
        <f t="shared" si="95"/>
        <v>42205.916666666672</v>
      </c>
    </row>
    <row r="3021" spans="1:20" ht="43.5" x14ac:dyDescent="0.35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>
        <f>ROUND((E3021/D3021)*100,0)</f>
        <v>121</v>
      </c>
      <c r="P3021" s="5">
        <f>E3021/L3021</f>
        <v>80.464601769911511</v>
      </c>
      <c r="Q3021" t="str">
        <f>LEFT(N3021,FIND("/",N3021)-1)</f>
        <v>theater</v>
      </c>
      <c r="R3021" t="str">
        <f>RIGHT(N3021,LEN(N3021)-FIND("/",N3021))</f>
        <v>spaces</v>
      </c>
      <c r="S3021" s="9">
        <f t="shared" si="94"/>
        <v>41758.833564814813</v>
      </c>
      <c r="T3021" s="9">
        <f t="shared" si="95"/>
        <v>41786.125</v>
      </c>
    </row>
    <row r="3022" spans="1:20" ht="58" x14ac:dyDescent="0.35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>
        <f>ROUND((E3022/D3022)*100,0)</f>
        <v>101</v>
      </c>
      <c r="P3022" s="5">
        <f>E3022/L3022</f>
        <v>234.66666666666666</v>
      </c>
      <c r="Q3022" t="str">
        <f>LEFT(N3022,FIND("/",N3022)-1)</f>
        <v>theater</v>
      </c>
      <c r="R3022" t="str">
        <f>RIGHT(N3022,LEN(N3022)-FIND("/",N3022))</f>
        <v>spaces</v>
      </c>
      <c r="S3022" s="9">
        <f t="shared" si="94"/>
        <v>42170.846446759257</v>
      </c>
      <c r="T3022" s="9">
        <f t="shared" si="95"/>
        <v>42230.846446759257</v>
      </c>
    </row>
    <row r="3023" spans="1:20" ht="43.5" x14ac:dyDescent="0.35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>
        <f>ROUND((E3023/D3023)*100,0)</f>
        <v>116</v>
      </c>
      <c r="P3023" s="5">
        <f>E3023/L3023</f>
        <v>50.689320388349515</v>
      </c>
      <c r="Q3023" t="str">
        <f>LEFT(N3023,FIND("/",N3023)-1)</f>
        <v>theater</v>
      </c>
      <c r="R3023" t="str">
        <f>RIGHT(N3023,LEN(N3023)-FIND("/",N3023))</f>
        <v>spaces</v>
      </c>
      <c r="S3023" s="9">
        <f t="shared" si="94"/>
        <v>42660.618854166663</v>
      </c>
      <c r="T3023" s="9">
        <f t="shared" si="95"/>
        <v>42696.249305555553</v>
      </c>
    </row>
    <row r="3024" spans="1:20" ht="43.5" x14ac:dyDescent="0.35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>
        <f>ROUND((E3024/D3024)*100,0)</f>
        <v>101</v>
      </c>
      <c r="P3024" s="5">
        <f>E3024/L3024</f>
        <v>162.70967741935485</v>
      </c>
      <c r="Q3024" t="str">
        <f>LEFT(N3024,FIND("/",N3024)-1)</f>
        <v>theater</v>
      </c>
      <c r="R3024" t="str">
        <f>RIGHT(N3024,LEN(N3024)-FIND("/",N3024))</f>
        <v>spaces</v>
      </c>
      <c r="S3024" s="9">
        <f t="shared" si="94"/>
        <v>42564.95380787037</v>
      </c>
      <c r="T3024" s="9">
        <f t="shared" si="95"/>
        <v>42609.95380787037</v>
      </c>
    </row>
    <row r="3025" spans="1:20" ht="58" x14ac:dyDescent="0.35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>
        <f>ROUND((E3025/D3025)*100,0)</f>
        <v>103</v>
      </c>
      <c r="P3025" s="5">
        <f>E3025/L3025</f>
        <v>120.16666666666667</v>
      </c>
      <c r="Q3025" t="str">
        <f>LEFT(N3025,FIND("/",N3025)-1)</f>
        <v>theater</v>
      </c>
      <c r="R3025" t="str">
        <f>RIGHT(N3025,LEN(N3025)-FIND("/",N3025))</f>
        <v>spaces</v>
      </c>
      <c r="S3025" s="9">
        <f t="shared" si="94"/>
        <v>42121.675763888896</v>
      </c>
      <c r="T3025" s="9">
        <f t="shared" si="95"/>
        <v>42166.675763888896</v>
      </c>
    </row>
    <row r="3026" spans="1:20" ht="43.5" x14ac:dyDescent="0.35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>
        <f>ROUND((E3026/D3026)*100,0)</f>
        <v>246</v>
      </c>
      <c r="P3026" s="5">
        <f>E3026/L3026</f>
        <v>67.697802197802204</v>
      </c>
      <c r="Q3026" t="str">
        <f>LEFT(N3026,FIND("/",N3026)-1)</f>
        <v>theater</v>
      </c>
      <c r="R3026" t="str">
        <f>RIGHT(N3026,LEN(N3026)-FIND("/",N3026))</f>
        <v>spaces</v>
      </c>
      <c r="S3026" s="9">
        <f t="shared" si="94"/>
        <v>41158.993923611109</v>
      </c>
      <c r="T3026" s="9">
        <f t="shared" si="95"/>
        <v>41188.993923611109</v>
      </c>
    </row>
    <row r="3027" spans="1:20" ht="43.5" x14ac:dyDescent="0.35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>
        <f>ROUND((E3027/D3027)*100,0)</f>
        <v>302</v>
      </c>
      <c r="P3027" s="5">
        <f>E3027/L3027</f>
        <v>52.103448275862071</v>
      </c>
      <c r="Q3027" t="str">
        <f>LEFT(N3027,FIND("/",N3027)-1)</f>
        <v>theater</v>
      </c>
      <c r="R3027" t="str">
        <f>RIGHT(N3027,LEN(N3027)-FIND("/",N3027))</f>
        <v>spaces</v>
      </c>
      <c r="S3027" s="9">
        <f t="shared" si="94"/>
        <v>41761.509409722225</v>
      </c>
      <c r="T3027" s="9">
        <f t="shared" si="95"/>
        <v>41789.666666666664</v>
      </c>
    </row>
    <row r="3028" spans="1:20" ht="58" x14ac:dyDescent="0.35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>
        <f>ROUND((E3028/D3028)*100,0)</f>
        <v>143</v>
      </c>
      <c r="P3028" s="5">
        <f>E3028/L3028</f>
        <v>51.6</v>
      </c>
      <c r="Q3028" t="str">
        <f>LEFT(N3028,FIND("/",N3028)-1)</f>
        <v>theater</v>
      </c>
      <c r="R3028" t="str">
        <f>RIGHT(N3028,LEN(N3028)-FIND("/",N3028))</f>
        <v>spaces</v>
      </c>
      <c r="S3028" s="9">
        <f t="shared" si="94"/>
        <v>42783.459398148145</v>
      </c>
      <c r="T3028" s="9">
        <f t="shared" si="95"/>
        <v>42797.459398148145</v>
      </c>
    </row>
    <row r="3029" spans="1:20" ht="43.5" x14ac:dyDescent="0.35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>
        <f>ROUND((E3029/D3029)*100,0)</f>
        <v>131</v>
      </c>
      <c r="P3029" s="5">
        <f>E3029/L3029</f>
        <v>164.3</v>
      </c>
      <c r="Q3029" t="str">
        <f>LEFT(N3029,FIND("/",N3029)-1)</f>
        <v>theater</v>
      </c>
      <c r="R3029" t="str">
        <f>RIGHT(N3029,LEN(N3029)-FIND("/",N3029))</f>
        <v>spaces</v>
      </c>
      <c r="S3029" s="9">
        <f t="shared" si="94"/>
        <v>42053.704293981486</v>
      </c>
      <c r="T3029" s="9">
        <f t="shared" si="95"/>
        <v>42083.662627314814</v>
      </c>
    </row>
    <row r="3030" spans="1:20" ht="29" x14ac:dyDescent="0.35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>
        <f>ROUND((E3030/D3030)*100,0)</f>
        <v>168</v>
      </c>
      <c r="P3030" s="5">
        <f>E3030/L3030</f>
        <v>84.858585858585855</v>
      </c>
      <c r="Q3030" t="str">
        <f>LEFT(N3030,FIND("/",N3030)-1)</f>
        <v>theater</v>
      </c>
      <c r="R3030" t="str">
        <f>RIGHT(N3030,LEN(N3030)-FIND("/",N3030))</f>
        <v>spaces</v>
      </c>
      <c r="S3030" s="9">
        <f t="shared" si="94"/>
        <v>42567.264178240745</v>
      </c>
      <c r="T3030" s="9">
        <f t="shared" si="95"/>
        <v>42597.264178240745</v>
      </c>
    </row>
    <row r="3031" spans="1:20" ht="43.5" x14ac:dyDescent="0.35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>
        <f>ROUND((E3031/D3031)*100,0)</f>
        <v>110</v>
      </c>
      <c r="P3031" s="5">
        <f>E3031/L3031</f>
        <v>94.548850574712645</v>
      </c>
      <c r="Q3031" t="str">
        <f>LEFT(N3031,FIND("/",N3031)-1)</f>
        <v>theater</v>
      </c>
      <c r="R3031" t="str">
        <f>RIGHT(N3031,LEN(N3031)-FIND("/",N3031))</f>
        <v>spaces</v>
      </c>
      <c r="S3031" s="9">
        <f t="shared" si="94"/>
        <v>41932.708877314813</v>
      </c>
      <c r="T3031" s="9">
        <f t="shared" si="95"/>
        <v>41961.190972222219</v>
      </c>
    </row>
    <row r="3032" spans="1:20" ht="43.5" x14ac:dyDescent="0.35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>
        <f>ROUND((E3032/D3032)*100,0)</f>
        <v>107</v>
      </c>
      <c r="P3032" s="5">
        <f>E3032/L3032</f>
        <v>45.536585365853661</v>
      </c>
      <c r="Q3032" t="str">
        <f>LEFT(N3032,FIND("/",N3032)-1)</f>
        <v>theater</v>
      </c>
      <c r="R3032" t="str">
        <f>RIGHT(N3032,LEN(N3032)-FIND("/",N3032))</f>
        <v>spaces</v>
      </c>
      <c r="S3032" s="9">
        <f t="shared" si="94"/>
        <v>42233.747349537036</v>
      </c>
      <c r="T3032" s="9">
        <f t="shared" si="95"/>
        <v>42263.747349537036</v>
      </c>
    </row>
    <row r="3033" spans="1:20" ht="72.5" x14ac:dyDescent="0.35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>
        <f>ROUND((E3033/D3033)*100,0)</f>
        <v>100</v>
      </c>
      <c r="P3033" s="5">
        <f>E3033/L3033</f>
        <v>51.724137931034484</v>
      </c>
      <c r="Q3033" t="str">
        <f>LEFT(N3033,FIND("/",N3033)-1)</f>
        <v>theater</v>
      </c>
      <c r="R3033" t="str">
        <f>RIGHT(N3033,LEN(N3033)-FIND("/",N3033))</f>
        <v>spaces</v>
      </c>
      <c r="S3033" s="9">
        <f t="shared" si="94"/>
        <v>42597.882488425923</v>
      </c>
      <c r="T3033" s="9">
        <f t="shared" si="95"/>
        <v>42657.882488425923</v>
      </c>
    </row>
    <row r="3034" spans="1:20" ht="43.5" x14ac:dyDescent="0.35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>
        <f>ROUND((E3034/D3034)*100,0)</f>
        <v>127</v>
      </c>
      <c r="P3034" s="5">
        <f>E3034/L3034</f>
        <v>50.88</v>
      </c>
      <c r="Q3034" t="str">
        <f>LEFT(N3034,FIND("/",N3034)-1)</f>
        <v>theater</v>
      </c>
      <c r="R3034" t="str">
        <f>RIGHT(N3034,LEN(N3034)-FIND("/",N3034))</f>
        <v>spaces</v>
      </c>
      <c r="S3034" s="9">
        <f t="shared" si="94"/>
        <v>42228.044664351852</v>
      </c>
      <c r="T3034" s="9">
        <f t="shared" si="95"/>
        <v>42258.044664351852</v>
      </c>
    </row>
    <row r="3035" spans="1:20" ht="43.5" x14ac:dyDescent="0.35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>
        <f>ROUND((E3035/D3035)*100,0)</f>
        <v>147</v>
      </c>
      <c r="P3035" s="5">
        <f>E3035/L3035</f>
        <v>191.13043478260869</v>
      </c>
      <c r="Q3035" t="str">
        <f>LEFT(N3035,FIND("/",N3035)-1)</f>
        <v>theater</v>
      </c>
      <c r="R3035" t="str">
        <f>RIGHT(N3035,LEN(N3035)-FIND("/",N3035))</f>
        <v>spaces</v>
      </c>
      <c r="S3035" s="9">
        <f t="shared" si="94"/>
        <v>42570.110243055555</v>
      </c>
      <c r="T3035" s="9">
        <f t="shared" si="95"/>
        <v>42600.110243055555</v>
      </c>
    </row>
    <row r="3036" spans="1:20" ht="72.5" x14ac:dyDescent="0.35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>
        <f>ROUND((E3036/D3036)*100,0)</f>
        <v>113</v>
      </c>
      <c r="P3036" s="5">
        <f>E3036/L3036</f>
        <v>89.314285714285717</v>
      </c>
      <c r="Q3036" t="str">
        <f>LEFT(N3036,FIND("/",N3036)-1)</f>
        <v>theater</v>
      </c>
      <c r="R3036" t="str">
        <f>RIGHT(N3036,LEN(N3036)-FIND("/",N3036))</f>
        <v>spaces</v>
      </c>
      <c r="S3036" s="9">
        <f t="shared" si="94"/>
        <v>42644.535358796296</v>
      </c>
      <c r="T3036" s="9">
        <f t="shared" si="95"/>
        <v>42675.165972222225</v>
      </c>
    </row>
    <row r="3037" spans="1:20" ht="29" x14ac:dyDescent="0.35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>
        <f>ROUND((E3037/D3037)*100,0)</f>
        <v>109</v>
      </c>
      <c r="P3037" s="5">
        <f>E3037/L3037</f>
        <v>88.588631921824103</v>
      </c>
      <c r="Q3037" t="str">
        <f>LEFT(N3037,FIND("/",N3037)-1)</f>
        <v>theater</v>
      </c>
      <c r="R3037" t="str">
        <f>RIGHT(N3037,LEN(N3037)-FIND("/",N3037))</f>
        <v>spaces</v>
      </c>
      <c r="S3037" s="9">
        <f t="shared" si="94"/>
        <v>41368.560289351852</v>
      </c>
      <c r="T3037" s="9">
        <f t="shared" si="95"/>
        <v>41398.560289351852</v>
      </c>
    </row>
    <row r="3038" spans="1:20" ht="43.5" x14ac:dyDescent="0.35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>
        <f>ROUND((E3038/D3038)*100,0)</f>
        <v>127</v>
      </c>
      <c r="P3038" s="5">
        <f>E3038/L3038</f>
        <v>96.300911854103347</v>
      </c>
      <c r="Q3038" t="str">
        <f>LEFT(N3038,FIND("/",N3038)-1)</f>
        <v>theater</v>
      </c>
      <c r="R3038" t="str">
        <f>RIGHT(N3038,LEN(N3038)-FIND("/",N3038))</f>
        <v>spaces</v>
      </c>
      <c r="S3038" s="9">
        <f t="shared" si="94"/>
        <v>41466.785231481481</v>
      </c>
      <c r="T3038" s="9">
        <f t="shared" si="95"/>
        <v>41502.499305555553</v>
      </c>
    </row>
    <row r="3039" spans="1:20" ht="58" x14ac:dyDescent="0.35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>
        <f>ROUND((E3039/D3039)*100,0)</f>
        <v>213</v>
      </c>
      <c r="P3039" s="5">
        <f>E3039/L3039</f>
        <v>33.3125</v>
      </c>
      <c r="Q3039" t="str">
        <f>LEFT(N3039,FIND("/",N3039)-1)</f>
        <v>theater</v>
      </c>
      <c r="R3039" t="str">
        <f>RIGHT(N3039,LEN(N3039)-FIND("/",N3039))</f>
        <v>spaces</v>
      </c>
      <c r="S3039" s="9">
        <f t="shared" si="94"/>
        <v>40378.893206018518</v>
      </c>
      <c r="T3039" s="9">
        <f t="shared" si="95"/>
        <v>40453.207638888889</v>
      </c>
    </row>
    <row r="3040" spans="1:20" ht="43.5" x14ac:dyDescent="0.35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>
        <f>ROUND((E3040/D3040)*100,0)</f>
        <v>101</v>
      </c>
      <c r="P3040" s="5">
        <f>E3040/L3040</f>
        <v>37.222222222222221</v>
      </c>
      <c r="Q3040" t="str">
        <f>LEFT(N3040,FIND("/",N3040)-1)</f>
        <v>theater</v>
      </c>
      <c r="R3040" t="str">
        <f>RIGHT(N3040,LEN(N3040)-FIND("/",N3040))</f>
        <v>spaces</v>
      </c>
      <c r="S3040" s="9">
        <f t="shared" si="94"/>
        <v>42373.252280092594</v>
      </c>
      <c r="T3040" s="9">
        <f t="shared" si="95"/>
        <v>42433.252280092594</v>
      </c>
    </row>
    <row r="3041" spans="1:20" ht="43.5" x14ac:dyDescent="0.35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>
        <f>ROUND((E3041/D3041)*100,0)</f>
        <v>109</v>
      </c>
      <c r="P3041" s="5">
        <f>E3041/L3041</f>
        <v>92.130423728813554</v>
      </c>
      <c r="Q3041" t="str">
        <f>LEFT(N3041,FIND("/",N3041)-1)</f>
        <v>theater</v>
      </c>
      <c r="R3041" t="str">
        <f>RIGHT(N3041,LEN(N3041)-FIND("/",N3041))</f>
        <v>spaces</v>
      </c>
      <c r="S3041" s="9">
        <f t="shared" si="94"/>
        <v>41610.794421296298</v>
      </c>
      <c r="T3041" s="9">
        <f t="shared" si="95"/>
        <v>41637.332638888889</v>
      </c>
    </row>
    <row r="3042" spans="1:20" ht="43.5" x14ac:dyDescent="0.35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>
        <f>ROUND((E3042/D3042)*100,0)</f>
        <v>108</v>
      </c>
      <c r="P3042" s="5">
        <f>E3042/L3042</f>
        <v>76.785714285714292</v>
      </c>
      <c r="Q3042" t="str">
        <f>LEFT(N3042,FIND("/",N3042)-1)</f>
        <v>theater</v>
      </c>
      <c r="R3042" t="str">
        <f>RIGHT(N3042,LEN(N3042)-FIND("/",N3042))</f>
        <v>spaces</v>
      </c>
      <c r="S3042" s="9">
        <f t="shared" si="94"/>
        <v>42177.791909722218</v>
      </c>
      <c r="T3042" s="9">
        <f t="shared" si="95"/>
        <v>42181.958333333328</v>
      </c>
    </row>
    <row r="3043" spans="1:20" ht="29" x14ac:dyDescent="0.35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>
        <f>ROUND((E3043/D3043)*100,0)</f>
        <v>110</v>
      </c>
      <c r="P3043" s="5">
        <f>E3043/L3043</f>
        <v>96.526315789473685</v>
      </c>
      <c r="Q3043" t="str">
        <f>LEFT(N3043,FIND("/",N3043)-1)</f>
        <v>theater</v>
      </c>
      <c r="R3043" t="str">
        <f>RIGHT(N3043,LEN(N3043)-FIND("/",N3043))</f>
        <v>spaces</v>
      </c>
      <c r="S3043" s="9">
        <f t="shared" si="94"/>
        <v>42359.868611111116</v>
      </c>
      <c r="T3043" s="9">
        <f t="shared" si="95"/>
        <v>42389.868611111116</v>
      </c>
    </row>
    <row r="3044" spans="1:20" ht="58" x14ac:dyDescent="0.35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>
        <f>ROUND((E3044/D3044)*100,0)</f>
        <v>128</v>
      </c>
      <c r="P3044" s="5">
        <f>E3044/L3044</f>
        <v>51.891891891891895</v>
      </c>
      <c r="Q3044" t="str">
        <f>LEFT(N3044,FIND("/",N3044)-1)</f>
        <v>theater</v>
      </c>
      <c r="R3044" t="str">
        <f>RIGHT(N3044,LEN(N3044)-FIND("/",N3044))</f>
        <v>spaces</v>
      </c>
      <c r="S3044" s="9">
        <f t="shared" si="94"/>
        <v>42253.688043981485</v>
      </c>
      <c r="T3044" s="9">
        <f t="shared" si="95"/>
        <v>42283.688043981485</v>
      </c>
    </row>
    <row r="3045" spans="1:20" ht="43.5" x14ac:dyDescent="0.35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>
        <f>ROUND((E3045/D3045)*100,0)</f>
        <v>110</v>
      </c>
      <c r="P3045" s="5">
        <f>E3045/L3045</f>
        <v>128.9140625</v>
      </c>
      <c r="Q3045" t="str">
        <f>LEFT(N3045,FIND("/",N3045)-1)</f>
        <v>theater</v>
      </c>
      <c r="R3045" t="str">
        <f>RIGHT(N3045,LEN(N3045)-FIND("/",N3045))</f>
        <v>spaces</v>
      </c>
      <c r="S3045" s="9">
        <f t="shared" si="94"/>
        <v>42083.070590277777</v>
      </c>
      <c r="T3045" s="9">
        <f t="shared" si="95"/>
        <v>42110.118055555555</v>
      </c>
    </row>
    <row r="3046" spans="1:20" ht="43.5" x14ac:dyDescent="0.35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>
        <f>ROUND((E3046/D3046)*100,0)</f>
        <v>109</v>
      </c>
      <c r="P3046" s="5">
        <f>E3046/L3046</f>
        <v>84.108974358974365</v>
      </c>
      <c r="Q3046" t="str">
        <f>LEFT(N3046,FIND("/",N3046)-1)</f>
        <v>theater</v>
      </c>
      <c r="R3046" t="str">
        <f>RIGHT(N3046,LEN(N3046)-FIND("/",N3046))</f>
        <v>spaces</v>
      </c>
      <c r="S3046" s="9">
        <f t="shared" si="94"/>
        <v>42387.7268287037</v>
      </c>
      <c r="T3046" s="9">
        <f t="shared" si="95"/>
        <v>42402.7268287037</v>
      </c>
    </row>
    <row r="3047" spans="1:20" ht="58" x14ac:dyDescent="0.35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>
        <f>ROUND((E3047/D3047)*100,0)</f>
        <v>133</v>
      </c>
      <c r="P3047" s="5">
        <f>E3047/L3047</f>
        <v>82.941562500000003</v>
      </c>
      <c r="Q3047" t="str">
        <f>LEFT(N3047,FIND("/",N3047)-1)</f>
        <v>theater</v>
      </c>
      <c r="R3047" t="str">
        <f>RIGHT(N3047,LEN(N3047)-FIND("/",N3047))</f>
        <v>spaces</v>
      </c>
      <c r="S3047" s="9">
        <f t="shared" si="94"/>
        <v>41843.155729166669</v>
      </c>
      <c r="T3047" s="9">
        <f t="shared" si="95"/>
        <v>41873.155729166669</v>
      </c>
    </row>
    <row r="3048" spans="1:20" ht="58" x14ac:dyDescent="0.35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>
        <f>ROUND((E3048/D3048)*100,0)</f>
        <v>191</v>
      </c>
      <c r="P3048" s="5">
        <f>E3048/L3048</f>
        <v>259.94827586206895</v>
      </c>
      <c r="Q3048" t="str">
        <f>LEFT(N3048,FIND("/",N3048)-1)</f>
        <v>theater</v>
      </c>
      <c r="R3048" t="str">
        <f>RIGHT(N3048,LEN(N3048)-FIND("/",N3048))</f>
        <v>spaces</v>
      </c>
      <c r="S3048" s="9">
        <f t="shared" si="94"/>
        <v>41862.803078703706</v>
      </c>
      <c r="T3048" s="9">
        <f t="shared" si="95"/>
        <v>41892.202777777777</v>
      </c>
    </row>
    <row r="3049" spans="1:20" ht="43.5" x14ac:dyDescent="0.35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>
        <f>ROUND((E3049/D3049)*100,0)</f>
        <v>149</v>
      </c>
      <c r="P3049" s="5">
        <f>E3049/L3049</f>
        <v>37.25</v>
      </c>
      <c r="Q3049" t="str">
        <f>LEFT(N3049,FIND("/",N3049)-1)</f>
        <v>theater</v>
      </c>
      <c r="R3049" t="str">
        <f>RIGHT(N3049,LEN(N3049)-FIND("/",N3049))</f>
        <v>spaces</v>
      </c>
      <c r="S3049" s="9">
        <f t="shared" si="94"/>
        <v>42443.989050925928</v>
      </c>
      <c r="T3049" s="9">
        <f t="shared" si="95"/>
        <v>42487.552777777775</v>
      </c>
    </row>
    <row r="3050" spans="1:20" ht="58" x14ac:dyDescent="0.35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>
        <f>ROUND((E3050/D3050)*100,0)</f>
        <v>166</v>
      </c>
      <c r="P3050" s="5">
        <f>E3050/L3050</f>
        <v>177.02127659574469</v>
      </c>
      <c r="Q3050" t="str">
        <f>LEFT(N3050,FIND("/",N3050)-1)</f>
        <v>theater</v>
      </c>
      <c r="R3050" t="str">
        <f>RIGHT(N3050,LEN(N3050)-FIND("/",N3050))</f>
        <v>spaces</v>
      </c>
      <c r="S3050" s="9">
        <f t="shared" si="94"/>
        <v>41975.901180555549</v>
      </c>
      <c r="T3050" s="9">
        <f t="shared" si="95"/>
        <v>42004.890277777777</v>
      </c>
    </row>
    <row r="3051" spans="1:20" ht="58" x14ac:dyDescent="0.35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>
        <f>ROUND((E3051/D3051)*100,0)</f>
        <v>107</v>
      </c>
      <c r="P3051" s="5">
        <f>E3051/L3051</f>
        <v>74.074074074074076</v>
      </c>
      <c r="Q3051" t="str">
        <f>LEFT(N3051,FIND("/",N3051)-1)</f>
        <v>theater</v>
      </c>
      <c r="R3051" t="str">
        <f>RIGHT(N3051,LEN(N3051)-FIND("/",N3051))</f>
        <v>spaces</v>
      </c>
      <c r="S3051" s="9">
        <f t="shared" si="94"/>
        <v>42139.014525462961</v>
      </c>
      <c r="T3051" s="9">
        <f t="shared" si="95"/>
        <v>42169.014525462961</v>
      </c>
    </row>
    <row r="3052" spans="1:20" ht="29" x14ac:dyDescent="0.35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>
        <f>ROUND((E3052/D3052)*100,0)</f>
        <v>106</v>
      </c>
      <c r="P3052" s="5">
        <f>E3052/L3052</f>
        <v>70.666666666666671</v>
      </c>
      <c r="Q3052" t="str">
        <f>LEFT(N3052,FIND("/",N3052)-1)</f>
        <v>theater</v>
      </c>
      <c r="R3052" t="str">
        <f>RIGHT(N3052,LEN(N3052)-FIND("/",N3052))</f>
        <v>spaces</v>
      </c>
      <c r="S3052" s="9">
        <f t="shared" si="94"/>
        <v>42465.16851851852</v>
      </c>
      <c r="T3052" s="9">
        <f t="shared" si="95"/>
        <v>42495.16851851852</v>
      </c>
    </row>
    <row r="3053" spans="1:20" ht="58" x14ac:dyDescent="0.35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>
        <f>ROUND((E3053/D3053)*100,0)</f>
        <v>24</v>
      </c>
      <c r="P3053" s="5">
        <f>E3053/L3053</f>
        <v>23.62857142857143</v>
      </c>
      <c r="Q3053" t="str">
        <f>LEFT(N3053,FIND("/",N3053)-1)</f>
        <v>theater</v>
      </c>
      <c r="R3053" t="str">
        <f>RIGHT(N3053,LEN(N3053)-FIND("/",N3053))</f>
        <v>spaces</v>
      </c>
      <c r="S3053" s="9">
        <f t="shared" si="94"/>
        <v>42744.416030092587</v>
      </c>
      <c r="T3053" s="9">
        <f t="shared" si="95"/>
        <v>42774.416030092587</v>
      </c>
    </row>
    <row r="3054" spans="1:20" ht="43.5" x14ac:dyDescent="0.35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>
        <f>ROUND((E3054/D3054)*100,0)</f>
        <v>0</v>
      </c>
      <c r="P3054" s="5">
        <f>E3054/L3054</f>
        <v>37.5</v>
      </c>
      <c r="Q3054" t="str">
        <f>LEFT(N3054,FIND("/",N3054)-1)</f>
        <v>theater</v>
      </c>
      <c r="R3054" t="str">
        <f>RIGHT(N3054,LEN(N3054)-FIND("/",N3054))</f>
        <v>spaces</v>
      </c>
      <c r="S3054" s="9">
        <f t="shared" si="94"/>
        <v>42122.670069444444</v>
      </c>
      <c r="T3054" s="9">
        <f t="shared" si="95"/>
        <v>42152.665972222225</v>
      </c>
    </row>
    <row r="3055" spans="1:20" ht="58" x14ac:dyDescent="0.35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>
        <f>ROUND((E3055/D3055)*100,0)</f>
        <v>0</v>
      </c>
      <c r="P3055" s="5">
        <f>E3055/L3055</f>
        <v>13.333333333333334</v>
      </c>
      <c r="Q3055" t="str">
        <f>LEFT(N3055,FIND("/",N3055)-1)</f>
        <v>theater</v>
      </c>
      <c r="R3055" t="str">
        <f>RIGHT(N3055,LEN(N3055)-FIND("/",N3055))</f>
        <v>spaces</v>
      </c>
      <c r="S3055" s="9">
        <f t="shared" si="94"/>
        <v>41862.761724537035</v>
      </c>
      <c r="T3055" s="9">
        <f t="shared" si="95"/>
        <v>41914.165972222225</v>
      </c>
    </row>
    <row r="3056" spans="1:20" ht="58" x14ac:dyDescent="0.35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>
        <f>ROUND((E3056/D3056)*100,0)</f>
        <v>0</v>
      </c>
      <c r="P3056" s="5" t="e">
        <f>E3056/L3056</f>
        <v>#DIV/0!</v>
      </c>
      <c r="Q3056" t="str">
        <f>LEFT(N3056,FIND("/",N3056)-1)</f>
        <v>theater</v>
      </c>
      <c r="R3056" t="str">
        <f>RIGHT(N3056,LEN(N3056)-FIND("/",N3056))</f>
        <v>spaces</v>
      </c>
      <c r="S3056" s="9">
        <f t="shared" si="94"/>
        <v>42027.832800925928</v>
      </c>
      <c r="T3056" s="9">
        <f t="shared" si="95"/>
        <v>42065.044444444444</v>
      </c>
    </row>
    <row r="3057" spans="1:20" ht="43.5" x14ac:dyDescent="0.35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>
        <f>ROUND((E3057/D3057)*100,0)</f>
        <v>0</v>
      </c>
      <c r="P3057" s="5">
        <f>E3057/L3057</f>
        <v>1</v>
      </c>
      <c r="Q3057" t="str">
        <f>LEFT(N3057,FIND("/",N3057)-1)</f>
        <v>theater</v>
      </c>
      <c r="R3057" t="str">
        <f>RIGHT(N3057,LEN(N3057)-FIND("/",N3057))</f>
        <v>spaces</v>
      </c>
      <c r="S3057" s="9">
        <f t="shared" si="94"/>
        <v>41953.95821759259</v>
      </c>
      <c r="T3057" s="9">
        <f t="shared" si="95"/>
        <v>42013.95821759259</v>
      </c>
    </row>
    <row r="3058" spans="1:20" ht="58" x14ac:dyDescent="0.35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>
        <f>ROUND((E3058/D3058)*100,0)</f>
        <v>0</v>
      </c>
      <c r="P3058" s="5" t="e">
        <f>E3058/L3058</f>
        <v>#DIV/0!</v>
      </c>
      <c r="Q3058" t="str">
        <f>LEFT(N3058,FIND("/",N3058)-1)</f>
        <v>theater</v>
      </c>
      <c r="R3058" t="str">
        <f>RIGHT(N3058,LEN(N3058)-FIND("/",N3058))</f>
        <v>spaces</v>
      </c>
      <c r="S3058" s="9">
        <f t="shared" si="94"/>
        <v>41851.636388888888</v>
      </c>
      <c r="T3058" s="9">
        <f t="shared" si="95"/>
        <v>41911.636388888888</v>
      </c>
    </row>
    <row r="3059" spans="1:20" ht="43.5" x14ac:dyDescent="0.35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>
        <f>ROUND((E3059/D3059)*100,0)</f>
        <v>0</v>
      </c>
      <c r="P3059" s="5" t="e">
        <f>E3059/L3059</f>
        <v>#DIV/0!</v>
      </c>
      <c r="Q3059" t="str">
        <f>LEFT(N3059,FIND("/",N3059)-1)</f>
        <v>theater</v>
      </c>
      <c r="R3059" t="str">
        <f>RIGHT(N3059,LEN(N3059)-FIND("/",N3059))</f>
        <v>spaces</v>
      </c>
      <c r="S3059" s="9">
        <f t="shared" si="94"/>
        <v>42433.650590277779</v>
      </c>
      <c r="T3059" s="9">
        <f t="shared" si="95"/>
        <v>42463.608923611115</v>
      </c>
    </row>
    <row r="3060" spans="1:20" ht="58" x14ac:dyDescent="0.35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>
        <f>ROUND((E3060/D3060)*100,0)</f>
        <v>0</v>
      </c>
      <c r="P3060" s="5">
        <f>E3060/L3060</f>
        <v>1</v>
      </c>
      <c r="Q3060" t="str">
        <f>LEFT(N3060,FIND("/",N3060)-1)</f>
        <v>theater</v>
      </c>
      <c r="R3060" t="str">
        <f>RIGHT(N3060,LEN(N3060)-FIND("/",N3060))</f>
        <v>spaces</v>
      </c>
      <c r="S3060" s="9">
        <f t="shared" si="94"/>
        <v>42460.374305555553</v>
      </c>
      <c r="T3060" s="9">
        <f t="shared" si="95"/>
        <v>42510.374305555553</v>
      </c>
    </row>
    <row r="3061" spans="1:20" ht="43.5" x14ac:dyDescent="0.35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>
        <f>ROUND((E3061/D3061)*100,0)</f>
        <v>3</v>
      </c>
      <c r="P3061" s="5">
        <f>E3061/L3061</f>
        <v>41</v>
      </c>
      <c r="Q3061" t="str">
        <f>LEFT(N3061,FIND("/",N3061)-1)</f>
        <v>theater</v>
      </c>
      <c r="R3061" t="str">
        <f>RIGHT(N3061,LEN(N3061)-FIND("/",N3061))</f>
        <v>spaces</v>
      </c>
      <c r="S3061" s="9">
        <f t="shared" si="94"/>
        <v>41829.935717592591</v>
      </c>
      <c r="T3061" s="9">
        <f t="shared" si="95"/>
        <v>41859.935717592591</v>
      </c>
    </row>
    <row r="3062" spans="1:20" ht="29" x14ac:dyDescent="0.35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>
        <f>ROUND((E3062/D3062)*100,0)</f>
        <v>0</v>
      </c>
      <c r="P3062" s="5">
        <f>E3062/L3062</f>
        <v>55.833333333333336</v>
      </c>
      <c r="Q3062" t="str">
        <f>LEFT(N3062,FIND("/",N3062)-1)</f>
        <v>theater</v>
      </c>
      <c r="R3062" t="str">
        <f>RIGHT(N3062,LEN(N3062)-FIND("/",N3062))</f>
        <v>spaces</v>
      </c>
      <c r="S3062" s="9">
        <f t="shared" si="94"/>
        <v>42245.274699074071</v>
      </c>
      <c r="T3062" s="9">
        <f t="shared" si="95"/>
        <v>42275.274699074071</v>
      </c>
    </row>
    <row r="3063" spans="1:20" x14ac:dyDescent="0.35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>
        <f>ROUND((E3063/D3063)*100,0)</f>
        <v>0</v>
      </c>
      <c r="P3063" s="5" t="e">
        <f>E3063/L3063</f>
        <v>#DIV/0!</v>
      </c>
      <c r="Q3063" t="str">
        <f>LEFT(N3063,FIND("/",N3063)-1)</f>
        <v>theater</v>
      </c>
      <c r="R3063" t="str">
        <f>RIGHT(N3063,LEN(N3063)-FIND("/",N3063))</f>
        <v>spaces</v>
      </c>
      <c r="S3063" s="9">
        <f t="shared" si="94"/>
        <v>41834.784120370372</v>
      </c>
      <c r="T3063" s="9">
        <f t="shared" si="95"/>
        <v>41864.784120370372</v>
      </c>
    </row>
    <row r="3064" spans="1:20" ht="43.5" x14ac:dyDescent="0.35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>
        <f>ROUND((E3064/D3064)*100,0)</f>
        <v>67</v>
      </c>
      <c r="P3064" s="5">
        <f>E3064/L3064</f>
        <v>99.761194029850742</v>
      </c>
      <c r="Q3064" t="str">
        <f>LEFT(N3064,FIND("/",N3064)-1)</f>
        <v>theater</v>
      </c>
      <c r="R3064" t="str">
        <f>RIGHT(N3064,LEN(N3064)-FIND("/",N3064))</f>
        <v>spaces</v>
      </c>
      <c r="S3064" s="9">
        <f t="shared" si="94"/>
        <v>42248.535787037035</v>
      </c>
      <c r="T3064" s="9">
        <f t="shared" si="95"/>
        <v>42277.75</v>
      </c>
    </row>
    <row r="3065" spans="1:20" ht="43.5" x14ac:dyDescent="0.35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>
        <f>ROUND((E3065/D3065)*100,0)</f>
        <v>20</v>
      </c>
      <c r="P3065" s="5">
        <f>E3065/L3065</f>
        <v>25.521739130434781</v>
      </c>
      <c r="Q3065" t="str">
        <f>LEFT(N3065,FIND("/",N3065)-1)</f>
        <v>theater</v>
      </c>
      <c r="R3065" t="str">
        <f>RIGHT(N3065,LEN(N3065)-FIND("/",N3065))</f>
        <v>spaces</v>
      </c>
      <c r="S3065" s="9">
        <f t="shared" si="94"/>
        <v>42630.922893518517</v>
      </c>
      <c r="T3065" s="9">
        <f t="shared" si="95"/>
        <v>42665.922893518517</v>
      </c>
    </row>
    <row r="3066" spans="1:20" ht="29" x14ac:dyDescent="0.35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>
        <f>ROUND((E3066/D3066)*100,0)</f>
        <v>11</v>
      </c>
      <c r="P3066" s="5">
        <f>E3066/L3066</f>
        <v>117.65277777777777</v>
      </c>
      <c r="Q3066" t="str">
        <f>LEFT(N3066,FIND("/",N3066)-1)</f>
        <v>theater</v>
      </c>
      <c r="R3066" t="str">
        <f>RIGHT(N3066,LEN(N3066)-FIND("/",N3066))</f>
        <v>spaces</v>
      </c>
      <c r="S3066" s="9">
        <f t="shared" si="94"/>
        <v>42299.130162037036</v>
      </c>
      <c r="T3066" s="9">
        <f t="shared" si="95"/>
        <v>42330.290972222225</v>
      </c>
    </row>
    <row r="3067" spans="1:20" ht="43.5" x14ac:dyDescent="0.35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>
        <f>ROUND((E3067/D3067)*100,0)</f>
        <v>0</v>
      </c>
      <c r="P3067" s="5">
        <f>E3067/L3067</f>
        <v>5</v>
      </c>
      <c r="Q3067" t="str">
        <f>LEFT(N3067,FIND("/",N3067)-1)</f>
        <v>theater</v>
      </c>
      <c r="R3067" t="str">
        <f>RIGHT(N3067,LEN(N3067)-FIND("/",N3067))</f>
        <v>spaces</v>
      </c>
      <c r="S3067" s="9">
        <f t="shared" si="94"/>
        <v>41825.055231481485</v>
      </c>
      <c r="T3067" s="9">
        <f t="shared" si="95"/>
        <v>41850.055231481485</v>
      </c>
    </row>
    <row r="3068" spans="1:20" ht="43.5" x14ac:dyDescent="0.35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>
        <f>ROUND((E3068/D3068)*100,0)</f>
        <v>12</v>
      </c>
      <c r="P3068" s="5">
        <f>E3068/L3068</f>
        <v>2796.6666666666665</v>
      </c>
      <c r="Q3068" t="str">
        <f>LEFT(N3068,FIND("/",N3068)-1)</f>
        <v>theater</v>
      </c>
      <c r="R3068" t="str">
        <f>RIGHT(N3068,LEN(N3068)-FIND("/",N3068))</f>
        <v>spaces</v>
      </c>
      <c r="S3068" s="9">
        <f t="shared" si="94"/>
        <v>42531.228437500002</v>
      </c>
      <c r="T3068" s="9">
        <f t="shared" si="95"/>
        <v>42561.228437500002</v>
      </c>
    </row>
    <row r="3069" spans="1:20" ht="43.5" x14ac:dyDescent="0.35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>
        <f>ROUND((E3069/D3069)*100,0)</f>
        <v>3</v>
      </c>
      <c r="P3069" s="5">
        <f>E3069/L3069</f>
        <v>200</v>
      </c>
      <c r="Q3069" t="str">
        <f>LEFT(N3069,FIND("/",N3069)-1)</f>
        <v>theater</v>
      </c>
      <c r="R3069" t="str">
        <f>RIGHT(N3069,LEN(N3069)-FIND("/",N3069))</f>
        <v>spaces</v>
      </c>
      <c r="S3069" s="9">
        <f t="shared" si="94"/>
        <v>42226.938414351855</v>
      </c>
      <c r="T3069" s="9">
        <f t="shared" si="95"/>
        <v>42256.938414351855</v>
      </c>
    </row>
    <row r="3070" spans="1:20" ht="58" x14ac:dyDescent="0.35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>
        <f>ROUND((E3070/D3070)*100,0)</f>
        <v>0</v>
      </c>
      <c r="P3070" s="5">
        <f>E3070/L3070</f>
        <v>87.5</v>
      </c>
      <c r="Q3070" t="str">
        <f>LEFT(N3070,FIND("/",N3070)-1)</f>
        <v>theater</v>
      </c>
      <c r="R3070" t="str">
        <f>RIGHT(N3070,LEN(N3070)-FIND("/",N3070))</f>
        <v>spaces</v>
      </c>
      <c r="S3070" s="9">
        <f t="shared" si="94"/>
        <v>42263.691574074073</v>
      </c>
      <c r="T3070" s="9">
        <f t="shared" si="95"/>
        <v>42293.691574074073</v>
      </c>
    </row>
    <row r="3071" spans="1:20" ht="43.5" x14ac:dyDescent="0.35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>
        <f>ROUND((E3071/D3071)*100,0)</f>
        <v>14</v>
      </c>
      <c r="P3071" s="5">
        <f>E3071/L3071</f>
        <v>20.142857142857142</v>
      </c>
      <c r="Q3071" t="str">
        <f>LEFT(N3071,FIND("/",N3071)-1)</f>
        <v>theater</v>
      </c>
      <c r="R3071" t="str">
        <f>RIGHT(N3071,LEN(N3071)-FIND("/",N3071))</f>
        <v>spaces</v>
      </c>
      <c r="S3071" s="9">
        <f t="shared" si="94"/>
        <v>41957.833726851852</v>
      </c>
      <c r="T3071" s="9">
        <f t="shared" si="95"/>
        <v>41987.833726851852</v>
      </c>
    </row>
    <row r="3072" spans="1:20" ht="43.5" x14ac:dyDescent="0.35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>
        <f>ROUND((E3072/D3072)*100,0)</f>
        <v>3</v>
      </c>
      <c r="P3072" s="5">
        <f>E3072/L3072</f>
        <v>20.875</v>
      </c>
      <c r="Q3072" t="str">
        <f>LEFT(N3072,FIND("/",N3072)-1)</f>
        <v>theater</v>
      </c>
      <c r="R3072" t="str">
        <f>RIGHT(N3072,LEN(N3072)-FIND("/",N3072))</f>
        <v>spaces</v>
      </c>
      <c r="S3072" s="9">
        <f t="shared" si="94"/>
        <v>42690.733437499999</v>
      </c>
      <c r="T3072" s="9">
        <f t="shared" si="95"/>
        <v>42711.733437499999</v>
      </c>
    </row>
    <row r="3073" spans="1:20" ht="43.5" x14ac:dyDescent="0.35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>
        <f>ROUND((E3073/D3073)*100,0)</f>
        <v>60</v>
      </c>
      <c r="P3073" s="5">
        <f>E3073/L3073</f>
        <v>61.307692307692307</v>
      </c>
      <c r="Q3073" t="str">
        <f>LEFT(N3073,FIND("/",N3073)-1)</f>
        <v>theater</v>
      </c>
      <c r="R3073" t="str">
        <f>RIGHT(N3073,LEN(N3073)-FIND("/",N3073))</f>
        <v>spaces</v>
      </c>
      <c r="S3073" s="9">
        <f t="shared" si="94"/>
        <v>42097.732418981483</v>
      </c>
      <c r="T3073" s="9">
        <f t="shared" si="95"/>
        <v>42115.249305555553</v>
      </c>
    </row>
    <row r="3074" spans="1:20" ht="58" x14ac:dyDescent="0.35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>
        <f>ROUND((E3074/D3074)*100,0)</f>
        <v>0</v>
      </c>
      <c r="P3074" s="5">
        <f>E3074/L3074</f>
        <v>1</v>
      </c>
      <c r="Q3074" t="str">
        <f>LEFT(N3074,FIND("/",N3074)-1)</f>
        <v>theater</v>
      </c>
      <c r="R3074" t="str">
        <f>RIGHT(N3074,LEN(N3074)-FIND("/",N3074))</f>
        <v>spaces</v>
      </c>
      <c r="S3074" s="9">
        <f t="shared" si="94"/>
        <v>42658.690532407403</v>
      </c>
      <c r="T3074" s="9">
        <f t="shared" si="95"/>
        <v>42673.073611111111</v>
      </c>
    </row>
    <row r="3075" spans="1:20" ht="43.5" x14ac:dyDescent="0.35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>
        <f>ROUND((E3075/D3075)*100,0)</f>
        <v>0</v>
      </c>
      <c r="P3075" s="5">
        <f>E3075/L3075</f>
        <v>92.142857142857139</v>
      </c>
      <c r="Q3075" t="str">
        <f>LEFT(N3075,FIND("/",N3075)-1)</f>
        <v>theater</v>
      </c>
      <c r="R3075" t="str">
        <f>RIGHT(N3075,LEN(N3075)-FIND("/",N3075))</f>
        <v>spaces</v>
      </c>
      <c r="S3075" s="9">
        <f t="shared" ref="S3075:S3138" si="96">(((J3075/60)/60)/24)+DATE(1970,1,1)</f>
        <v>42111.684027777781</v>
      </c>
      <c r="T3075" s="9">
        <f t="shared" ref="T3075:T3138" si="97">(((I3075/60)/60)/24)+DATE(1970,1,1)</f>
        <v>42169.804861111115</v>
      </c>
    </row>
    <row r="3076" spans="1:20" ht="58" x14ac:dyDescent="0.35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>
        <f>ROUND((E3076/D3076)*100,0)</f>
        <v>0</v>
      </c>
      <c r="P3076" s="5">
        <f>E3076/L3076</f>
        <v>7.333333333333333</v>
      </c>
      <c r="Q3076" t="str">
        <f>LEFT(N3076,FIND("/",N3076)-1)</f>
        <v>theater</v>
      </c>
      <c r="R3076" t="str">
        <f>RIGHT(N3076,LEN(N3076)-FIND("/",N3076))</f>
        <v>spaces</v>
      </c>
      <c r="S3076" s="9">
        <f t="shared" si="96"/>
        <v>42409.571284722217</v>
      </c>
      <c r="T3076" s="9">
        <f t="shared" si="97"/>
        <v>42439.571284722217</v>
      </c>
    </row>
    <row r="3077" spans="1:20" ht="43.5" x14ac:dyDescent="0.35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>
        <f>ROUND((E3077/D3077)*100,0)</f>
        <v>9</v>
      </c>
      <c r="P3077" s="5">
        <f>E3077/L3077</f>
        <v>64.8</v>
      </c>
      <c r="Q3077" t="str">
        <f>LEFT(N3077,FIND("/",N3077)-1)</f>
        <v>theater</v>
      </c>
      <c r="R3077" t="str">
        <f>RIGHT(N3077,LEN(N3077)-FIND("/",N3077))</f>
        <v>spaces</v>
      </c>
      <c r="S3077" s="9">
        <f t="shared" si="96"/>
        <v>42551.102314814809</v>
      </c>
      <c r="T3077" s="9">
        <f t="shared" si="97"/>
        <v>42601.102314814809</v>
      </c>
    </row>
    <row r="3078" spans="1:20" ht="29" x14ac:dyDescent="0.35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>
        <f>ROUND((E3078/D3078)*100,0)</f>
        <v>15</v>
      </c>
      <c r="P3078" s="5">
        <f>E3078/L3078</f>
        <v>30.12</v>
      </c>
      <c r="Q3078" t="str">
        <f>LEFT(N3078,FIND("/",N3078)-1)</f>
        <v>theater</v>
      </c>
      <c r="R3078" t="str">
        <f>RIGHT(N3078,LEN(N3078)-FIND("/",N3078))</f>
        <v>spaces</v>
      </c>
      <c r="S3078" s="9">
        <f t="shared" si="96"/>
        <v>42226.651886574073</v>
      </c>
      <c r="T3078" s="9">
        <f t="shared" si="97"/>
        <v>42286.651886574073</v>
      </c>
    </row>
    <row r="3079" spans="1:20" ht="43.5" x14ac:dyDescent="0.35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>
        <f>ROUND((E3079/D3079)*100,0)</f>
        <v>0</v>
      </c>
      <c r="P3079" s="5">
        <f>E3079/L3079</f>
        <v>52.5</v>
      </c>
      <c r="Q3079" t="str">
        <f>LEFT(N3079,FIND("/",N3079)-1)</f>
        <v>theater</v>
      </c>
      <c r="R3079" t="str">
        <f>RIGHT(N3079,LEN(N3079)-FIND("/",N3079))</f>
        <v>spaces</v>
      </c>
      <c r="S3079" s="9">
        <f t="shared" si="96"/>
        <v>42766.956921296296</v>
      </c>
      <c r="T3079" s="9">
        <f t="shared" si="97"/>
        <v>42796.956921296296</v>
      </c>
    </row>
    <row r="3080" spans="1:20" ht="43.5" x14ac:dyDescent="0.35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>
        <f>ROUND((E3080/D3080)*100,0)</f>
        <v>0</v>
      </c>
      <c r="P3080" s="5">
        <f>E3080/L3080</f>
        <v>23.666666666666668</v>
      </c>
      <c r="Q3080" t="str">
        <f>LEFT(N3080,FIND("/",N3080)-1)</f>
        <v>theater</v>
      </c>
      <c r="R3080" t="str">
        <f>RIGHT(N3080,LEN(N3080)-FIND("/",N3080))</f>
        <v>spaces</v>
      </c>
      <c r="S3080" s="9">
        <f t="shared" si="96"/>
        <v>42031.138831018514</v>
      </c>
      <c r="T3080" s="9">
        <f t="shared" si="97"/>
        <v>42061.138831018514</v>
      </c>
    </row>
    <row r="3081" spans="1:20" ht="43.5" x14ac:dyDescent="0.35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>
        <f>ROUND((E3081/D3081)*100,0)</f>
        <v>1</v>
      </c>
      <c r="P3081" s="5">
        <f>E3081/L3081</f>
        <v>415.77777777777777</v>
      </c>
      <c r="Q3081" t="str">
        <f>LEFT(N3081,FIND("/",N3081)-1)</f>
        <v>theater</v>
      </c>
      <c r="R3081" t="str">
        <f>RIGHT(N3081,LEN(N3081)-FIND("/",N3081))</f>
        <v>spaces</v>
      </c>
      <c r="S3081" s="9">
        <f t="shared" si="96"/>
        <v>42055.713368055556</v>
      </c>
      <c r="T3081" s="9">
        <f t="shared" si="97"/>
        <v>42085.671701388885</v>
      </c>
    </row>
    <row r="3082" spans="1:20" ht="43.5" x14ac:dyDescent="0.35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>
        <f>ROUND((E3082/D3082)*100,0)</f>
        <v>0</v>
      </c>
      <c r="P3082" s="5">
        <f>E3082/L3082</f>
        <v>53.714285714285715</v>
      </c>
      <c r="Q3082" t="str">
        <f>LEFT(N3082,FIND("/",N3082)-1)</f>
        <v>theater</v>
      </c>
      <c r="R3082" t="str">
        <f>RIGHT(N3082,LEN(N3082)-FIND("/",N3082))</f>
        <v>spaces</v>
      </c>
      <c r="S3082" s="9">
        <f t="shared" si="96"/>
        <v>41940.028287037036</v>
      </c>
      <c r="T3082" s="9">
        <f t="shared" si="97"/>
        <v>42000.0699537037</v>
      </c>
    </row>
    <row r="3083" spans="1:20" ht="43.5" x14ac:dyDescent="0.35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>
        <f>ROUND((E3083/D3083)*100,0)</f>
        <v>0</v>
      </c>
      <c r="P3083" s="5">
        <f>E3083/L3083</f>
        <v>420.6</v>
      </c>
      <c r="Q3083" t="str">
        <f>LEFT(N3083,FIND("/",N3083)-1)</f>
        <v>theater</v>
      </c>
      <c r="R3083" t="str">
        <f>RIGHT(N3083,LEN(N3083)-FIND("/",N3083))</f>
        <v>spaces</v>
      </c>
      <c r="S3083" s="9">
        <f t="shared" si="96"/>
        <v>42237.181608796294</v>
      </c>
      <c r="T3083" s="9">
        <f t="shared" si="97"/>
        <v>42267.181608796294</v>
      </c>
    </row>
    <row r="3084" spans="1:20" ht="43.5" x14ac:dyDescent="0.35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>
        <f>ROUND((E3084/D3084)*100,0)</f>
        <v>0</v>
      </c>
      <c r="P3084" s="5" t="e">
        <f>E3084/L3084</f>
        <v>#DIV/0!</v>
      </c>
      <c r="Q3084" t="str">
        <f>LEFT(N3084,FIND("/",N3084)-1)</f>
        <v>theater</v>
      </c>
      <c r="R3084" t="str">
        <f>RIGHT(N3084,LEN(N3084)-FIND("/",N3084))</f>
        <v>spaces</v>
      </c>
      <c r="S3084" s="9">
        <f t="shared" si="96"/>
        <v>42293.922986111109</v>
      </c>
      <c r="T3084" s="9">
        <f t="shared" si="97"/>
        <v>42323.96465277778</v>
      </c>
    </row>
    <row r="3085" spans="1:20" ht="58" x14ac:dyDescent="0.35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>
        <f>ROUND((E3085/D3085)*100,0)</f>
        <v>0</v>
      </c>
      <c r="P3085" s="5">
        <f>E3085/L3085</f>
        <v>18.666666666666668</v>
      </c>
      <c r="Q3085" t="str">
        <f>LEFT(N3085,FIND("/",N3085)-1)</f>
        <v>theater</v>
      </c>
      <c r="R3085" t="str">
        <f>RIGHT(N3085,LEN(N3085)-FIND("/",N3085))</f>
        <v>spaces</v>
      </c>
      <c r="S3085" s="9">
        <f t="shared" si="96"/>
        <v>41853.563402777778</v>
      </c>
      <c r="T3085" s="9">
        <f t="shared" si="97"/>
        <v>41883.208333333336</v>
      </c>
    </row>
    <row r="3086" spans="1:20" ht="58" x14ac:dyDescent="0.35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>
        <f>ROUND((E3086/D3086)*100,0)</f>
        <v>12</v>
      </c>
      <c r="P3086" s="5">
        <f>E3086/L3086</f>
        <v>78.333333333333329</v>
      </c>
      <c r="Q3086" t="str">
        <f>LEFT(N3086,FIND("/",N3086)-1)</f>
        <v>theater</v>
      </c>
      <c r="R3086" t="str">
        <f>RIGHT(N3086,LEN(N3086)-FIND("/",N3086))</f>
        <v>spaces</v>
      </c>
      <c r="S3086" s="9">
        <f t="shared" si="96"/>
        <v>42100.723738425921</v>
      </c>
      <c r="T3086" s="9">
        <f t="shared" si="97"/>
        <v>42129.783333333333</v>
      </c>
    </row>
    <row r="3087" spans="1:20" ht="43.5" x14ac:dyDescent="0.35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>
        <f>ROUND((E3087/D3087)*100,0)</f>
        <v>2</v>
      </c>
      <c r="P3087" s="5">
        <f>E3087/L3087</f>
        <v>67.777777777777771</v>
      </c>
      <c r="Q3087" t="str">
        <f>LEFT(N3087,FIND("/",N3087)-1)</f>
        <v>theater</v>
      </c>
      <c r="R3087" t="str">
        <f>RIGHT(N3087,LEN(N3087)-FIND("/",N3087))</f>
        <v>spaces</v>
      </c>
      <c r="S3087" s="9">
        <f t="shared" si="96"/>
        <v>42246.883784722217</v>
      </c>
      <c r="T3087" s="9">
        <f t="shared" si="97"/>
        <v>42276.883784722217</v>
      </c>
    </row>
    <row r="3088" spans="1:20" ht="58" x14ac:dyDescent="0.35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>
        <f>ROUND((E3088/D3088)*100,0)</f>
        <v>0</v>
      </c>
      <c r="P3088" s="5">
        <f>E3088/L3088</f>
        <v>16.666666666666668</v>
      </c>
      <c r="Q3088" t="str">
        <f>LEFT(N3088,FIND("/",N3088)-1)</f>
        <v>theater</v>
      </c>
      <c r="R3088" t="str">
        <f>RIGHT(N3088,LEN(N3088)-FIND("/",N3088))</f>
        <v>spaces</v>
      </c>
      <c r="S3088" s="9">
        <f t="shared" si="96"/>
        <v>42173.67082175926</v>
      </c>
      <c r="T3088" s="9">
        <f t="shared" si="97"/>
        <v>42233.67082175926</v>
      </c>
    </row>
    <row r="3089" spans="1:20" ht="43.5" x14ac:dyDescent="0.35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>
        <f>ROUND((E3089/D3089)*100,0)</f>
        <v>1</v>
      </c>
      <c r="P3089" s="5">
        <f>E3089/L3089</f>
        <v>62.5</v>
      </c>
      <c r="Q3089" t="str">
        <f>LEFT(N3089,FIND("/",N3089)-1)</f>
        <v>theater</v>
      </c>
      <c r="R3089" t="str">
        <f>RIGHT(N3089,LEN(N3089)-FIND("/",N3089))</f>
        <v>spaces</v>
      </c>
      <c r="S3089" s="9">
        <f t="shared" si="96"/>
        <v>42665.150347222225</v>
      </c>
      <c r="T3089" s="9">
        <f t="shared" si="97"/>
        <v>42725.192013888889</v>
      </c>
    </row>
    <row r="3090" spans="1:20" ht="43.5" x14ac:dyDescent="0.35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>
        <f>ROUND((E3090/D3090)*100,0)</f>
        <v>0</v>
      </c>
      <c r="P3090" s="5">
        <f>E3090/L3090</f>
        <v>42</v>
      </c>
      <c r="Q3090" t="str">
        <f>LEFT(N3090,FIND("/",N3090)-1)</f>
        <v>theater</v>
      </c>
      <c r="R3090" t="str">
        <f>RIGHT(N3090,LEN(N3090)-FIND("/",N3090))</f>
        <v>spaces</v>
      </c>
      <c r="S3090" s="9">
        <f t="shared" si="96"/>
        <v>41981.57230324074</v>
      </c>
      <c r="T3090" s="9">
        <f t="shared" si="97"/>
        <v>42012.570138888885</v>
      </c>
    </row>
    <row r="3091" spans="1:20" ht="43.5" x14ac:dyDescent="0.35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>
        <f>ROUND((E3091/D3091)*100,0)</f>
        <v>23</v>
      </c>
      <c r="P3091" s="5">
        <f>E3091/L3091</f>
        <v>130.0888888888889</v>
      </c>
      <c r="Q3091" t="str">
        <f>LEFT(N3091,FIND("/",N3091)-1)</f>
        <v>theater</v>
      </c>
      <c r="R3091" t="str">
        <f>RIGHT(N3091,LEN(N3091)-FIND("/",N3091))</f>
        <v>spaces</v>
      </c>
      <c r="S3091" s="9">
        <f t="shared" si="96"/>
        <v>42528.542627314819</v>
      </c>
      <c r="T3091" s="9">
        <f t="shared" si="97"/>
        <v>42560.082638888889</v>
      </c>
    </row>
    <row r="3092" spans="1:20" ht="43.5" x14ac:dyDescent="0.35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>
        <f>ROUND((E3092/D3092)*100,0)</f>
        <v>5</v>
      </c>
      <c r="P3092" s="5">
        <f>E3092/L3092</f>
        <v>1270.2222222222222</v>
      </c>
      <c r="Q3092" t="str">
        <f>LEFT(N3092,FIND("/",N3092)-1)</f>
        <v>theater</v>
      </c>
      <c r="R3092" t="str">
        <f>RIGHT(N3092,LEN(N3092)-FIND("/",N3092))</f>
        <v>spaces</v>
      </c>
      <c r="S3092" s="9">
        <f t="shared" si="96"/>
        <v>42065.818807870368</v>
      </c>
      <c r="T3092" s="9">
        <f t="shared" si="97"/>
        <v>42125.777141203704</v>
      </c>
    </row>
    <row r="3093" spans="1:20" ht="58" x14ac:dyDescent="0.35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>
        <f>ROUND((E3093/D3093)*100,0)</f>
        <v>16</v>
      </c>
      <c r="P3093" s="5">
        <f>E3093/L3093</f>
        <v>88.444444444444443</v>
      </c>
      <c r="Q3093" t="str">
        <f>LEFT(N3093,FIND("/",N3093)-1)</f>
        <v>theater</v>
      </c>
      <c r="R3093" t="str">
        <f>RIGHT(N3093,LEN(N3093)-FIND("/",N3093))</f>
        <v>spaces</v>
      </c>
      <c r="S3093" s="9">
        <f t="shared" si="96"/>
        <v>42566.948414351849</v>
      </c>
      <c r="T3093" s="9">
        <f t="shared" si="97"/>
        <v>42596.948414351849</v>
      </c>
    </row>
    <row r="3094" spans="1:20" ht="43.5" x14ac:dyDescent="0.35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>
        <f>ROUND((E3094/D3094)*100,0)</f>
        <v>1</v>
      </c>
      <c r="P3094" s="5">
        <f>E3094/L3094</f>
        <v>56.342380952380957</v>
      </c>
      <c r="Q3094" t="str">
        <f>LEFT(N3094,FIND("/",N3094)-1)</f>
        <v>theater</v>
      </c>
      <c r="R3094" t="str">
        <f>RIGHT(N3094,LEN(N3094)-FIND("/",N3094))</f>
        <v>spaces</v>
      </c>
      <c r="S3094" s="9">
        <f t="shared" si="96"/>
        <v>42255.619351851856</v>
      </c>
      <c r="T3094" s="9">
        <f t="shared" si="97"/>
        <v>42292.916666666672</v>
      </c>
    </row>
    <row r="3095" spans="1:20" ht="58" x14ac:dyDescent="0.35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>
        <f>ROUND((E3095/D3095)*100,0)</f>
        <v>23</v>
      </c>
      <c r="P3095" s="5">
        <f>E3095/L3095</f>
        <v>53.529411764705884</v>
      </c>
      <c r="Q3095" t="str">
        <f>LEFT(N3095,FIND("/",N3095)-1)</f>
        <v>theater</v>
      </c>
      <c r="R3095" t="str">
        <f>RIGHT(N3095,LEN(N3095)-FIND("/",N3095))</f>
        <v>spaces</v>
      </c>
      <c r="S3095" s="9">
        <f t="shared" si="96"/>
        <v>41760.909039351849</v>
      </c>
      <c r="T3095" s="9">
        <f t="shared" si="97"/>
        <v>41791.165972222225</v>
      </c>
    </row>
    <row r="3096" spans="1:20" ht="43.5" x14ac:dyDescent="0.35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>
        <f>ROUND((E3096/D3096)*100,0)</f>
        <v>0</v>
      </c>
      <c r="P3096" s="5">
        <f>E3096/L3096</f>
        <v>25</v>
      </c>
      <c r="Q3096" t="str">
        <f>LEFT(N3096,FIND("/",N3096)-1)</f>
        <v>theater</v>
      </c>
      <c r="R3096" t="str">
        <f>RIGHT(N3096,LEN(N3096)-FIND("/",N3096))</f>
        <v>spaces</v>
      </c>
      <c r="S3096" s="9">
        <f t="shared" si="96"/>
        <v>42207.795787037037</v>
      </c>
      <c r="T3096" s="9">
        <f t="shared" si="97"/>
        <v>42267.795787037037</v>
      </c>
    </row>
    <row r="3097" spans="1:20" ht="43.5" x14ac:dyDescent="0.35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>
        <f>ROUND((E3097/D3097)*100,0)</f>
        <v>0</v>
      </c>
      <c r="P3097" s="5">
        <f>E3097/L3097</f>
        <v>50</v>
      </c>
      <c r="Q3097" t="str">
        <f>LEFT(N3097,FIND("/",N3097)-1)</f>
        <v>theater</v>
      </c>
      <c r="R3097" t="str">
        <f>RIGHT(N3097,LEN(N3097)-FIND("/",N3097))</f>
        <v>spaces</v>
      </c>
      <c r="S3097" s="9">
        <f t="shared" si="96"/>
        <v>42523.025231481486</v>
      </c>
      <c r="T3097" s="9">
        <f t="shared" si="97"/>
        <v>42583.025231481486</v>
      </c>
    </row>
    <row r="3098" spans="1:20" ht="43.5" x14ac:dyDescent="0.35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>
        <f>ROUND((E3098/D3098)*100,0)</f>
        <v>4</v>
      </c>
      <c r="P3098" s="5">
        <f>E3098/L3098</f>
        <v>56.785714285714285</v>
      </c>
      <c r="Q3098" t="str">
        <f>LEFT(N3098,FIND("/",N3098)-1)</f>
        <v>theater</v>
      </c>
      <c r="R3098" t="str">
        <f>RIGHT(N3098,LEN(N3098)-FIND("/",N3098))</f>
        <v>spaces</v>
      </c>
      <c r="S3098" s="9">
        <f t="shared" si="96"/>
        <v>42114.825532407413</v>
      </c>
      <c r="T3098" s="9">
        <f t="shared" si="97"/>
        <v>42144.825532407413</v>
      </c>
    </row>
    <row r="3099" spans="1:20" ht="43.5" x14ac:dyDescent="0.35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>
        <f>ROUND((E3099/D3099)*100,0)</f>
        <v>17</v>
      </c>
      <c r="P3099" s="5">
        <f>E3099/L3099</f>
        <v>40.833333333333336</v>
      </c>
      <c r="Q3099" t="str">
        <f>LEFT(N3099,FIND("/",N3099)-1)</f>
        <v>theater</v>
      </c>
      <c r="R3099" t="str">
        <f>RIGHT(N3099,LEN(N3099)-FIND("/",N3099))</f>
        <v>spaces</v>
      </c>
      <c r="S3099" s="9">
        <f t="shared" si="96"/>
        <v>42629.503483796296</v>
      </c>
      <c r="T3099" s="9">
        <f t="shared" si="97"/>
        <v>42650.583333333328</v>
      </c>
    </row>
    <row r="3100" spans="1:20" ht="58" x14ac:dyDescent="0.35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>
        <f>ROUND((E3100/D3100)*100,0)</f>
        <v>4</v>
      </c>
      <c r="P3100" s="5">
        <f>E3100/L3100</f>
        <v>65.111111111111114</v>
      </c>
      <c r="Q3100" t="str">
        <f>LEFT(N3100,FIND("/",N3100)-1)</f>
        <v>theater</v>
      </c>
      <c r="R3100" t="str">
        <f>RIGHT(N3100,LEN(N3100)-FIND("/",N3100))</f>
        <v>spaces</v>
      </c>
      <c r="S3100" s="9">
        <f t="shared" si="96"/>
        <v>42359.792233796295</v>
      </c>
      <c r="T3100" s="9">
        <f t="shared" si="97"/>
        <v>42408.01180555555</v>
      </c>
    </row>
    <row r="3101" spans="1:20" ht="43.5" x14ac:dyDescent="0.35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>
        <f>ROUND((E3101/D3101)*100,0)</f>
        <v>14</v>
      </c>
      <c r="P3101" s="5">
        <f>E3101/L3101</f>
        <v>55.6</v>
      </c>
      <c r="Q3101" t="str">
        <f>LEFT(N3101,FIND("/",N3101)-1)</f>
        <v>theater</v>
      </c>
      <c r="R3101" t="str">
        <f>RIGHT(N3101,LEN(N3101)-FIND("/",N3101))</f>
        <v>spaces</v>
      </c>
      <c r="S3101" s="9">
        <f t="shared" si="96"/>
        <v>42382.189710648148</v>
      </c>
      <c r="T3101" s="9">
        <f t="shared" si="97"/>
        <v>42412.189710648148</v>
      </c>
    </row>
    <row r="3102" spans="1:20" ht="43.5" x14ac:dyDescent="0.35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>
        <f>ROUND((E3102/D3102)*100,0)</f>
        <v>15</v>
      </c>
      <c r="P3102" s="5">
        <f>E3102/L3102</f>
        <v>140.53846153846155</v>
      </c>
      <c r="Q3102" t="str">
        <f>LEFT(N3102,FIND("/",N3102)-1)</f>
        <v>theater</v>
      </c>
      <c r="R3102" t="str">
        <f>RIGHT(N3102,LEN(N3102)-FIND("/",N3102))</f>
        <v>spaces</v>
      </c>
      <c r="S3102" s="9">
        <f t="shared" si="96"/>
        <v>41902.622395833336</v>
      </c>
      <c r="T3102" s="9">
        <f t="shared" si="97"/>
        <v>41932.622395833336</v>
      </c>
    </row>
    <row r="3103" spans="1:20" ht="58" x14ac:dyDescent="0.35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>
        <f>ROUND((E3103/D3103)*100,0)</f>
        <v>12</v>
      </c>
      <c r="P3103" s="5">
        <f>E3103/L3103</f>
        <v>25</v>
      </c>
      <c r="Q3103" t="str">
        <f>LEFT(N3103,FIND("/",N3103)-1)</f>
        <v>theater</v>
      </c>
      <c r="R3103" t="str">
        <f>RIGHT(N3103,LEN(N3103)-FIND("/",N3103))</f>
        <v>spaces</v>
      </c>
      <c r="S3103" s="9">
        <f t="shared" si="96"/>
        <v>42171.383530092593</v>
      </c>
      <c r="T3103" s="9">
        <f t="shared" si="97"/>
        <v>42201.330555555556</v>
      </c>
    </row>
    <row r="3104" spans="1:20" ht="58" x14ac:dyDescent="0.35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>
        <f>ROUND((E3104/D3104)*100,0)</f>
        <v>39</v>
      </c>
      <c r="P3104" s="5">
        <f>E3104/L3104</f>
        <v>69.533333333333331</v>
      </c>
      <c r="Q3104" t="str">
        <f>LEFT(N3104,FIND("/",N3104)-1)</f>
        <v>theater</v>
      </c>
      <c r="R3104" t="str">
        <f>RIGHT(N3104,LEN(N3104)-FIND("/",N3104))</f>
        <v>spaces</v>
      </c>
      <c r="S3104" s="9">
        <f t="shared" si="96"/>
        <v>42555.340486111112</v>
      </c>
      <c r="T3104" s="9">
        <f t="shared" si="97"/>
        <v>42605.340486111112</v>
      </c>
    </row>
    <row r="3105" spans="1:20" ht="29" x14ac:dyDescent="0.35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>
        <f>ROUND((E3105/D3105)*100,0)</f>
        <v>0</v>
      </c>
      <c r="P3105" s="5">
        <f>E3105/L3105</f>
        <v>5.5</v>
      </c>
      <c r="Q3105" t="str">
        <f>LEFT(N3105,FIND("/",N3105)-1)</f>
        <v>theater</v>
      </c>
      <c r="R3105" t="str">
        <f>RIGHT(N3105,LEN(N3105)-FIND("/",N3105))</f>
        <v>spaces</v>
      </c>
      <c r="S3105" s="9">
        <f t="shared" si="96"/>
        <v>42107.156319444446</v>
      </c>
      <c r="T3105" s="9">
        <f t="shared" si="97"/>
        <v>42167.156319444446</v>
      </c>
    </row>
    <row r="3106" spans="1:20" ht="43.5" x14ac:dyDescent="0.35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>
        <f>ROUND((E3106/D3106)*100,0)</f>
        <v>30</v>
      </c>
      <c r="P3106" s="5">
        <f>E3106/L3106</f>
        <v>237</v>
      </c>
      <c r="Q3106" t="str">
        <f>LEFT(N3106,FIND("/",N3106)-1)</f>
        <v>theater</v>
      </c>
      <c r="R3106" t="str">
        <f>RIGHT(N3106,LEN(N3106)-FIND("/",N3106))</f>
        <v>spaces</v>
      </c>
      <c r="S3106" s="9">
        <f t="shared" si="96"/>
        <v>42006.908692129626</v>
      </c>
      <c r="T3106" s="9">
        <f t="shared" si="97"/>
        <v>42038.083333333328</v>
      </c>
    </row>
    <row r="3107" spans="1:20" ht="43.5" x14ac:dyDescent="0.35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>
        <f>ROUND((E3107/D3107)*100,0)</f>
        <v>42</v>
      </c>
      <c r="P3107" s="5">
        <f>E3107/L3107</f>
        <v>79.870967741935488</v>
      </c>
      <c r="Q3107" t="str">
        <f>LEFT(N3107,FIND("/",N3107)-1)</f>
        <v>theater</v>
      </c>
      <c r="R3107" t="str">
        <f>RIGHT(N3107,LEN(N3107)-FIND("/",N3107))</f>
        <v>spaces</v>
      </c>
      <c r="S3107" s="9">
        <f t="shared" si="96"/>
        <v>41876.718935185185</v>
      </c>
      <c r="T3107" s="9">
        <f t="shared" si="97"/>
        <v>41931.208333333336</v>
      </c>
    </row>
    <row r="3108" spans="1:20" ht="58" x14ac:dyDescent="0.35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>
        <f>ROUND((E3108/D3108)*100,0)</f>
        <v>4</v>
      </c>
      <c r="P3108" s="5">
        <f>E3108/L3108</f>
        <v>10.25</v>
      </c>
      <c r="Q3108" t="str">
        <f>LEFT(N3108,FIND("/",N3108)-1)</f>
        <v>theater</v>
      </c>
      <c r="R3108" t="str">
        <f>RIGHT(N3108,LEN(N3108)-FIND("/",N3108))</f>
        <v>spaces</v>
      </c>
      <c r="S3108" s="9">
        <f t="shared" si="96"/>
        <v>42241.429120370376</v>
      </c>
      <c r="T3108" s="9">
        <f t="shared" si="97"/>
        <v>42263.916666666672</v>
      </c>
    </row>
    <row r="3109" spans="1:20" ht="43.5" x14ac:dyDescent="0.35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>
        <f>ROUND((E3109/D3109)*100,0)</f>
        <v>20</v>
      </c>
      <c r="P3109" s="5">
        <f>E3109/L3109</f>
        <v>272.58620689655174</v>
      </c>
      <c r="Q3109" t="str">
        <f>LEFT(N3109,FIND("/",N3109)-1)</f>
        <v>theater</v>
      </c>
      <c r="R3109" t="str">
        <f>RIGHT(N3109,LEN(N3109)-FIND("/",N3109))</f>
        <v>spaces</v>
      </c>
      <c r="S3109" s="9">
        <f t="shared" si="96"/>
        <v>42128.814247685179</v>
      </c>
      <c r="T3109" s="9">
        <f t="shared" si="97"/>
        <v>42135.814247685179</v>
      </c>
    </row>
    <row r="3110" spans="1:20" x14ac:dyDescent="0.35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>
        <f>ROUND((E3110/D3110)*100,0)</f>
        <v>0</v>
      </c>
      <c r="P3110" s="5">
        <f>E3110/L3110</f>
        <v>13</v>
      </c>
      <c r="Q3110" t="str">
        <f>LEFT(N3110,FIND("/",N3110)-1)</f>
        <v>theater</v>
      </c>
      <c r="R3110" t="str">
        <f>RIGHT(N3110,LEN(N3110)-FIND("/",N3110))</f>
        <v>spaces</v>
      </c>
      <c r="S3110" s="9">
        <f t="shared" si="96"/>
        <v>42062.680486111116</v>
      </c>
      <c r="T3110" s="9">
        <f t="shared" si="97"/>
        <v>42122.638819444444</v>
      </c>
    </row>
    <row r="3111" spans="1:20" ht="43.5" x14ac:dyDescent="0.35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>
        <f>ROUND((E3111/D3111)*100,0)</f>
        <v>25</v>
      </c>
      <c r="P3111" s="5">
        <f>E3111/L3111</f>
        <v>58.184210526315788</v>
      </c>
      <c r="Q3111" t="str">
        <f>LEFT(N3111,FIND("/",N3111)-1)</f>
        <v>theater</v>
      </c>
      <c r="R3111" t="str">
        <f>RIGHT(N3111,LEN(N3111)-FIND("/",N3111))</f>
        <v>spaces</v>
      </c>
      <c r="S3111" s="9">
        <f t="shared" si="96"/>
        <v>41844.125115740739</v>
      </c>
      <c r="T3111" s="9">
        <f t="shared" si="97"/>
        <v>41879.125115740739</v>
      </c>
    </row>
    <row r="3112" spans="1:20" ht="43.5" x14ac:dyDescent="0.35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>
        <f>ROUND((E3112/D3112)*100,0)</f>
        <v>0</v>
      </c>
      <c r="P3112" s="5">
        <f>E3112/L3112</f>
        <v>10</v>
      </c>
      <c r="Q3112" t="str">
        <f>LEFT(N3112,FIND("/",N3112)-1)</f>
        <v>theater</v>
      </c>
      <c r="R3112" t="str">
        <f>RIGHT(N3112,LEN(N3112)-FIND("/",N3112))</f>
        <v>spaces</v>
      </c>
      <c r="S3112" s="9">
        <f t="shared" si="96"/>
        <v>42745.031469907408</v>
      </c>
      <c r="T3112" s="9">
        <f t="shared" si="97"/>
        <v>42785.031469907408</v>
      </c>
    </row>
    <row r="3113" spans="1:20" ht="43.5" x14ac:dyDescent="0.35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>
        <f>ROUND((E3113/D3113)*100,0)</f>
        <v>27</v>
      </c>
      <c r="P3113" s="5">
        <f>E3113/L3113</f>
        <v>70.10526315789474</v>
      </c>
      <c r="Q3113" t="str">
        <f>LEFT(N3113,FIND("/",N3113)-1)</f>
        <v>theater</v>
      </c>
      <c r="R3113" t="str">
        <f>RIGHT(N3113,LEN(N3113)-FIND("/",N3113))</f>
        <v>spaces</v>
      </c>
      <c r="S3113" s="9">
        <f t="shared" si="96"/>
        <v>41885.595138888886</v>
      </c>
      <c r="T3113" s="9">
        <f t="shared" si="97"/>
        <v>41916.595138888886</v>
      </c>
    </row>
    <row r="3114" spans="1:20" ht="43.5" x14ac:dyDescent="0.35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>
        <f>ROUND((E3114/D3114)*100,0)</f>
        <v>5</v>
      </c>
      <c r="P3114" s="5">
        <f>E3114/L3114</f>
        <v>57.888888888888886</v>
      </c>
      <c r="Q3114" t="str">
        <f>LEFT(N3114,FIND("/",N3114)-1)</f>
        <v>theater</v>
      </c>
      <c r="R3114" t="str">
        <f>RIGHT(N3114,LEN(N3114)-FIND("/",N3114))</f>
        <v>spaces</v>
      </c>
      <c r="S3114" s="9">
        <f t="shared" si="96"/>
        <v>42615.121921296297</v>
      </c>
      <c r="T3114" s="9">
        <f t="shared" si="97"/>
        <v>42675.121921296297</v>
      </c>
    </row>
    <row r="3115" spans="1:20" ht="43.5" x14ac:dyDescent="0.35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>
        <f>ROUND((E3115/D3115)*100,0)</f>
        <v>4</v>
      </c>
      <c r="P3115" s="5">
        <f>E3115/L3115</f>
        <v>125.27027027027027</v>
      </c>
      <c r="Q3115" t="str">
        <f>LEFT(N3115,FIND("/",N3115)-1)</f>
        <v>theater</v>
      </c>
      <c r="R3115" t="str">
        <f>RIGHT(N3115,LEN(N3115)-FIND("/",N3115))</f>
        <v>spaces</v>
      </c>
      <c r="S3115" s="9">
        <f t="shared" si="96"/>
        <v>42081.731273148151</v>
      </c>
      <c r="T3115" s="9">
        <f t="shared" si="97"/>
        <v>42111.731273148151</v>
      </c>
    </row>
    <row r="3116" spans="1:20" ht="43.5" x14ac:dyDescent="0.35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>
        <f>ROUND((E3116/D3116)*100,0)</f>
        <v>0</v>
      </c>
      <c r="P3116" s="5" t="e">
        <f>E3116/L3116</f>
        <v>#DIV/0!</v>
      </c>
      <c r="Q3116" t="str">
        <f>LEFT(N3116,FIND("/",N3116)-1)</f>
        <v>theater</v>
      </c>
      <c r="R3116" t="str">
        <f>RIGHT(N3116,LEN(N3116)-FIND("/",N3116))</f>
        <v>spaces</v>
      </c>
      <c r="S3116" s="9">
        <f t="shared" si="96"/>
        <v>41843.632523148146</v>
      </c>
      <c r="T3116" s="9">
        <f t="shared" si="97"/>
        <v>41903.632523148146</v>
      </c>
    </row>
    <row r="3117" spans="1:20" ht="43.5" x14ac:dyDescent="0.35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>
        <f>ROUND((E3117/D3117)*100,0)</f>
        <v>3</v>
      </c>
      <c r="P3117" s="5">
        <f>E3117/L3117</f>
        <v>300</v>
      </c>
      <c r="Q3117" t="str">
        <f>LEFT(N3117,FIND("/",N3117)-1)</f>
        <v>theater</v>
      </c>
      <c r="R3117" t="str">
        <f>RIGHT(N3117,LEN(N3117)-FIND("/",N3117))</f>
        <v>spaces</v>
      </c>
      <c r="S3117" s="9">
        <f t="shared" si="96"/>
        <v>42496.447071759263</v>
      </c>
      <c r="T3117" s="9">
        <f t="shared" si="97"/>
        <v>42526.447071759263</v>
      </c>
    </row>
    <row r="3118" spans="1:20" ht="43.5" x14ac:dyDescent="0.35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>
        <f>ROUND((E3118/D3118)*100,0)</f>
        <v>57</v>
      </c>
      <c r="P3118" s="5">
        <f>E3118/L3118</f>
        <v>43</v>
      </c>
      <c r="Q3118" t="str">
        <f>LEFT(N3118,FIND("/",N3118)-1)</f>
        <v>theater</v>
      </c>
      <c r="R3118" t="str">
        <f>RIGHT(N3118,LEN(N3118)-FIND("/",N3118))</f>
        <v>spaces</v>
      </c>
      <c r="S3118" s="9">
        <f t="shared" si="96"/>
        <v>42081.515335648146</v>
      </c>
      <c r="T3118" s="9">
        <f t="shared" si="97"/>
        <v>42095.515335648146</v>
      </c>
    </row>
    <row r="3119" spans="1:20" ht="43.5" x14ac:dyDescent="0.35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>
        <f>ROUND((E3119/D3119)*100,0)</f>
        <v>0</v>
      </c>
      <c r="P3119" s="5">
        <f>E3119/L3119</f>
        <v>1</v>
      </c>
      <c r="Q3119" t="str">
        <f>LEFT(N3119,FIND("/",N3119)-1)</f>
        <v>theater</v>
      </c>
      <c r="R3119" t="str">
        <f>RIGHT(N3119,LEN(N3119)-FIND("/",N3119))</f>
        <v>spaces</v>
      </c>
      <c r="S3119" s="9">
        <f t="shared" si="96"/>
        <v>42509.374537037031</v>
      </c>
      <c r="T3119" s="9">
        <f t="shared" si="97"/>
        <v>42517.55</v>
      </c>
    </row>
    <row r="3120" spans="1:20" ht="29" x14ac:dyDescent="0.35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>
        <f>ROUND((E3120/D3120)*100,0)</f>
        <v>0</v>
      </c>
      <c r="P3120" s="5">
        <f>E3120/L3120</f>
        <v>775</v>
      </c>
      <c r="Q3120" t="str">
        <f>LEFT(N3120,FIND("/",N3120)-1)</f>
        <v>theater</v>
      </c>
      <c r="R3120" t="str">
        <f>RIGHT(N3120,LEN(N3120)-FIND("/",N3120))</f>
        <v>spaces</v>
      </c>
      <c r="S3120" s="9">
        <f t="shared" si="96"/>
        <v>42534.649571759262</v>
      </c>
      <c r="T3120" s="9">
        <f t="shared" si="97"/>
        <v>42553.649571759262</v>
      </c>
    </row>
    <row r="3121" spans="1:20" ht="58" x14ac:dyDescent="0.35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>
        <f>ROUND((E3121/D3121)*100,0)</f>
        <v>0</v>
      </c>
      <c r="P3121" s="5">
        <f>E3121/L3121</f>
        <v>5</v>
      </c>
      <c r="Q3121" t="str">
        <f>LEFT(N3121,FIND("/",N3121)-1)</f>
        <v>theater</v>
      </c>
      <c r="R3121" t="str">
        <f>RIGHT(N3121,LEN(N3121)-FIND("/",N3121))</f>
        <v>spaces</v>
      </c>
      <c r="S3121" s="9">
        <f t="shared" si="96"/>
        <v>42060.04550925926</v>
      </c>
      <c r="T3121" s="9">
        <f t="shared" si="97"/>
        <v>42090.003842592589</v>
      </c>
    </row>
    <row r="3122" spans="1:20" ht="43.5" x14ac:dyDescent="0.35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>
        <f>ROUND((E3122/D3122)*100,0)</f>
        <v>0</v>
      </c>
      <c r="P3122" s="5">
        <f>E3122/L3122</f>
        <v>12.8</v>
      </c>
      <c r="Q3122" t="str">
        <f>LEFT(N3122,FIND("/",N3122)-1)</f>
        <v>theater</v>
      </c>
      <c r="R3122" t="str">
        <f>RIGHT(N3122,LEN(N3122)-FIND("/",N3122))</f>
        <v>spaces</v>
      </c>
      <c r="S3122" s="9">
        <f t="shared" si="96"/>
        <v>42435.942083333335</v>
      </c>
      <c r="T3122" s="9">
        <f t="shared" si="97"/>
        <v>42495.900416666671</v>
      </c>
    </row>
    <row r="3123" spans="1:20" ht="43.5" x14ac:dyDescent="0.35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>
        <f>ROUND((E3123/D3123)*100,0)</f>
        <v>1</v>
      </c>
      <c r="P3123" s="5">
        <f>E3123/L3123</f>
        <v>10</v>
      </c>
      <c r="Q3123" t="str">
        <f>LEFT(N3123,FIND("/",N3123)-1)</f>
        <v>theater</v>
      </c>
      <c r="R3123" t="str">
        <f>RIGHT(N3123,LEN(N3123)-FIND("/",N3123))</f>
        <v>spaces</v>
      </c>
      <c r="S3123" s="9">
        <f t="shared" si="96"/>
        <v>41848.679803240739</v>
      </c>
      <c r="T3123" s="9">
        <f t="shared" si="97"/>
        <v>41908.679803240739</v>
      </c>
    </row>
    <row r="3124" spans="1:20" x14ac:dyDescent="0.35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>
        <f>ROUND((E3124/D3124)*100,0)</f>
        <v>58</v>
      </c>
      <c r="P3124" s="5">
        <f>E3124/L3124</f>
        <v>58</v>
      </c>
      <c r="Q3124" t="str">
        <f>LEFT(N3124,FIND("/",N3124)-1)</f>
        <v>theater</v>
      </c>
      <c r="R3124" t="str">
        <f>RIGHT(N3124,LEN(N3124)-FIND("/",N3124))</f>
        <v>spaces</v>
      </c>
      <c r="S3124" s="9">
        <f t="shared" si="96"/>
        <v>42678.932083333333</v>
      </c>
      <c r="T3124" s="9">
        <f t="shared" si="97"/>
        <v>42683.973750000005</v>
      </c>
    </row>
    <row r="3125" spans="1:20" ht="43.5" x14ac:dyDescent="0.35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>
        <f>ROUND((E3125/D3125)*100,0)</f>
        <v>68</v>
      </c>
      <c r="P3125" s="5">
        <f>E3125/L3125</f>
        <v>244.80459770114942</v>
      </c>
      <c r="Q3125" t="str">
        <f>LEFT(N3125,FIND("/",N3125)-1)</f>
        <v>theater</v>
      </c>
      <c r="R3125" t="str">
        <f>RIGHT(N3125,LEN(N3125)-FIND("/",N3125))</f>
        <v>spaces</v>
      </c>
      <c r="S3125" s="9">
        <f t="shared" si="96"/>
        <v>42530.993032407408</v>
      </c>
      <c r="T3125" s="9">
        <f t="shared" si="97"/>
        <v>42560.993032407408</v>
      </c>
    </row>
    <row r="3126" spans="1:20" ht="43.5" x14ac:dyDescent="0.35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>
        <f>ROUND((E3126/D3126)*100,0)</f>
        <v>0</v>
      </c>
      <c r="P3126" s="5">
        <f>E3126/L3126</f>
        <v>6.5</v>
      </c>
      <c r="Q3126" t="str">
        <f>LEFT(N3126,FIND("/",N3126)-1)</f>
        <v>theater</v>
      </c>
      <c r="R3126" t="str">
        <f>RIGHT(N3126,LEN(N3126)-FIND("/",N3126))</f>
        <v>spaces</v>
      </c>
      <c r="S3126" s="9">
        <f t="shared" si="96"/>
        <v>41977.780104166668</v>
      </c>
      <c r="T3126" s="9">
        <f t="shared" si="97"/>
        <v>42037.780104166668</v>
      </c>
    </row>
    <row r="3127" spans="1:20" x14ac:dyDescent="0.35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>
        <f>ROUND((E3127/D3127)*100,0)</f>
        <v>0</v>
      </c>
      <c r="P3127" s="5" t="e">
        <f>E3127/L3127</f>
        <v>#DIV/0!</v>
      </c>
      <c r="Q3127" t="str">
        <f>LEFT(N3127,FIND("/",N3127)-1)</f>
        <v>theater</v>
      </c>
      <c r="R3127" t="str">
        <f>RIGHT(N3127,LEN(N3127)-FIND("/",N3127))</f>
        <v>spaces</v>
      </c>
      <c r="S3127" s="9">
        <f t="shared" si="96"/>
        <v>42346.20685185185</v>
      </c>
      <c r="T3127" s="9">
        <f t="shared" si="97"/>
        <v>42376.20685185185</v>
      </c>
    </row>
    <row r="3128" spans="1:20" ht="72.5" x14ac:dyDescent="0.35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>
        <f>ROUND((E3128/D3128)*100,0)</f>
        <v>4</v>
      </c>
      <c r="P3128" s="5">
        <f>E3128/L3128</f>
        <v>61.176470588235297</v>
      </c>
      <c r="Q3128" t="str">
        <f>LEFT(N3128,FIND("/",N3128)-1)</f>
        <v>theater</v>
      </c>
      <c r="R3128" t="str">
        <f>RIGHT(N3128,LEN(N3128)-FIND("/",N3128))</f>
        <v>spaces</v>
      </c>
      <c r="S3128" s="9">
        <f t="shared" si="96"/>
        <v>42427.01807870371</v>
      </c>
      <c r="T3128" s="9">
        <f t="shared" si="97"/>
        <v>42456.976412037038</v>
      </c>
    </row>
    <row r="3129" spans="1:20" ht="43.5" x14ac:dyDescent="0.35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>
        <f>ROUND((E3129/D3129)*100,0)</f>
        <v>0</v>
      </c>
      <c r="P3129" s="5" t="e">
        <f>E3129/L3129</f>
        <v>#DIV/0!</v>
      </c>
      <c r="Q3129" t="str">
        <f>LEFT(N3129,FIND("/",N3129)-1)</f>
        <v>theater</v>
      </c>
      <c r="R3129" t="str">
        <f>RIGHT(N3129,LEN(N3129)-FIND("/",N3129))</f>
        <v>spaces</v>
      </c>
      <c r="S3129" s="9">
        <f t="shared" si="96"/>
        <v>42034.856817129628</v>
      </c>
      <c r="T3129" s="9">
        <f t="shared" si="97"/>
        <v>42064.856817129628</v>
      </c>
    </row>
    <row r="3130" spans="1:20" ht="43.5" x14ac:dyDescent="0.35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>
        <f>ROUND((E3130/D3130)*100,0)</f>
        <v>109</v>
      </c>
      <c r="P3130" s="5">
        <f>E3130/L3130</f>
        <v>139.23931623931625</v>
      </c>
      <c r="Q3130" t="str">
        <f>LEFT(N3130,FIND("/",N3130)-1)</f>
        <v>theater</v>
      </c>
      <c r="R3130" t="str">
        <f>RIGHT(N3130,LEN(N3130)-FIND("/",N3130))</f>
        <v>plays</v>
      </c>
      <c r="S3130" s="9">
        <f t="shared" si="96"/>
        <v>42780.825706018513</v>
      </c>
      <c r="T3130" s="9">
        <f t="shared" si="97"/>
        <v>42810.784039351856</v>
      </c>
    </row>
    <row r="3131" spans="1:20" ht="58" x14ac:dyDescent="0.35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>
        <f>ROUND((E3131/D3131)*100,0)</f>
        <v>1</v>
      </c>
      <c r="P3131" s="5">
        <f>E3131/L3131</f>
        <v>10</v>
      </c>
      <c r="Q3131" t="str">
        <f>LEFT(N3131,FIND("/",N3131)-1)</f>
        <v>theater</v>
      </c>
      <c r="R3131" t="str">
        <f>RIGHT(N3131,LEN(N3131)-FIND("/",N3131))</f>
        <v>plays</v>
      </c>
      <c r="S3131" s="9">
        <f t="shared" si="96"/>
        <v>42803.842812499999</v>
      </c>
      <c r="T3131" s="9">
        <f t="shared" si="97"/>
        <v>42843.801145833335</v>
      </c>
    </row>
    <row r="3132" spans="1:20" ht="43.5" x14ac:dyDescent="0.35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>
        <f>ROUND((E3132/D3132)*100,0)</f>
        <v>4</v>
      </c>
      <c r="P3132" s="5">
        <f>E3132/L3132</f>
        <v>93.75</v>
      </c>
      <c r="Q3132" t="str">
        <f>LEFT(N3132,FIND("/",N3132)-1)</f>
        <v>theater</v>
      </c>
      <c r="R3132" t="str">
        <f>RIGHT(N3132,LEN(N3132)-FIND("/",N3132))</f>
        <v>plays</v>
      </c>
      <c r="S3132" s="9">
        <f t="shared" si="96"/>
        <v>42808.640231481477</v>
      </c>
      <c r="T3132" s="9">
        <f t="shared" si="97"/>
        <v>42839.207638888889</v>
      </c>
    </row>
    <row r="3133" spans="1:20" ht="29" x14ac:dyDescent="0.35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>
        <f>ROUND((E3133/D3133)*100,0)</f>
        <v>16</v>
      </c>
      <c r="P3133" s="5">
        <f>E3133/L3133</f>
        <v>53.75</v>
      </c>
      <c r="Q3133" t="str">
        <f>LEFT(N3133,FIND("/",N3133)-1)</f>
        <v>theater</v>
      </c>
      <c r="R3133" t="str">
        <f>RIGHT(N3133,LEN(N3133)-FIND("/",N3133))</f>
        <v>plays</v>
      </c>
      <c r="S3133" s="9">
        <f t="shared" si="96"/>
        <v>42803.579224537039</v>
      </c>
      <c r="T3133" s="9">
        <f t="shared" si="97"/>
        <v>42833.537557870368</v>
      </c>
    </row>
    <row r="3134" spans="1:20" ht="29" x14ac:dyDescent="0.35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>
        <f>ROUND((E3134/D3134)*100,0)</f>
        <v>0</v>
      </c>
      <c r="P3134" s="5">
        <f>E3134/L3134</f>
        <v>10</v>
      </c>
      <c r="Q3134" t="str">
        <f>LEFT(N3134,FIND("/",N3134)-1)</f>
        <v>theater</v>
      </c>
      <c r="R3134" t="str">
        <f>RIGHT(N3134,LEN(N3134)-FIND("/",N3134))</f>
        <v>plays</v>
      </c>
      <c r="S3134" s="9">
        <f t="shared" si="96"/>
        <v>42786.350231481483</v>
      </c>
      <c r="T3134" s="9">
        <f t="shared" si="97"/>
        <v>42846.308564814812</v>
      </c>
    </row>
    <row r="3135" spans="1:20" ht="43.5" x14ac:dyDescent="0.35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>
        <f>ROUND((E3135/D3135)*100,0)</f>
        <v>108</v>
      </c>
      <c r="P3135" s="5">
        <f>E3135/L3135</f>
        <v>33.75</v>
      </c>
      <c r="Q3135" t="str">
        <f>LEFT(N3135,FIND("/",N3135)-1)</f>
        <v>theater</v>
      </c>
      <c r="R3135" t="str">
        <f>RIGHT(N3135,LEN(N3135)-FIND("/",N3135))</f>
        <v>plays</v>
      </c>
      <c r="S3135" s="9">
        <f t="shared" si="96"/>
        <v>42788.565208333333</v>
      </c>
      <c r="T3135" s="9">
        <f t="shared" si="97"/>
        <v>42818.523541666669</v>
      </c>
    </row>
    <row r="3136" spans="1:20" ht="58" x14ac:dyDescent="0.35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>
        <f>ROUND((E3136/D3136)*100,0)</f>
        <v>23</v>
      </c>
      <c r="P3136" s="5">
        <f>E3136/L3136</f>
        <v>18.75</v>
      </c>
      <c r="Q3136" t="str">
        <f>LEFT(N3136,FIND("/",N3136)-1)</f>
        <v>theater</v>
      </c>
      <c r="R3136" t="str">
        <f>RIGHT(N3136,LEN(N3136)-FIND("/",N3136))</f>
        <v>plays</v>
      </c>
      <c r="S3136" s="9">
        <f t="shared" si="96"/>
        <v>42800.720127314817</v>
      </c>
      <c r="T3136" s="9">
        <f t="shared" si="97"/>
        <v>42821.678460648152</v>
      </c>
    </row>
    <row r="3137" spans="1:20" ht="43.5" x14ac:dyDescent="0.35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>
        <f>ROUND((E3137/D3137)*100,0)</f>
        <v>21</v>
      </c>
      <c r="P3137" s="5">
        <f>E3137/L3137</f>
        <v>23.142857142857142</v>
      </c>
      <c r="Q3137" t="str">
        <f>LEFT(N3137,FIND("/",N3137)-1)</f>
        <v>theater</v>
      </c>
      <c r="R3137" t="str">
        <f>RIGHT(N3137,LEN(N3137)-FIND("/",N3137))</f>
        <v>plays</v>
      </c>
      <c r="S3137" s="9">
        <f t="shared" si="96"/>
        <v>42807.151863425926</v>
      </c>
      <c r="T3137" s="9">
        <f t="shared" si="97"/>
        <v>42829.151863425926</v>
      </c>
    </row>
    <row r="3138" spans="1:20" ht="43.5" x14ac:dyDescent="0.35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>
        <f>ROUND((E3138/D3138)*100,0)</f>
        <v>128</v>
      </c>
      <c r="P3138" s="5">
        <f>E3138/L3138</f>
        <v>29.045454545454547</v>
      </c>
      <c r="Q3138" t="str">
        <f>LEFT(N3138,FIND("/",N3138)-1)</f>
        <v>theater</v>
      </c>
      <c r="R3138" t="str">
        <f>RIGHT(N3138,LEN(N3138)-FIND("/",N3138))</f>
        <v>plays</v>
      </c>
      <c r="S3138" s="9">
        <f t="shared" si="96"/>
        <v>42789.462430555555</v>
      </c>
      <c r="T3138" s="9">
        <f t="shared" si="97"/>
        <v>42825.957638888889</v>
      </c>
    </row>
    <row r="3139" spans="1:20" ht="29" x14ac:dyDescent="0.35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>
        <f>ROUND((E3139/D3139)*100,0)</f>
        <v>3</v>
      </c>
      <c r="P3139" s="5">
        <f>E3139/L3139</f>
        <v>50</v>
      </c>
      <c r="Q3139" t="str">
        <f>LEFT(N3139,FIND("/",N3139)-1)</f>
        <v>theater</v>
      </c>
      <c r="R3139" t="str">
        <f>RIGHT(N3139,LEN(N3139)-FIND("/",N3139))</f>
        <v>plays</v>
      </c>
      <c r="S3139" s="9">
        <f t="shared" ref="S3139:S3202" si="98">(((J3139/60)/60)/24)+DATE(1970,1,1)</f>
        <v>42807.885057870371</v>
      </c>
      <c r="T3139" s="9">
        <f t="shared" ref="T3139:T3202" si="99">(((I3139/60)/60)/24)+DATE(1970,1,1)</f>
        <v>42858.8</v>
      </c>
    </row>
    <row r="3140" spans="1:20" ht="58" x14ac:dyDescent="0.35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>
        <f>ROUND((E3140/D3140)*100,0)</f>
        <v>0</v>
      </c>
      <c r="P3140" s="5" t="e">
        <f>E3140/L3140</f>
        <v>#DIV/0!</v>
      </c>
      <c r="Q3140" t="str">
        <f>LEFT(N3140,FIND("/",N3140)-1)</f>
        <v>theater</v>
      </c>
      <c r="R3140" t="str">
        <f>RIGHT(N3140,LEN(N3140)-FIND("/",N3140))</f>
        <v>plays</v>
      </c>
      <c r="S3140" s="9">
        <f t="shared" si="98"/>
        <v>42809.645914351851</v>
      </c>
      <c r="T3140" s="9">
        <f t="shared" si="99"/>
        <v>42828.645914351851</v>
      </c>
    </row>
    <row r="3141" spans="1:20" ht="43.5" x14ac:dyDescent="0.35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>
        <f>ROUND((E3141/D3141)*100,0)</f>
        <v>5</v>
      </c>
      <c r="P3141" s="5">
        <f>E3141/L3141</f>
        <v>450</v>
      </c>
      <c r="Q3141" t="str">
        <f>LEFT(N3141,FIND("/",N3141)-1)</f>
        <v>theater</v>
      </c>
      <c r="R3141" t="str">
        <f>RIGHT(N3141,LEN(N3141)-FIND("/",N3141))</f>
        <v>plays</v>
      </c>
      <c r="S3141" s="9">
        <f t="shared" si="98"/>
        <v>42785.270370370374</v>
      </c>
      <c r="T3141" s="9">
        <f t="shared" si="99"/>
        <v>42819.189583333333</v>
      </c>
    </row>
    <row r="3142" spans="1:20" ht="58" x14ac:dyDescent="0.35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>
        <f>ROUND((E3142/D3142)*100,0)</f>
        <v>1</v>
      </c>
      <c r="P3142" s="5">
        <f>E3142/L3142</f>
        <v>24</v>
      </c>
      <c r="Q3142" t="str">
        <f>LEFT(N3142,FIND("/",N3142)-1)</f>
        <v>theater</v>
      </c>
      <c r="R3142" t="str">
        <f>RIGHT(N3142,LEN(N3142)-FIND("/",N3142))</f>
        <v>plays</v>
      </c>
      <c r="S3142" s="9">
        <f t="shared" si="98"/>
        <v>42802.718784722223</v>
      </c>
      <c r="T3142" s="9">
        <f t="shared" si="99"/>
        <v>42832.677118055552</v>
      </c>
    </row>
    <row r="3143" spans="1:20" ht="58" x14ac:dyDescent="0.35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>
        <f>ROUND((E3143/D3143)*100,0)</f>
        <v>52</v>
      </c>
      <c r="P3143" s="5">
        <f>E3143/L3143</f>
        <v>32.25</v>
      </c>
      <c r="Q3143" t="str">
        <f>LEFT(N3143,FIND("/",N3143)-1)</f>
        <v>theater</v>
      </c>
      <c r="R3143" t="str">
        <f>RIGHT(N3143,LEN(N3143)-FIND("/",N3143))</f>
        <v>plays</v>
      </c>
      <c r="S3143" s="9">
        <f t="shared" si="98"/>
        <v>42800.753333333334</v>
      </c>
      <c r="T3143" s="9">
        <f t="shared" si="99"/>
        <v>42841.833333333328</v>
      </c>
    </row>
    <row r="3144" spans="1:20" ht="43.5" x14ac:dyDescent="0.35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>
        <f>ROUND((E3144/D3144)*100,0)</f>
        <v>2</v>
      </c>
      <c r="P3144" s="5">
        <f>E3144/L3144</f>
        <v>15</v>
      </c>
      <c r="Q3144" t="str">
        <f>LEFT(N3144,FIND("/",N3144)-1)</f>
        <v>theater</v>
      </c>
      <c r="R3144" t="str">
        <f>RIGHT(N3144,LEN(N3144)-FIND("/",N3144))</f>
        <v>plays</v>
      </c>
      <c r="S3144" s="9">
        <f t="shared" si="98"/>
        <v>42783.513182870374</v>
      </c>
      <c r="T3144" s="9">
        <f t="shared" si="99"/>
        <v>42813.471516203703</v>
      </c>
    </row>
    <row r="3145" spans="1:20" ht="58" x14ac:dyDescent="0.35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>
        <f>ROUND((E3145/D3145)*100,0)</f>
        <v>0</v>
      </c>
      <c r="P3145" s="5" t="e">
        <f>E3145/L3145</f>
        <v>#DIV/0!</v>
      </c>
      <c r="Q3145" t="str">
        <f>LEFT(N3145,FIND("/",N3145)-1)</f>
        <v>theater</v>
      </c>
      <c r="R3145" t="str">
        <f>RIGHT(N3145,LEN(N3145)-FIND("/",N3145))</f>
        <v>plays</v>
      </c>
      <c r="S3145" s="9">
        <f t="shared" si="98"/>
        <v>42808.358287037037</v>
      </c>
      <c r="T3145" s="9">
        <f t="shared" si="99"/>
        <v>42834.358287037037</v>
      </c>
    </row>
    <row r="3146" spans="1:20" ht="58" x14ac:dyDescent="0.35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>
        <f>ROUND((E3146/D3146)*100,0)</f>
        <v>75</v>
      </c>
      <c r="P3146" s="5">
        <f>E3146/L3146</f>
        <v>251.33333333333334</v>
      </c>
      <c r="Q3146" t="str">
        <f>LEFT(N3146,FIND("/",N3146)-1)</f>
        <v>theater</v>
      </c>
      <c r="R3146" t="str">
        <f>RIGHT(N3146,LEN(N3146)-FIND("/",N3146))</f>
        <v>plays</v>
      </c>
      <c r="S3146" s="9">
        <f t="shared" si="98"/>
        <v>42796.538275462968</v>
      </c>
      <c r="T3146" s="9">
        <f t="shared" si="99"/>
        <v>42813.25</v>
      </c>
    </row>
    <row r="3147" spans="1:20" ht="43.5" x14ac:dyDescent="0.35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>
        <f>ROUND((E3147/D3147)*100,0)</f>
        <v>0</v>
      </c>
      <c r="P3147" s="5" t="e">
        <f>E3147/L3147</f>
        <v>#DIV/0!</v>
      </c>
      <c r="Q3147" t="str">
        <f>LEFT(N3147,FIND("/",N3147)-1)</f>
        <v>theater</v>
      </c>
      <c r="R3147" t="str">
        <f>RIGHT(N3147,LEN(N3147)-FIND("/",N3147))</f>
        <v>plays</v>
      </c>
      <c r="S3147" s="9">
        <f t="shared" si="98"/>
        <v>42762.040902777779</v>
      </c>
      <c r="T3147" s="9">
        <f t="shared" si="99"/>
        <v>42821.999236111107</v>
      </c>
    </row>
    <row r="3148" spans="1:20" ht="43.5" x14ac:dyDescent="0.35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>
        <f>ROUND((E3148/D3148)*100,0)</f>
        <v>11</v>
      </c>
      <c r="P3148" s="5">
        <f>E3148/L3148</f>
        <v>437.5</v>
      </c>
      <c r="Q3148" t="str">
        <f>LEFT(N3148,FIND("/",N3148)-1)</f>
        <v>theater</v>
      </c>
      <c r="R3148" t="str">
        <f>RIGHT(N3148,LEN(N3148)-FIND("/",N3148))</f>
        <v>plays</v>
      </c>
      <c r="S3148" s="9">
        <f t="shared" si="98"/>
        <v>42796.682476851856</v>
      </c>
      <c r="T3148" s="9">
        <f t="shared" si="99"/>
        <v>42841.640810185185</v>
      </c>
    </row>
    <row r="3149" spans="1:20" ht="43.5" x14ac:dyDescent="0.35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>
        <f>ROUND((E3149/D3149)*100,0)</f>
        <v>118</v>
      </c>
      <c r="P3149" s="5">
        <f>E3149/L3149</f>
        <v>110.35211267605634</v>
      </c>
      <c r="Q3149" t="str">
        <f>LEFT(N3149,FIND("/",N3149)-1)</f>
        <v>theater</v>
      </c>
      <c r="R3149" t="str">
        <f>RIGHT(N3149,LEN(N3149)-FIND("/",N3149))</f>
        <v>plays</v>
      </c>
      <c r="S3149" s="9">
        <f t="shared" si="98"/>
        <v>41909.969386574077</v>
      </c>
      <c r="T3149" s="9">
        <f t="shared" si="99"/>
        <v>41950.011053240742</v>
      </c>
    </row>
    <row r="3150" spans="1:20" ht="29" x14ac:dyDescent="0.35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>
        <f>ROUND((E3150/D3150)*100,0)</f>
        <v>131</v>
      </c>
      <c r="P3150" s="5">
        <f>E3150/L3150</f>
        <v>41.421052631578945</v>
      </c>
      <c r="Q3150" t="str">
        <f>LEFT(N3150,FIND("/",N3150)-1)</f>
        <v>theater</v>
      </c>
      <c r="R3150" t="str">
        <f>RIGHT(N3150,LEN(N3150)-FIND("/",N3150))</f>
        <v>plays</v>
      </c>
      <c r="S3150" s="9">
        <f t="shared" si="98"/>
        <v>41891.665324074071</v>
      </c>
      <c r="T3150" s="9">
        <f t="shared" si="99"/>
        <v>41913.166666666664</v>
      </c>
    </row>
    <row r="3151" spans="1:20" ht="43.5" x14ac:dyDescent="0.35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>
        <f>ROUND((E3151/D3151)*100,0)</f>
        <v>104</v>
      </c>
      <c r="P3151" s="5">
        <f>E3151/L3151</f>
        <v>52</v>
      </c>
      <c r="Q3151" t="str">
        <f>LEFT(N3151,FIND("/",N3151)-1)</f>
        <v>theater</v>
      </c>
      <c r="R3151" t="str">
        <f>RIGHT(N3151,LEN(N3151)-FIND("/",N3151))</f>
        <v>plays</v>
      </c>
      <c r="S3151" s="9">
        <f t="shared" si="98"/>
        <v>41226.017361111109</v>
      </c>
      <c r="T3151" s="9">
        <f t="shared" si="99"/>
        <v>41250.083333333336</v>
      </c>
    </row>
    <row r="3152" spans="1:20" ht="58" x14ac:dyDescent="0.35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>
        <f>ROUND((E3152/D3152)*100,0)</f>
        <v>101</v>
      </c>
      <c r="P3152" s="5">
        <f>E3152/L3152</f>
        <v>33.990384615384613</v>
      </c>
      <c r="Q3152" t="str">
        <f>LEFT(N3152,FIND("/",N3152)-1)</f>
        <v>theater</v>
      </c>
      <c r="R3152" t="str">
        <f>RIGHT(N3152,LEN(N3152)-FIND("/",N3152))</f>
        <v>plays</v>
      </c>
      <c r="S3152" s="9">
        <f t="shared" si="98"/>
        <v>40478.263923611114</v>
      </c>
      <c r="T3152" s="9">
        <f t="shared" si="99"/>
        <v>40568.166666666664</v>
      </c>
    </row>
    <row r="3153" spans="1:20" ht="43.5" x14ac:dyDescent="0.35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>
        <f>ROUND((E3153/D3153)*100,0)</f>
        <v>100</v>
      </c>
      <c r="P3153" s="5">
        <f>E3153/L3153</f>
        <v>103.35294117647059</v>
      </c>
      <c r="Q3153" t="str">
        <f>LEFT(N3153,FIND("/",N3153)-1)</f>
        <v>theater</v>
      </c>
      <c r="R3153" t="str">
        <f>RIGHT(N3153,LEN(N3153)-FIND("/",N3153))</f>
        <v>plays</v>
      </c>
      <c r="S3153" s="9">
        <f t="shared" si="98"/>
        <v>41862.83997685185</v>
      </c>
      <c r="T3153" s="9">
        <f t="shared" si="99"/>
        <v>41892.83997685185</v>
      </c>
    </row>
    <row r="3154" spans="1:20" ht="43.5" x14ac:dyDescent="0.35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>
        <f>ROUND((E3154/D3154)*100,0)</f>
        <v>106</v>
      </c>
      <c r="P3154" s="5">
        <f>E3154/L3154</f>
        <v>34.791044776119406</v>
      </c>
      <c r="Q3154" t="str">
        <f>LEFT(N3154,FIND("/",N3154)-1)</f>
        <v>theater</v>
      </c>
      <c r="R3154" t="str">
        <f>RIGHT(N3154,LEN(N3154)-FIND("/",N3154))</f>
        <v>plays</v>
      </c>
      <c r="S3154" s="9">
        <f t="shared" si="98"/>
        <v>41550.867673611108</v>
      </c>
      <c r="T3154" s="9">
        <f t="shared" si="99"/>
        <v>41580.867673611108</v>
      </c>
    </row>
    <row r="3155" spans="1:20" ht="43.5" x14ac:dyDescent="0.35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>
        <f>ROUND((E3155/D3155)*100,0)</f>
        <v>336</v>
      </c>
      <c r="P3155" s="5">
        <f>E3155/L3155</f>
        <v>41.773858921161825</v>
      </c>
      <c r="Q3155" t="str">
        <f>LEFT(N3155,FIND("/",N3155)-1)</f>
        <v>theater</v>
      </c>
      <c r="R3155" t="str">
        <f>RIGHT(N3155,LEN(N3155)-FIND("/",N3155))</f>
        <v>plays</v>
      </c>
      <c r="S3155" s="9">
        <f t="shared" si="98"/>
        <v>40633.154363425929</v>
      </c>
      <c r="T3155" s="9">
        <f t="shared" si="99"/>
        <v>40664.207638888889</v>
      </c>
    </row>
    <row r="3156" spans="1:20" ht="43.5" x14ac:dyDescent="0.35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>
        <f>ROUND((E3156/D3156)*100,0)</f>
        <v>113</v>
      </c>
      <c r="P3156" s="5">
        <f>E3156/L3156</f>
        <v>64.268292682926827</v>
      </c>
      <c r="Q3156" t="str">
        <f>LEFT(N3156,FIND("/",N3156)-1)</f>
        <v>theater</v>
      </c>
      <c r="R3156" t="str">
        <f>RIGHT(N3156,LEN(N3156)-FIND("/",N3156))</f>
        <v>plays</v>
      </c>
      <c r="S3156" s="9">
        <f t="shared" si="98"/>
        <v>40970.875671296293</v>
      </c>
      <c r="T3156" s="9">
        <f t="shared" si="99"/>
        <v>41000.834004629629</v>
      </c>
    </row>
    <row r="3157" spans="1:20" ht="43.5" x14ac:dyDescent="0.35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>
        <f>ROUND((E3157/D3157)*100,0)</f>
        <v>189</v>
      </c>
      <c r="P3157" s="5">
        <f>E3157/L3157</f>
        <v>31.209370860927152</v>
      </c>
      <c r="Q3157" t="str">
        <f>LEFT(N3157,FIND("/",N3157)-1)</f>
        <v>theater</v>
      </c>
      <c r="R3157" t="str">
        <f>RIGHT(N3157,LEN(N3157)-FIND("/",N3157))</f>
        <v>plays</v>
      </c>
      <c r="S3157" s="9">
        <f t="shared" si="98"/>
        <v>41233.499131944445</v>
      </c>
      <c r="T3157" s="9">
        <f t="shared" si="99"/>
        <v>41263.499131944445</v>
      </c>
    </row>
    <row r="3158" spans="1:20" ht="43.5" x14ac:dyDescent="0.35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>
        <f>ROUND((E3158/D3158)*100,0)</f>
        <v>102</v>
      </c>
      <c r="P3158" s="5">
        <f>E3158/L3158</f>
        <v>62.921348314606739</v>
      </c>
      <c r="Q3158" t="str">
        <f>LEFT(N3158,FIND("/",N3158)-1)</f>
        <v>theater</v>
      </c>
      <c r="R3158" t="str">
        <f>RIGHT(N3158,LEN(N3158)-FIND("/",N3158))</f>
        <v>plays</v>
      </c>
      <c r="S3158" s="9">
        <f t="shared" si="98"/>
        <v>41026.953055555554</v>
      </c>
      <c r="T3158" s="9">
        <f t="shared" si="99"/>
        <v>41061.953055555554</v>
      </c>
    </row>
    <row r="3159" spans="1:20" ht="29" x14ac:dyDescent="0.35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>
        <f>ROUND((E3159/D3159)*100,0)</f>
        <v>101</v>
      </c>
      <c r="P3159" s="5">
        <f>E3159/L3159</f>
        <v>98.536585365853654</v>
      </c>
      <c r="Q3159" t="str">
        <f>LEFT(N3159,FIND("/",N3159)-1)</f>
        <v>theater</v>
      </c>
      <c r="R3159" t="str">
        <f>RIGHT(N3159,LEN(N3159)-FIND("/",N3159))</f>
        <v>plays</v>
      </c>
      <c r="S3159" s="9">
        <f t="shared" si="98"/>
        <v>41829.788252314815</v>
      </c>
      <c r="T3159" s="9">
        <f t="shared" si="99"/>
        <v>41839.208333333336</v>
      </c>
    </row>
    <row r="3160" spans="1:20" ht="29" x14ac:dyDescent="0.35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>
        <f>ROUND((E3160/D3160)*100,0)</f>
        <v>114</v>
      </c>
      <c r="P3160" s="5">
        <f>E3160/L3160</f>
        <v>82.608695652173907</v>
      </c>
      <c r="Q3160" t="str">
        <f>LEFT(N3160,FIND("/",N3160)-1)</f>
        <v>theater</v>
      </c>
      <c r="R3160" t="str">
        <f>RIGHT(N3160,LEN(N3160)-FIND("/",N3160))</f>
        <v>plays</v>
      </c>
      <c r="S3160" s="9">
        <f t="shared" si="98"/>
        <v>41447.839722222219</v>
      </c>
      <c r="T3160" s="9">
        <f t="shared" si="99"/>
        <v>41477.839722222219</v>
      </c>
    </row>
    <row r="3161" spans="1:20" ht="43.5" x14ac:dyDescent="0.35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>
        <f>ROUND((E3161/D3161)*100,0)</f>
        <v>133</v>
      </c>
      <c r="P3161" s="5">
        <f>E3161/L3161</f>
        <v>38.504230769230773</v>
      </c>
      <c r="Q3161" t="str">
        <f>LEFT(N3161,FIND("/",N3161)-1)</f>
        <v>theater</v>
      </c>
      <c r="R3161" t="str">
        <f>RIGHT(N3161,LEN(N3161)-FIND("/",N3161))</f>
        <v>plays</v>
      </c>
      <c r="S3161" s="9">
        <f t="shared" si="98"/>
        <v>40884.066678240742</v>
      </c>
      <c r="T3161" s="9">
        <f t="shared" si="99"/>
        <v>40926.958333333336</v>
      </c>
    </row>
    <row r="3162" spans="1:20" ht="43.5" x14ac:dyDescent="0.35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>
        <f>ROUND((E3162/D3162)*100,0)</f>
        <v>102</v>
      </c>
      <c r="P3162" s="5">
        <f>E3162/L3162</f>
        <v>80.15789473684211</v>
      </c>
      <c r="Q3162" t="str">
        <f>LEFT(N3162,FIND("/",N3162)-1)</f>
        <v>theater</v>
      </c>
      <c r="R3162" t="str">
        <f>RIGHT(N3162,LEN(N3162)-FIND("/",N3162))</f>
        <v>plays</v>
      </c>
      <c r="S3162" s="9">
        <f t="shared" si="98"/>
        <v>41841.26489583333</v>
      </c>
      <c r="T3162" s="9">
        <f t="shared" si="99"/>
        <v>41864.207638888889</v>
      </c>
    </row>
    <row r="3163" spans="1:20" ht="58" x14ac:dyDescent="0.35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>
        <f>ROUND((E3163/D3163)*100,0)</f>
        <v>105</v>
      </c>
      <c r="P3163" s="5">
        <f>E3163/L3163</f>
        <v>28.405405405405407</v>
      </c>
      <c r="Q3163" t="str">
        <f>LEFT(N3163,FIND("/",N3163)-1)</f>
        <v>theater</v>
      </c>
      <c r="R3163" t="str">
        <f>RIGHT(N3163,LEN(N3163)-FIND("/",N3163))</f>
        <v>plays</v>
      </c>
      <c r="S3163" s="9">
        <f t="shared" si="98"/>
        <v>41897.536134259259</v>
      </c>
      <c r="T3163" s="9">
        <f t="shared" si="99"/>
        <v>41927.536134259259</v>
      </c>
    </row>
    <row r="3164" spans="1:20" ht="58" x14ac:dyDescent="0.35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>
        <f>ROUND((E3164/D3164)*100,0)</f>
        <v>127</v>
      </c>
      <c r="P3164" s="5">
        <f>E3164/L3164</f>
        <v>80.730158730158735</v>
      </c>
      <c r="Q3164" t="str">
        <f>LEFT(N3164,FIND("/",N3164)-1)</f>
        <v>theater</v>
      </c>
      <c r="R3164" t="str">
        <f>RIGHT(N3164,LEN(N3164)-FIND("/",N3164))</f>
        <v>plays</v>
      </c>
      <c r="S3164" s="9">
        <f t="shared" si="98"/>
        <v>41799.685902777775</v>
      </c>
      <c r="T3164" s="9">
        <f t="shared" si="99"/>
        <v>41827.083333333336</v>
      </c>
    </row>
    <row r="3165" spans="1:20" ht="43.5" x14ac:dyDescent="0.35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>
        <f>ROUND((E3165/D3165)*100,0)</f>
        <v>111</v>
      </c>
      <c r="P3165" s="5">
        <f>E3165/L3165</f>
        <v>200.69444444444446</v>
      </c>
      <c r="Q3165" t="str">
        <f>LEFT(N3165,FIND("/",N3165)-1)</f>
        <v>theater</v>
      </c>
      <c r="R3165" t="str">
        <f>RIGHT(N3165,LEN(N3165)-FIND("/",N3165))</f>
        <v>plays</v>
      </c>
      <c r="S3165" s="9">
        <f t="shared" si="98"/>
        <v>41775.753761574073</v>
      </c>
      <c r="T3165" s="9">
        <f t="shared" si="99"/>
        <v>41805.753761574073</v>
      </c>
    </row>
    <row r="3166" spans="1:20" ht="58" x14ac:dyDescent="0.35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>
        <f>ROUND((E3166/D3166)*100,0)</f>
        <v>107</v>
      </c>
      <c r="P3166" s="5">
        <f>E3166/L3166</f>
        <v>37.591549295774648</v>
      </c>
      <c r="Q3166" t="str">
        <f>LEFT(N3166,FIND("/",N3166)-1)</f>
        <v>theater</v>
      </c>
      <c r="R3166" t="str">
        <f>RIGHT(N3166,LEN(N3166)-FIND("/",N3166))</f>
        <v>plays</v>
      </c>
      <c r="S3166" s="9">
        <f t="shared" si="98"/>
        <v>41766.80572916667</v>
      </c>
      <c r="T3166" s="9">
        <f t="shared" si="99"/>
        <v>41799.80572916667</v>
      </c>
    </row>
    <row r="3167" spans="1:20" ht="58" x14ac:dyDescent="0.35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>
        <f>ROUND((E3167/D3167)*100,0)</f>
        <v>163</v>
      </c>
      <c r="P3167" s="5">
        <f>E3167/L3167</f>
        <v>58.095238095238095</v>
      </c>
      <c r="Q3167" t="str">
        <f>LEFT(N3167,FIND("/",N3167)-1)</f>
        <v>theater</v>
      </c>
      <c r="R3167" t="str">
        <f>RIGHT(N3167,LEN(N3167)-FIND("/",N3167))</f>
        <v>plays</v>
      </c>
      <c r="S3167" s="9">
        <f t="shared" si="98"/>
        <v>40644.159259259257</v>
      </c>
      <c r="T3167" s="9">
        <f t="shared" si="99"/>
        <v>40666.165972222225</v>
      </c>
    </row>
    <row r="3168" spans="1:20" ht="43.5" x14ac:dyDescent="0.35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>
        <f>ROUND((E3168/D3168)*100,0)</f>
        <v>160</v>
      </c>
      <c r="P3168" s="5">
        <f>E3168/L3168</f>
        <v>60.300892473118282</v>
      </c>
      <c r="Q3168" t="str">
        <f>LEFT(N3168,FIND("/",N3168)-1)</f>
        <v>theater</v>
      </c>
      <c r="R3168" t="str">
        <f>RIGHT(N3168,LEN(N3168)-FIND("/",N3168))</f>
        <v>plays</v>
      </c>
      <c r="S3168" s="9">
        <f t="shared" si="98"/>
        <v>41940.69158564815</v>
      </c>
      <c r="T3168" s="9">
        <f t="shared" si="99"/>
        <v>41969.332638888889</v>
      </c>
    </row>
    <row r="3169" spans="1:20" ht="29" x14ac:dyDescent="0.35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>
        <f>ROUND((E3169/D3169)*100,0)</f>
        <v>116</v>
      </c>
      <c r="P3169" s="5">
        <f>E3169/L3169</f>
        <v>63.363636363636367</v>
      </c>
      <c r="Q3169" t="str">
        <f>LEFT(N3169,FIND("/",N3169)-1)</f>
        <v>theater</v>
      </c>
      <c r="R3169" t="str">
        <f>RIGHT(N3169,LEN(N3169)-FIND("/",N3169))</f>
        <v>plays</v>
      </c>
      <c r="S3169" s="9">
        <f t="shared" si="98"/>
        <v>41839.175706018519</v>
      </c>
      <c r="T3169" s="9">
        <f t="shared" si="99"/>
        <v>41853.175706018519</v>
      </c>
    </row>
    <row r="3170" spans="1:20" ht="43.5" x14ac:dyDescent="0.35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>
        <f>ROUND((E3170/D3170)*100,0)</f>
        <v>124</v>
      </c>
      <c r="P3170" s="5">
        <f>E3170/L3170</f>
        <v>50.901639344262293</v>
      </c>
      <c r="Q3170" t="str">
        <f>LEFT(N3170,FIND("/",N3170)-1)</f>
        <v>theater</v>
      </c>
      <c r="R3170" t="str">
        <f>RIGHT(N3170,LEN(N3170)-FIND("/",N3170))</f>
        <v>plays</v>
      </c>
      <c r="S3170" s="9">
        <f t="shared" si="98"/>
        <v>41772.105937500004</v>
      </c>
      <c r="T3170" s="9">
        <f t="shared" si="99"/>
        <v>41803.916666666664</v>
      </c>
    </row>
    <row r="3171" spans="1:20" ht="29" x14ac:dyDescent="0.35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>
        <f>ROUND((E3171/D3171)*100,0)</f>
        <v>103</v>
      </c>
      <c r="P3171" s="5">
        <f>E3171/L3171</f>
        <v>100.5</v>
      </c>
      <c r="Q3171" t="str">
        <f>LEFT(N3171,FIND("/",N3171)-1)</f>
        <v>theater</v>
      </c>
      <c r="R3171" t="str">
        <f>RIGHT(N3171,LEN(N3171)-FIND("/",N3171))</f>
        <v>plays</v>
      </c>
      <c r="S3171" s="9">
        <f t="shared" si="98"/>
        <v>41591.737974537034</v>
      </c>
      <c r="T3171" s="9">
        <f t="shared" si="99"/>
        <v>41621.207638888889</v>
      </c>
    </row>
    <row r="3172" spans="1:20" ht="43.5" x14ac:dyDescent="0.35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>
        <f>ROUND((E3172/D3172)*100,0)</f>
        <v>112</v>
      </c>
      <c r="P3172" s="5">
        <f>E3172/L3172</f>
        <v>31.619718309859156</v>
      </c>
      <c r="Q3172" t="str">
        <f>LEFT(N3172,FIND("/",N3172)-1)</f>
        <v>theater</v>
      </c>
      <c r="R3172" t="str">
        <f>RIGHT(N3172,LEN(N3172)-FIND("/",N3172))</f>
        <v>plays</v>
      </c>
      <c r="S3172" s="9">
        <f t="shared" si="98"/>
        <v>41789.080370370371</v>
      </c>
      <c r="T3172" s="9">
        <f t="shared" si="99"/>
        <v>41822.166666666664</v>
      </c>
    </row>
    <row r="3173" spans="1:20" ht="58" x14ac:dyDescent="0.35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>
        <f>ROUND((E3173/D3173)*100,0)</f>
        <v>109</v>
      </c>
      <c r="P3173" s="5">
        <f>E3173/L3173</f>
        <v>65.102564102564102</v>
      </c>
      <c r="Q3173" t="str">
        <f>LEFT(N3173,FIND("/",N3173)-1)</f>
        <v>theater</v>
      </c>
      <c r="R3173" t="str">
        <f>RIGHT(N3173,LEN(N3173)-FIND("/",N3173))</f>
        <v>plays</v>
      </c>
      <c r="S3173" s="9">
        <f t="shared" si="98"/>
        <v>42466.608310185184</v>
      </c>
      <c r="T3173" s="9">
        <f t="shared" si="99"/>
        <v>42496.608310185184</v>
      </c>
    </row>
    <row r="3174" spans="1:20" ht="43.5" x14ac:dyDescent="0.35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>
        <f>ROUND((E3174/D3174)*100,0)</f>
        <v>115</v>
      </c>
      <c r="P3174" s="5">
        <f>E3174/L3174</f>
        <v>79.310344827586206</v>
      </c>
      <c r="Q3174" t="str">
        <f>LEFT(N3174,FIND("/",N3174)-1)</f>
        <v>theater</v>
      </c>
      <c r="R3174" t="str">
        <f>RIGHT(N3174,LEN(N3174)-FIND("/",N3174))</f>
        <v>plays</v>
      </c>
      <c r="S3174" s="9">
        <f t="shared" si="98"/>
        <v>40923.729953703703</v>
      </c>
      <c r="T3174" s="9">
        <f t="shared" si="99"/>
        <v>40953.729953703703</v>
      </c>
    </row>
    <row r="3175" spans="1:20" ht="43.5" x14ac:dyDescent="0.35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>
        <f>ROUND((E3175/D3175)*100,0)</f>
        <v>103</v>
      </c>
      <c r="P3175" s="5">
        <f>E3175/L3175</f>
        <v>139.18918918918919</v>
      </c>
      <c r="Q3175" t="str">
        <f>LEFT(N3175,FIND("/",N3175)-1)</f>
        <v>theater</v>
      </c>
      <c r="R3175" t="str">
        <f>RIGHT(N3175,LEN(N3175)-FIND("/",N3175))</f>
        <v>plays</v>
      </c>
      <c r="S3175" s="9">
        <f t="shared" si="98"/>
        <v>41878.878379629627</v>
      </c>
      <c r="T3175" s="9">
        <f t="shared" si="99"/>
        <v>41908.878379629627</v>
      </c>
    </row>
    <row r="3176" spans="1:20" ht="58" x14ac:dyDescent="0.35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>
        <f>ROUND((E3176/D3176)*100,0)</f>
        <v>101</v>
      </c>
      <c r="P3176" s="5">
        <f>E3176/L3176</f>
        <v>131.91304347826087</v>
      </c>
      <c r="Q3176" t="str">
        <f>LEFT(N3176,FIND("/",N3176)-1)</f>
        <v>theater</v>
      </c>
      <c r="R3176" t="str">
        <f>RIGHT(N3176,LEN(N3176)-FIND("/",N3176))</f>
        <v>plays</v>
      </c>
      <c r="S3176" s="9">
        <f t="shared" si="98"/>
        <v>41862.864675925928</v>
      </c>
      <c r="T3176" s="9">
        <f t="shared" si="99"/>
        <v>41876.864675925928</v>
      </c>
    </row>
    <row r="3177" spans="1:20" ht="58" x14ac:dyDescent="0.35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>
        <f>ROUND((E3177/D3177)*100,0)</f>
        <v>110</v>
      </c>
      <c r="P3177" s="5">
        <f>E3177/L3177</f>
        <v>91.3</v>
      </c>
      <c r="Q3177" t="str">
        <f>LEFT(N3177,FIND("/",N3177)-1)</f>
        <v>theater</v>
      </c>
      <c r="R3177" t="str">
        <f>RIGHT(N3177,LEN(N3177)-FIND("/",N3177))</f>
        <v>plays</v>
      </c>
      <c r="S3177" s="9">
        <f t="shared" si="98"/>
        <v>40531.886886574073</v>
      </c>
      <c r="T3177" s="9">
        <f t="shared" si="99"/>
        <v>40591.886886574073</v>
      </c>
    </row>
    <row r="3178" spans="1:20" ht="58" x14ac:dyDescent="0.35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>
        <f>ROUND((E3178/D3178)*100,0)</f>
        <v>115</v>
      </c>
      <c r="P3178" s="5">
        <f>E3178/L3178</f>
        <v>39.672727272727272</v>
      </c>
      <c r="Q3178" t="str">
        <f>LEFT(N3178,FIND("/",N3178)-1)</f>
        <v>theater</v>
      </c>
      <c r="R3178" t="str">
        <f>RIGHT(N3178,LEN(N3178)-FIND("/",N3178))</f>
        <v>plays</v>
      </c>
      <c r="S3178" s="9">
        <f t="shared" si="98"/>
        <v>41477.930914351848</v>
      </c>
      <c r="T3178" s="9">
        <f t="shared" si="99"/>
        <v>41504.625</v>
      </c>
    </row>
    <row r="3179" spans="1:20" ht="43.5" x14ac:dyDescent="0.35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>
        <f>ROUND((E3179/D3179)*100,0)</f>
        <v>117</v>
      </c>
      <c r="P3179" s="5">
        <f>E3179/L3179</f>
        <v>57.549019607843135</v>
      </c>
      <c r="Q3179" t="str">
        <f>LEFT(N3179,FIND("/",N3179)-1)</f>
        <v>theater</v>
      </c>
      <c r="R3179" t="str">
        <f>RIGHT(N3179,LEN(N3179)-FIND("/",N3179))</f>
        <v>plays</v>
      </c>
      <c r="S3179" s="9">
        <f t="shared" si="98"/>
        <v>41781.666770833333</v>
      </c>
      <c r="T3179" s="9">
        <f t="shared" si="99"/>
        <v>41811.666770833333</v>
      </c>
    </row>
    <row r="3180" spans="1:20" ht="58" x14ac:dyDescent="0.35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>
        <f>ROUND((E3180/D3180)*100,0)</f>
        <v>172</v>
      </c>
      <c r="P3180" s="5">
        <f>E3180/L3180</f>
        <v>33.025641025641029</v>
      </c>
      <c r="Q3180" t="str">
        <f>LEFT(N3180,FIND("/",N3180)-1)</f>
        <v>theater</v>
      </c>
      <c r="R3180" t="str">
        <f>RIGHT(N3180,LEN(N3180)-FIND("/",N3180))</f>
        <v>plays</v>
      </c>
      <c r="S3180" s="9">
        <f t="shared" si="98"/>
        <v>41806.605034722219</v>
      </c>
      <c r="T3180" s="9">
        <f t="shared" si="99"/>
        <v>41836.605034722219</v>
      </c>
    </row>
    <row r="3181" spans="1:20" ht="43.5" x14ac:dyDescent="0.35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>
        <f>ROUND((E3181/D3181)*100,0)</f>
        <v>114</v>
      </c>
      <c r="P3181" s="5">
        <f>E3181/L3181</f>
        <v>77.335806451612896</v>
      </c>
      <c r="Q3181" t="str">
        <f>LEFT(N3181,FIND("/",N3181)-1)</f>
        <v>theater</v>
      </c>
      <c r="R3181" t="str">
        <f>RIGHT(N3181,LEN(N3181)-FIND("/",N3181))</f>
        <v>plays</v>
      </c>
      <c r="S3181" s="9">
        <f t="shared" si="98"/>
        <v>41375.702210648145</v>
      </c>
      <c r="T3181" s="9">
        <f t="shared" si="99"/>
        <v>41400.702210648145</v>
      </c>
    </row>
    <row r="3182" spans="1:20" ht="43.5" x14ac:dyDescent="0.35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>
        <f>ROUND((E3182/D3182)*100,0)</f>
        <v>120</v>
      </c>
      <c r="P3182" s="5">
        <f>E3182/L3182</f>
        <v>31.933333333333334</v>
      </c>
      <c r="Q3182" t="str">
        <f>LEFT(N3182,FIND("/",N3182)-1)</f>
        <v>theater</v>
      </c>
      <c r="R3182" t="str">
        <f>RIGHT(N3182,LEN(N3182)-FIND("/",N3182))</f>
        <v>plays</v>
      </c>
      <c r="S3182" s="9">
        <f t="shared" si="98"/>
        <v>41780.412604166668</v>
      </c>
      <c r="T3182" s="9">
        <f t="shared" si="99"/>
        <v>41810.412604166668</v>
      </c>
    </row>
    <row r="3183" spans="1:20" ht="43.5" x14ac:dyDescent="0.35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>
        <f>ROUND((E3183/D3183)*100,0)</f>
        <v>109</v>
      </c>
      <c r="P3183" s="5">
        <f>E3183/L3183</f>
        <v>36.333333333333336</v>
      </c>
      <c r="Q3183" t="str">
        <f>LEFT(N3183,FIND("/",N3183)-1)</f>
        <v>theater</v>
      </c>
      <c r="R3183" t="str">
        <f>RIGHT(N3183,LEN(N3183)-FIND("/",N3183))</f>
        <v>plays</v>
      </c>
      <c r="S3183" s="9">
        <f t="shared" si="98"/>
        <v>41779.310034722221</v>
      </c>
      <c r="T3183" s="9">
        <f t="shared" si="99"/>
        <v>41805.666666666664</v>
      </c>
    </row>
    <row r="3184" spans="1:20" ht="58" x14ac:dyDescent="0.35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>
        <f>ROUND((E3184/D3184)*100,0)</f>
        <v>101</v>
      </c>
      <c r="P3184" s="5">
        <f>E3184/L3184</f>
        <v>46.768211920529801</v>
      </c>
      <c r="Q3184" t="str">
        <f>LEFT(N3184,FIND("/",N3184)-1)</f>
        <v>theater</v>
      </c>
      <c r="R3184" t="str">
        <f>RIGHT(N3184,LEN(N3184)-FIND("/",N3184))</f>
        <v>plays</v>
      </c>
      <c r="S3184" s="9">
        <f t="shared" si="98"/>
        <v>40883.949317129627</v>
      </c>
      <c r="T3184" s="9">
        <f t="shared" si="99"/>
        <v>40939.708333333336</v>
      </c>
    </row>
    <row r="3185" spans="1:20" ht="43.5" x14ac:dyDescent="0.35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>
        <f>ROUND((E3185/D3185)*100,0)</f>
        <v>109</v>
      </c>
      <c r="P3185" s="5">
        <f>E3185/L3185</f>
        <v>40.073529411764703</v>
      </c>
      <c r="Q3185" t="str">
        <f>LEFT(N3185,FIND("/",N3185)-1)</f>
        <v>theater</v>
      </c>
      <c r="R3185" t="str">
        <f>RIGHT(N3185,LEN(N3185)-FIND("/",N3185))</f>
        <v>plays</v>
      </c>
      <c r="S3185" s="9">
        <f t="shared" si="98"/>
        <v>41491.79478009259</v>
      </c>
      <c r="T3185" s="9">
        <f t="shared" si="99"/>
        <v>41509.79478009259</v>
      </c>
    </row>
    <row r="3186" spans="1:20" ht="43.5" x14ac:dyDescent="0.35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>
        <f>ROUND((E3186/D3186)*100,0)</f>
        <v>107</v>
      </c>
      <c r="P3186" s="5">
        <f>E3186/L3186</f>
        <v>100.21739130434783</v>
      </c>
      <c r="Q3186" t="str">
        <f>LEFT(N3186,FIND("/",N3186)-1)</f>
        <v>theater</v>
      </c>
      <c r="R3186" t="str">
        <f>RIGHT(N3186,LEN(N3186)-FIND("/",N3186))</f>
        <v>plays</v>
      </c>
      <c r="S3186" s="9">
        <f t="shared" si="98"/>
        <v>41791.993414351848</v>
      </c>
      <c r="T3186" s="9">
        <f t="shared" si="99"/>
        <v>41821.993414351848</v>
      </c>
    </row>
    <row r="3187" spans="1:20" ht="43.5" x14ac:dyDescent="0.35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>
        <f>ROUND((E3187/D3187)*100,0)</f>
        <v>100</v>
      </c>
      <c r="P3187" s="5">
        <f>E3187/L3187</f>
        <v>41.666666666666664</v>
      </c>
      <c r="Q3187" t="str">
        <f>LEFT(N3187,FIND("/",N3187)-1)</f>
        <v>theater</v>
      </c>
      <c r="R3187" t="str">
        <f>RIGHT(N3187,LEN(N3187)-FIND("/",N3187))</f>
        <v>plays</v>
      </c>
      <c r="S3187" s="9">
        <f t="shared" si="98"/>
        <v>41829.977326388893</v>
      </c>
      <c r="T3187" s="9">
        <f t="shared" si="99"/>
        <v>41836.977326388893</v>
      </c>
    </row>
    <row r="3188" spans="1:20" ht="43.5" x14ac:dyDescent="0.35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>
        <f>ROUND((E3188/D3188)*100,0)</f>
        <v>102</v>
      </c>
      <c r="P3188" s="5">
        <f>E3188/L3188</f>
        <v>46.714285714285715</v>
      </c>
      <c r="Q3188" t="str">
        <f>LEFT(N3188,FIND("/",N3188)-1)</f>
        <v>theater</v>
      </c>
      <c r="R3188" t="str">
        <f>RIGHT(N3188,LEN(N3188)-FIND("/",N3188))</f>
        <v>plays</v>
      </c>
      <c r="S3188" s="9">
        <f t="shared" si="98"/>
        <v>41868.924050925925</v>
      </c>
      <c r="T3188" s="9">
        <f t="shared" si="99"/>
        <v>41898.875</v>
      </c>
    </row>
    <row r="3189" spans="1:20" ht="58" x14ac:dyDescent="0.35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>
        <f>ROUND((E3189/D3189)*100,0)</f>
        <v>116</v>
      </c>
      <c r="P3189" s="5">
        <f>E3189/L3189</f>
        <v>71.491803278688522</v>
      </c>
      <c r="Q3189" t="str">
        <f>LEFT(N3189,FIND("/",N3189)-1)</f>
        <v>theater</v>
      </c>
      <c r="R3189" t="str">
        <f>RIGHT(N3189,LEN(N3189)-FIND("/",N3189))</f>
        <v>plays</v>
      </c>
      <c r="S3189" s="9">
        <f t="shared" si="98"/>
        <v>41835.666354166664</v>
      </c>
      <c r="T3189" s="9">
        <f t="shared" si="99"/>
        <v>41855.666354166664</v>
      </c>
    </row>
    <row r="3190" spans="1:20" ht="43.5" x14ac:dyDescent="0.35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>
        <f>ROUND((E3190/D3190)*100,0)</f>
        <v>65</v>
      </c>
      <c r="P3190" s="5">
        <f>E3190/L3190</f>
        <v>14.444444444444445</v>
      </c>
      <c r="Q3190" t="str">
        <f>LEFT(N3190,FIND("/",N3190)-1)</f>
        <v>theater</v>
      </c>
      <c r="R3190" t="str">
        <f>RIGHT(N3190,LEN(N3190)-FIND("/",N3190))</f>
        <v>musical</v>
      </c>
      <c r="S3190" s="9">
        <f t="shared" si="98"/>
        <v>42144.415532407409</v>
      </c>
      <c r="T3190" s="9">
        <f t="shared" si="99"/>
        <v>42165.415532407409</v>
      </c>
    </row>
    <row r="3191" spans="1:20" ht="58" x14ac:dyDescent="0.35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>
        <f>ROUND((E3191/D3191)*100,0)</f>
        <v>12</v>
      </c>
      <c r="P3191" s="5">
        <f>E3191/L3191</f>
        <v>356.84210526315792</v>
      </c>
      <c r="Q3191" t="str">
        <f>LEFT(N3191,FIND("/",N3191)-1)</f>
        <v>theater</v>
      </c>
      <c r="R3191" t="str">
        <f>RIGHT(N3191,LEN(N3191)-FIND("/",N3191))</f>
        <v>musical</v>
      </c>
      <c r="S3191" s="9">
        <f t="shared" si="98"/>
        <v>42118.346435185187</v>
      </c>
      <c r="T3191" s="9">
        <f t="shared" si="99"/>
        <v>42148.346435185187</v>
      </c>
    </row>
    <row r="3192" spans="1:20" ht="43.5" x14ac:dyDescent="0.35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>
        <f>ROUND((E3192/D3192)*100,0)</f>
        <v>0</v>
      </c>
      <c r="P3192" s="5" t="e">
        <f>E3192/L3192</f>
        <v>#DIV/0!</v>
      </c>
      <c r="Q3192" t="str">
        <f>LEFT(N3192,FIND("/",N3192)-1)</f>
        <v>theater</v>
      </c>
      <c r="R3192" t="str">
        <f>RIGHT(N3192,LEN(N3192)-FIND("/",N3192))</f>
        <v>musical</v>
      </c>
      <c r="S3192" s="9">
        <f t="shared" si="98"/>
        <v>42683.151331018518</v>
      </c>
      <c r="T3192" s="9">
        <f t="shared" si="99"/>
        <v>42713.192997685182</v>
      </c>
    </row>
    <row r="3193" spans="1:20" ht="43.5" x14ac:dyDescent="0.35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>
        <f>ROUND((E3193/D3193)*100,0)</f>
        <v>4</v>
      </c>
      <c r="P3193" s="5">
        <f>E3193/L3193</f>
        <v>37.75</v>
      </c>
      <c r="Q3193" t="str">
        <f>LEFT(N3193,FIND("/",N3193)-1)</f>
        <v>theater</v>
      </c>
      <c r="R3193" t="str">
        <f>RIGHT(N3193,LEN(N3193)-FIND("/",N3193))</f>
        <v>musical</v>
      </c>
      <c r="S3193" s="9">
        <f t="shared" si="98"/>
        <v>42538.755428240736</v>
      </c>
      <c r="T3193" s="9">
        <f t="shared" si="99"/>
        <v>42598.755428240736</v>
      </c>
    </row>
    <row r="3194" spans="1:20" ht="43.5" x14ac:dyDescent="0.35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>
        <f>ROUND((E3194/D3194)*100,0)</f>
        <v>1</v>
      </c>
      <c r="P3194" s="5">
        <f>E3194/L3194</f>
        <v>12.75</v>
      </c>
      <c r="Q3194" t="str">
        <f>LEFT(N3194,FIND("/",N3194)-1)</f>
        <v>theater</v>
      </c>
      <c r="R3194" t="str">
        <f>RIGHT(N3194,LEN(N3194)-FIND("/",N3194))</f>
        <v>musical</v>
      </c>
      <c r="S3194" s="9">
        <f t="shared" si="98"/>
        <v>42018.94049768518</v>
      </c>
      <c r="T3194" s="9">
        <f t="shared" si="99"/>
        <v>42063.916666666672</v>
      </c>
    </row>
    <row r="3195" spans="1:20" ht="43.5" x14ac:dyDescent="0.35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>
        <f>ROUND((E3195/D3195)*100,0)</f>
        <v>12</v>
      </c>
      <c r="P3195" s="5">
        <f>E3195/L3195</f>
        <v>24.458333333333332</v>
      </c>
      <c r="Q3195" t="str">
        <f>LEFT(N3195,FIND("/",N3195)-1)</f>
        <v>theater</v>
      </c>
      <c r="R3195" t="str">
        <f>RIGHT(N3195,LEN(N3195)-FIND("/",N3195))</f>
        <v>musical</v>
      </c>
      <c r="S3195" s="9">
        <f t="shared" si="98"/>
        <v>42010.968240740738</v>
      </c>
      <c r="T3195" s="9">
        <f t="shared" si="99"/>
        <v>42055.968240740738</v>
      </c>
    </row>
    <row r="3196" spans="1:20" ht="58" x14ac:dyDescent="0.35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>
        <f>ROUND((E3196/D3196)*100,0)</f>
        <v>0</v>
      </c>
      <c r="P3196" s="5" t="e">
        <f>E3196/L3196</f>
        <v>#DIV/0!</v>
      </c>
      <c r="Q3196" t="str">
        <f>LEFT(N3196,FIND("/",N3196)-1)</f>
        <v>theater</v>
      </c>
      <c r="R3196" t="str">
        <f>RIGHT(N3196,LEN(N3196)-FIND("/",N3196))</f>
        <v>musical</v>
      </c>
      <c r="S3196" s="9">
        <f t="shared" si="98"/>
        <v>42182.062476851846</v>
      </c>
      <c r="T3196" s="9">
        <f t="shared" si="99"/>
        <v>42212.062476851846</v>
      </c>
    </row>
    <row r="3197" spans="1:20" ht="58" x14ac:dyDescent="0.35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>
        <f>ROUND((E3197/D3197)*100,0)</f>
        <v>59</v>
      </c>
      <c r="P3197" s="5">
        <f>E3197/L3197</f>
        <v>53.07692307692308</v>
      </c>
      <c r="Q3197" t="str">
        <f>LEFT(N3197,FIND("/",N3197)-1)</f>
        <v>theater</v>
      </c>
      <c r="R3197" t="str">
        <f>RIGHT(N3197,LEN(N3197)-FIND("/",N3197))</f>
        <v>musical</v>
      </c>
      <c r="S3197" s="9">
        <f t="shared" si="98"/>
        <v>42017.594236111108</v>
      </c>
      <c r="T3197" s="9">
        <f t="shared" si="99"/>
        <v>42047.594236111108</v>
      </c>
    </row>
    <row r="3198" spans="1:20" ht="43.5" x14ac:dyDescent="0.35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>
        <f>ROUND((E3198/D3198)*100,0)</f>
        <v>0</v>
      </c>
      <c r="P3198" s="5">
        <f>E3198/L3198</f>
        <v>300</v>
      </c>
      <c r="Q3198" t="str">
        <f>LEFT(N3198,FIND("/",N3198)-1)</f>
        <v>theater</v>
      </c>
      <c r="R3198" t="str">
        <f>RIGHT(N3198,LEN(N3198)-FIND("/",N3198))</f>
        <v>musical</v>
      </c>
      <c r="S3198" s="9">
        <f t="shared" si="98"/>
        <v>42157.598090277781</v>
      </c>
      <c r="T3198" s="9">
        <f t="shared" si="99"/>
        <v>42217.583333333328</v>
      </c>
    </row>
    <row r="3199" spans="1:20" ht="29" x14ac:dyDescent="0.35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>
        <f>ROUND((E3199/D3199)*100,0)</f>
        <v>11</v>
      </c>
      <c r="P3199" s="5">
        <f>E3199/L3199</f>
        <v>286.25</v>
      </c>
      <c r="Q3199" t="str">
        <f>LEFT(N3199,FIND("/",N3199)-1)</f>
        <v>theater</v>
      </c>
      <c r="R3199" t="str">
        <f>RIGHT(N3199,LEN(N3199)-FIND("/",N3199))</f>
        <v>musical</v>
      </c>
      <c r="S3199" s="9">
        <f t="shared" si="98"/>
        <v>42009.493263888886</v>
      </c>
      <c r="T3199" s="9">
        <f t="shared" si="99"/>
        <v>42039.493263888886</v>
      </c>
    </row>
    <row r="3200" spans="1:20" ht="58" x14ac:dyDescent="0.35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>
        <f>ROUND((E3200/D3200)*100,0)</f>
        <v>0</v>
      </c>
      <c r="P3200" s="5">
        <f>E3200/L3200</f>
        <v>36.666666666666664</v>
      </c>
      <c r="Q3200" t="str">
        <f>LEFT(N3200,FIND("/",N3200)-1)</f>
        <v>theater</v>
      </c>
      <c r="R3200" t="str">
        <f>RIGHT(N3200,LEN(N3200)-FIND("/",N3200))</f>
        <v>musical</v>
      </c>
      <c r="S3200" s="9">
        <f t="shared" si="98"/>
        <v>42013.424502314811</v>
      </c>
      <c r="T3200" s="9">
        <f t="shared" si="99"/>
        <v>42051.424502314811</v>
      </c>
    </row>
    <row r="3201" spans="1:20" ht="43.5" x14ac:dyDescent="0.35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>
        <f>ROUND((E3201/D3201)*100,0)</f>
        <v>52</v>
      </c>
      <c r="P3201" s="5">
        <f>E3201/L3201</f>
        <v>49.20754716981132</v>
      </c>
      <c r="Q3201" t="str">
        <f>LEFT(N3201,FIND("/",N3201)-1)</f>
        <v>theater</v>
      </c>
      <c r="R3201" t="str">
        <f>RIGHT(N3201,LEN(N3201)-FIND("/",N3201))</f>
        <v>musical</v>
      </c>
      <c r="S3201" s="9">
        <f t="shared" si="98"/>
        <v>41858.761782407404</v>
      </c>
      <c r="T3201" s="9">
        <f t="shared" si="99"/>
        <v>41888.875</v>
      </c>
    </row>
    <row r="3202" spans="1:20" ht="58" x14ac:dyDescent="0.35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>
        <f>ROUND((E3202/D3202)*100,0)</f>
        <v>0</v>
      </c>
      <c r="P3202" s="5">
        <f>E3202/L3202</f>
        <v>1</v>
      </c>
      <c r="Q3202" t="str">
        <f>LEFT(N3202,FIND("/",N3202)-1)</f>
        <v>theater</v>
      </c>
      <c r="R3202" t="str">
        <f>RIGHT(N3202,LEN(N3202)-FIND("/",N3202))</f>
        <v>musical</v>
      </c>
      <c r="S3202" s="9">
        <f t="shared" si="98"/>
        <v>42460.320613425924</v>
      </c>
      <c r="T3202" s="9">
        <f t="shared" si="99"/>
        <v>42490.231944444444</v>
      </c>
    </row>
    <row r="3203" spans="1:20" ht="43.5" x14ac:dyDescent="0.35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>
        <f>ROUND((E3203/D3203)*100,0)</f>
        <v>1</v>
      </c>
      <c r="P3203" s="5">
        <f>E3203/L3203</f>
        <v>12.5</v>
      </c>
      <c r="Q3203" t="str">
        <f>LEFT(N3203,FIND("/",N3203)-1)</f>
        <v>theater</v>
      </c>
      <c r="R3203" t="str">
        <f>RIGHT(N3203,LEN(N3203)-FIND("/",N3203))</f>
        <v>musical</v>
      </c>
      <c r="S3203" s="9">
        <f t="shared" ref="S3203:S3266" si="100">(((J3203/60)/60)/24)+DATE(1970,1,1)</f>
        <v>41861.767094907409</v>
      </c>
      <c r="T3203" s="9">
        <f t="shared" ref="T3203:T3266" si="101">(((I3203/60)/60)/24)+DATE(1970,1,1)</f>
        <v>41882.767094907409</v>
      </c>
    </row>
    <row r="3204" spans="1:20" ht="43.5" x14ac:dyDescent="0.35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>
        <f>ROUND((E3204/D3204)*100,0)</f>
        <v>55</v>
      </c>
      <c r="P3204" s="5">
        <f>E3204/L3204</f>
        <v>109.04</v>
      </c>
      <c r="Q3204" t="str">
        <f>LEFT(N3204,FIND("/",N3204)-1)</f>
        <v>theater</v>
      </c>
      <c r="R3204" t="str">
        <f>RIGHT(N3204,LEN(N3204)-FIND("/",N3204))</f>
        <v>musical</v>
      </c>
      <c r="S3204" s="9">
        <f t="shared" si="100"/>
        <v>42293.853541666671</v>
      </c>
      <c r="T3204" s="9">
        <f t="shared" si="101"/>
        <v>42352.249305555553</v>
      </c>
    </row>
    <row r="3205" spans="1:20" ht="43.5" x14ac:dyDescent="0.35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>
        <f>ROUND((E3205/D3205)*100,0)</f>
        <v>25</v>
      </c>
      <c r="P3205" s="5">
        <f>E3205/L3205</f>
        <v>41.666666666666664</v>
      </c>
      <c r="Q3205" t="str">
        <f>LEFT(N3205,FIND("/",N3205)-1)</f>
        <v>theater</v>
      </c>
      <c r="R3205" t="str">
        <f>RIGHT(N3205,LEN(N3205)-FIND("/",N3205))</f>
        <v>musical</v>
      </c>
      <c r="S3205" s="9">
        <f t="shared" si="100"/>
        <v>42242.988680555558</v>
      </c>
      <c r="T3205" s="9">
        <f t="shared" si="101"/>
        <v>42272.988680555558</v>
      </c>
    </row>
    <row r="3206" spans="1:20" ht="58" x14ac:dyDescent="0.35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>
        <f>ROUND((E3206/D3206)*100,0)</f>
        <v>0</v>
      </c>
      <c r="P3206" s="5" t="e">
        <f>E3206/L3206</f>
        <v>#DIV/0!</v>
      </c>
      <c r="Q3206" t="str">
        <f>LEFT(N3206,FIND("/",N3206)-1)</f>
        <v>theater</v>
      </c>
      <c r="R3206" t="str">
        <f>RIGHT(N3206,LEN(N3206)-FIND("/",N3206))</f>
        <v>musical</v>
      </c>
      <c r="S3206" s="9">
        <f t="shared" si="100"/>
        <v>42172.686099537037</v>
      </c>
      <c r="T3206" s="9">
        <f t="shared" si="101"/>
        <v>42202.676388888889</v>
      </c>
    </row>
    <row r="3207" spans="1:20" ht="43.5" x14ac:dyDescent="0.35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>
        <f>ROUND((E3207/D3207)*100,0)</f>
        <v>3</v>
      </c>
      <c r="P3207" s="5">
        <f>E3207/L3207</f>
        <v>22.75</v>
      </c>
      <c r="Q3207" t="str">
        <f>LEFT(N3207,FIND("/",N3207)-1)</f>
        <v>theater</v>
      </c>
      <c r="R3207" t="str">
        <f>RIGHT(N3207,LEN(N3207)-FIND("/",N3207))</f>
        <v>musical</v>
      </c>
      <c r="S3207" s="9">
        <f t="shared" si="100"/>
        <v>42095.374675925923</v>
      </c>
      <c r="T3207" s="9">
        <f t="shared" si="101"/>
        <v>42125.374675925923</v>
      </c>
    </row>
    <row r="3208" spans="1:20" ht="43.5" x14ac:dyDescent="0.35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>
        <f>ROUND((E3208/D3208)*100,0)</f>
        <v>0</v>
      </c>
      <c r="P3208" s="5" t="e">
        <f>E3208/L3208</f>
        <v>#DIV/0!</v>
      </c>
      <c r="Q3208" t="str">
        <f>LEFT(N3208,FIND("/",N3208)-1)</f>
        <v>theater</v>
      </c>
      <c r="R3208" t="str">
        <f>RIGHT(N3208,LEN(N3208)-FIND("/",N3208))</f>
        <v>musical</v>
      </c>
      <c r="S3208" s="9">
        <f t="shared" si="100"/>
        <v>42236.276053240741</v>
      </c>
      <c r="T3208" s="9">
        <f t="shared" si="101"/>
        <v>42266.276053240741</v>
      </c>
    </row>
    <row r="3209" spans="1:20" ht="43.5" x14ac:dyDescent="0.35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>
        <f>ROUND((E3209/D3209)*100,0)</f>
        <v>46</v>
      </c>
      <c r="P3209" s="5">
        <f>E3209/L3209</f>
        <v>70.833333333333329</v>
      </c>
      <c r="Q3209" t="str">
        <f>LEFT(N3209,FIND("/",N3209)-1)</f>
        <v>theater</v>
      </c>
      <c r="R3209" t="str">
        <f>RIGHT(N3209,LEN(N3209)-FIND("/",N3209))</f>
        <v>musical</v>
      </c>
      <c r="S3209" s="9">
        <f t="shared" si="100"/>
        <v>42057.277858796297</v>
      </c>
      <c r="T3209" s="9">
        <f t="shared" si="101"/>
        <v>42117.236192129625</v>
      </c>
    </row>
    <row r="3210" spans="1:20" ht="43.5" x14ac:dyDescent="0.35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>
        <f>ROUND((E3210/D3210)*100,0)</f>
        <v>104</v>
      </c>
      <c r="P3210" s="5">
        <f>E3210/L3210</f>
        <v>63.109756097560975</v>
      </c>
      <c r="Q3210" t="str">
        <f>LEFT(N3210,FIND("/",N3210)-1)</f>
        <v>theater</v>
      </c>
      <c r="R3210" t="str">
        <f>RIGHT(N3210,LEN(N3210)-FIND("/",N3210))</f>
        <v>plays</v>
      </c>
      <c r="S3210" s="9">
        <f t="shared" si="100"/>
        <v>41827.605057870373</v>
      </c>
      <c r="T3210" s="9">
        <f t="shared" si="101"/>
        <v>41848.605057870373</v>
      </c>
    </row>
    <row r="3211" spans="1:20" ht="43.5" x14ac:dyDescent="0.35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>
        <f>ROUND((E3211/D3211)*100,0)</f>
        <v>119</v>
      </c>
      <c r="P3211" s="5">
        <f>E3211/L3211</f>
        <v>50.157964601769912</v>
      </c>
      <c r="Q3211" t="str">
        <f>LEFT(N3211,FIND("/",N3211)-1)</f>
        <v>theater</v>
      </c>
      <c r="R3211" t="str">
        <f>RIGHT(N3211,LEN(N3211)-FIND("/",N3211))</f>
        <v>plays</v>
      </c>
      <c r="S3211" s="9">
        <f t="shared" si="100"/>
        <v>41778.637245370373</v>
      </c>
      <c r="T3211" s="9">
        <f t="shared" si="101"/>
        <v>41810.958333333336</v>
      </c>
    </row>
    <row r="3212" spans="1:20" ht="43.5" x14ac:dyDescent="0.35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>
        <f>ROUND((E3212/D3212)*100,0)</f>
        <v>126</v>
      </c>
      <c r="P3212" s="5">
        <f>E3212/L3212</f>
        <v>62.883333333333333</v>
      </c>
      <c r="Q3212" t="str">
        <f>LEFT(N3212,FIND("/",N3212)-1)</f>
        <v>theater</v>
      </c>
      <c r="R3212" t="str">
        <f>RIGHT(N3212,LEN(N3212)-FIND("/",N3212))</f>
        <v>plays</v>
      </c>
      <c r="S3212" s="9">
        <f t="shared" si="100"/>
        <v>41013.936562499999</v>
      </c>
      <c r="T3212" s="9">
        <f t="shared" si="101"/>
        <v>41061.165972222225</v>
      </c>
    </row>
    <row r="3213" spans="1:20" ht="58" x14ac:dyDescent="0.35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>
        <f>ROUND((E3213/D3213)*100,0)</f>
        <v>120</v>
      </c>
      <c r="P3213" s="5">
        <f>E3213/L3213</f>
        <v>85.531055900621112</v>
      </c>
      <c r="Q3213" t="str">
        <f>LEFT(N3213,FIND("/",N3213)-1)</f>
        <v>theater</v>
      </c>
      <c r="R3213" t="str">
        <f>RIGHT(N3213,LEN(N3213)-FIND("/",N3213))</f>
        <v>plays</v>
      </c>
      <c r="S3213" s="9">
        <f t="shared" si="100"/>
        <v>41834.586574074077</v>
      </c>
      <c r="T3213" s="9">
        <f t="shared" si="101"/>
        <v>41866.083333333336</v>
      </c>
    </row>
    <row r="3214" spans="1:20" ht="29" x14ac:dyDescent="0.35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>
        <f>ROUND((E3214/D3214)*100,0)</f>
        <v>126</v>
      </c>
      <c r="P3214" s="5">
        <f>E3214/L3214</f>
        <v>53.723404255319146</v>
      </c>
      <c r="Q3214" t="str">
        <f>LEFT(N3214,FIND("/",N3214)-1)</f>
        <v>theater</v>
      </c>
      <c r="R3214" t="str">
        <f>RIGHT(N3214,LEN(N3214)-FIND("/",N3214))</f>
        <v>plays</v>
      </c>
      <c r="S3214" s="9">
        <f t="shared" si="100"/>
        <v>41829.795729166668</v>
      </c>
      <c r="T3214" s="9">
        <f t="shared" si="101"/>
        <v>41859.795729166668</v>
      </c>
    </row>
    <row r="3215" spans="1:20" ht="43.5" x14ac:dyDescent="0.35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>
        <f>ROUND((E3215/D3215)*100,0)</f>
        <v>100</v>
      </c>
      <c r="P3215" s="5">
        <f>E3215/L3215</f>
        <v>127.80851063829788</v>
      </c>
      <c r="Q3215" t="str">
        <f>LEFT(N3215,FIND("/",N3215)-1)</f>
        <v>theater</v>
      </c>
      <c r="R3215" t="str">
        <f>RIGHT(N3215,LEN(N3215)-FIND("/",N3215))</f>
        <v>plays</v>
      </c>
      <c r="S3215" s="9">
        <f t="shared" si="100"/>
        <v>42171.763414351852</v>
      </c>
      <c r="T3215" s="9">
        <f t="shared" si="101"/>
        <v>42211.763414351852</v>
      </c>
    </row>
    <row r="3216" spans="1:20" ht="58" x14ac:dyDescent="0.35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>
        <f>ROUND((E3216/D3216)*100,0)</f>
        <v>102</v>
      </c>
      <c r="P3216" s="5">
        <f>E3216/L3216</f>
        <v>106.57391304347826</v>
      </c>
      <c r="Q3216" t="str">
        <f>LEFT(N3216,FIND("/",N3216)-1)</f>
        <v>theater</v>
      </c>
      <c r="R3216" t="str">
        <f>RIGHT(N3216,LEN(N3216)-FIND("/",N3216))</f>
        <v>plays</v>
      </c>
      <c r="S3216" s="9">
        <f t="shared" si="100"/>
        <v>42337.792511574073</v>
      </c>
      <c r="T3216" s="9">
        <f t="shared" si="101"/>
        <v>42374.996527777781</v>
      </c>
    </row>
    <row r="3217" spans="1:20" ht="58" x14ac:dyDescent="0.35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>
        <f>ROUND((E3217/D3217)*100,0)</f>
        <v>100</v>
      </c>
      <c r="P3217" s="5">
        <f>E3217/L3217</f>
        <v>262.11194029850748</v>
      </c>
      <c r="Q3217" t="str">
        <f>LEFT(N3217,FIND("/",N3217)-1)</f>
        <v>theater</v>
      </c>
      <c r="R3217" t="str">
        <f>RIGHT(N3217,LEN(N3217)-FIND("/",N3217))</f>
        <v>plays</v>
      </c>
      <c r="S3217" s="9">
        <f t="shared" si="100"/>
        <v>42219.665173611109</v>
      </c>
      <c r="T3217" s="9">
        <f t="shared" si="101"/>
        <v>42257.165972222225</v>
      </c>
    </row>
    <row r="3218" spans="1:20" ht="43.5" x14ac:dyDescent="0.35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>
        <f>ROUND((E3218/D3218)*100,0)</f>
        <v>100</v>
      </c>
      <c r="P3218" s="5">
        <f>E3218/L3218</f>
        <v>57.171428571428571</v>
      </c>
      <c r="Q3218" t="str">
        <f>LEFT(N3218,FIND("/",N3218)-1)</f>
        <v>theater</v>
      </c>
      <c r="R3218" t="str">
        <f>RIGHT(N3218,LEN(N3218)-FIND("/",N3218))</f>
        <v>plays</v>
      </c>
      <c r="S3218" s="9">
        <f t="shared" si="100"/>
        <v>42165.462627314817</v>
      </c>
      <c r="T3218" s="9">
        <f t="shared" si="101"/>
        <v>42196.604166666672</v>
      </c>
    </row>
    <row r="3219" spans="1:20" ht="29" x14ac:dyDescent="0.35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>
        <f>ROUND((E3219/D3219)*100,0)</f>
        <v>116</v>
      </c>
      <c r="P3219" s="5">
        <f>E3219/L3219</f>
        <v>50.20192307692308</v>
      </c>
      <c r="Q3219" t="str">
        <f>LEFT(N3219,FIND("/",N3219)-1)</f>
        <v>theater</v>
      </c>
      <c r="R3219" t="str">
        <f>RIGHT(N3219,LEN(N3219)-FIND("/",N3219))</f>
        <v>plays</v>
      </c>
      <c r="S3219" s="9">
        <f t="shared" si="100"/>
        <v>42648.546111111107</v>
      </c>
      <c r="T3219" s="9">
        <f t="shared" si="101"/>
        <v>42678.546111111107</v>
      </c>
    </row>
    <row r="3220" spans="1:20" ht="43.5" x14ac:dyDescent="0.35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>
        <f>ROUND((E3220/D3220)*100,0)</f>
        <v>102</v>
      </c>
      <c r="P3220" s="5">
        <f>E3220/L3220</f>
        <v>66.586956521739125</v>
      </c>
      <c r="Q3220" t="str">
        <f>LEFT(N3220,FIND("/",N3220)-1)</f>
        <v>theater</v>
      </c>
      <c r="R3220" t="str">
        <f>RIGHT(N3220,LEN(N3220)-FIND("/",N3220))</f>
        <v>plays</v>
      </c>
      <c r="S3220" s="9">
        <f t="shared" si="100"/>
        <v>41971.002152777779</v>
      </c>
      <c r="T3220" s="9">
        <f t="shared" si="101"/>
        <v>42004</v>
      </c>
    </row>
    <row r="3221" spans="1:20" ht="43.5" x14ac:dyDescent="0.35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>
        <f>ROUND((E3221/D3221)*100,0)</f>
        <v>100</v>
      </c>
      <c r="P3221" s="5">
        <f>E3221/L3221</f>
        <v>168.25210084033614</v>
      </c>
      <c r="Q3221" t="str">
        <f>LEFT(N3221,FIND("/",N3221)-1)</f>
        <v>theater</v>
      </c>
      <c r="R3221" t="str">
        <f>RIGHT(N3221,LEN(N3221)-FIND("/",N3221))</f>
        <v>plays</v>
      </c>
      <c r="S3221" s="9">
        <f t="shared" si="100"/>
        <v>42050.983182870375</v>
      </c>
      <c r="T3221" s="9">
        <f t="shared" si="101"/>
        <v>42085.941516203704</v>
      </c>
    </row>
    <row r="3222" spans="1:20" ht="29" x14ac:dyDescent="0.35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>
        <f>ROUND((E3222/D3222)*100,0)</f>
        <v>101</v>
      </c>
      <c r="P3222" s="5">
        <f>E3222/L3222</f>
        <v>256.37288135593218</v>
      </c>
      <c r="Q3222" t="str">
        <f>LEFT(N3222,FIND("/",N3222)-1)</f>
        <v>theater</v>
      </c>
      <c r="R3222" t="str">
        <f>RIGHT(N3222,LEN(N3222)-FIND("/",N3222))</f>
        <v>plays</v>
      </c>
      <c r="S3222" s="9">
        <f t="shared" si="100"/>
        <v>42772.833379629628</v>
      </c>
      <c r="T3222" s="9">
        <f t="shared" si="101"/>
        <v>42806.875</v>
      </c>
    </row>
    <row r="3223" spans="1:20" ht="58" x14ac:dyDescent="0.35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>
        <f>ROUND((E3223/D3223)*100,0)</f>
        <v>103</v>
      </c>
      <c r="P3223" s="5">
        <f>E3223/L3223</f>
        <v>36.610619469026545</v>
      </c>
      <c r="Q3223" t="str">
        <f>LEFT(N3223,FIND("/",N3223)-1)</f>
        <v>theater</v>
      </c>
      <c r="R3223" t="str">
        <f>RIGHT(N3223,LEN(N3223)-FIND("/",N3223))</f>
        <v>plays</v>
      </c>
      <c r="S3223" s="9">
        <f t="shared" si="100"/>
        <v>42155.696793981479</v>
      </c>
      <c r="T3223" s="9">
        <f t="shared" si="101"/>
        <v>42190.696793981479</v>
      </c>
    </row>
    <row r="3224" spans="1:20" ht="43.5" x14ac:dyDescent="0.35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>
        <f>ROUND((E3224/D3224)*100,0)</f>
        <v>125</v>
      </c>
      <c r="P3224" s="5">
        <f>E3224/L3224</f>
        <v>37.142857142857146</v>
      </c>
      <c r="Q3224" t="str">
        <f>LEFT(N3224,FIND("/",N3224)-1)</f>
        <v>theater</v>
      </c>
      <c r="R3224" t="str">
        <f>RIGHT(N3224,LEN(N3224)-FIND("/",N3224))</f>
        <v>plays</v>
      </c>
      <c r="S3224" s="9">
        <f t="shared" si="100"/>
        <v>42270.582141203704</v>
      </c>
      <c r="T3224" s="9">
        <f t="shared" si="101"/>
        <v>42301.895138888889</v>
      </c>
    </row>
    <row r="3225" spans="1:20" ht="29" x14ac:dyDescent="0.35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>
        <f>ROUND((E3225/D3225)*100,0)</f>
        <v>110</v>
      </c>
      <c r="P3225" s="5">
        <f>E3225/L3225</f>
        <v>45.878378378378379</v>
      </c>
      <c r="Q3225" t="str">
        <f>LEFT(N3225,FIND("/",N3225)-1)</f>
        <v>theater</v>
      </c>
      <c r="R3225" t="str">
        <f>RIGHT(N3225,LEN(N3225)-FIND("/",N3225))</f>
        <v>plays</v>
      </c>
      <c r="S3225" s="9">
        <f t="shared" si="100"/>
        <v>42206.835370370376</v>
      </c>
      <c r="T3225" s="9">
        <f t="shared" si="101"/>
        <v>42236.835370370376</v>
      </c>
    </row>
    <row r="3226" spans="1:20" ht="58" x14ac:dyDescent="0.35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>
        <f>ROUND((E3226/D3226)*100,0)</f>
        <v>102</v>
      </c>
      <c r="P3226" s="5">
        <f>E3226/L3226</f>
        <v>141.71296296296296</v>
      </c>
      <c r="Q3226" t="str">
        <f>LEFT(N3226,FIND("/",N3226)-1)</f>
        <v>theater</v>
      </c>
      <c r="R3226" t="str">
        <f>RIGHT(N3226,LEN(N3226)-FIND("/",N3226))</f>
        <v>plays</v>
      </c>
      <c r="S3226" s="9">
        <f t="shared" si="100"/>
        <v>42697.850844907407</v>
      </c>
      <c r="T3226" s="9">
        <f t="shared" si="101"/>
        <v>42745.208333333328</v>
      </c>
    </row>
    <row r="3227" spans="1:20" ht="43.5" x14ac:dyDescent="0.35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>
        <f>ROUND((E3227/D3227)*100,0)</f>
        <v>102</v>
      </c>
      <c r="P3227" s="5">
        <f>E3227/L3227</f>
        <v>52.487179487179489</v>
      </c>
      <c r="Q3227" t="str">
        <f>LEFT(N3227,FIND("/",N3227)-1)</f>
        <v>theater</v>
      </c>
      <c r="R3227" t="str">
        <f>RIGHT(N3227,LEN(N3227)-FIND("/",N3227))</f>
        <v>plays</v>
      </c>
      <c r="S3227" s="9">
        <f t="shared" si="100"/>
        <v>42503.559467592597</v>
      </c>
      <c r="T3227" s="9">
        <f t="shared" si="101"/>
        <v>42524.875</v>
      </c>
    </row>
    <row r="3228" spans="1:20" ht="43.5" x14ac:dyDescent="0.35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>
        <f>ROUND((E3228/D3228)*100,0)</f>
        <v>104</v>
      </c>
      <c r="P3228" s="5">
        <f>E3228/L3228</f>
        <v>59.523809523809526</v>
      </c>
      <c r="Q3228" t="str">
        <f>LEFT(N3228,FIND("/",N3228)-1)</f>
        <v>theater</v>
      </c>
      <c r="R3228" t="str">
        <f>RIGHT(N3228,LEN(N3228)-FIND("/",N3228))</f>
        <v>plays</v>
      </c>
      <c r="S3228" s="9">
        <f t="shared" si="100"/>
        <v>42277.583472222221</v>
      </c>
      <c r="T3228" s="9">
        <f t="shared" si="101"/>
        <v>42307.583472222221</v>
      </c>
    </row>
    <row r="3229" spans="1:20" ht="43.5" x14ac:dyDescent="0.35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>
        <f>ROUND((E3229/D3229)*100,0)</f>
        <v>125</v>
      </c>
      <c r="P3229" s="5">
        <f>E3229/L3229</f>
        <v>50</v>
      </c>
      <c r="Q3229" t="str">
        <f>LEFT(N3229,FIND("/",N3229)-1)</f>
        <v>theater</v>
      </c>
      <c r="R3229" t="str">
        <f>RIGHT(N3229,LEN(N3229)-FIND("/",N3229))</f>
        <v>plays</v>
      </c>
      <c r="S3229" s="9">
        <f t="shared" si="100"/>
        <v>42722.882361111115</v>
      </c>
      <c r="T3229" s="9">
        <f t="shared" si="101"/>
        <v>42752.882361111115</v>
      </c>
    </row>
    <row r="3230" spans="1:20" ht="29" x14ac:dyDescent="0.35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>
        <f>ROUND((E3230/D3230)*100,0)</f>
        <v>102</v>
      </c>
      <c r="P3230" s="5">
        <f>E3230/L3230</f>
        <v>193.62162162162161</v>
      </c>
      <c r="Q3230" t="str">
        <f>LEFT(N3230,FIND("/",N3230)-1)</f>
        <v>theater</v>
      </c>
      <c r="R3230" t="str">
        <f>RIGHT(N3230,LEN(N3230)-FIND("/",N3230))</f>
        <v>plays</v>
      </c>
      <c r="S3230" s="9">
        <f t="shared" si="100"/>
        <v>42323.70930555556</v>
      </c>
      <c r="T3230" s="9">
        <f t="shared" si="101"/>
        <v>42355.207638888889</v>
      </c>
    </row>
    <row r="3231" spans="1:20" ht="43.5" x14ac:dyDescent="0.35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>
        <f>ROUND((E3231/D3231)*100,0)</f>
        <v>108</v>
      </c>
      <c r="P3231" s="5">
        <f>E3231/L3231</f>
        <v>106.79702970297029</v>
      </c>
      <c r="Q3231" t="str">
        <f>LEFT(N3231,FIND("/",N3231)-1)</f>
        <v>theater</v>
      </c>
      <c r="R3231" t="str">
        <f>RIGHT(N3231,LEN(N3231)-FIND("/",N3231))</f>
        <v>plays</v>
      </c>
      <c r="S3231" s="9">
        <f t="shared" si="100"/>
        <v>41933.291643518518</v>
      </c>
      <c r="T3231" s="9">
        <f t="shared" si="101"/>
        <v>41963.333310185189</v>
      </c>
    </row>
    <row r="3232" spans="1:20" ht="58" x14ac:dyDescent="0.35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>
        <f>ROUND((E3232/D3232)*100,0)</f>
        <v>110</v>
      </c>
      <c r="P3232" s="5">
        <f>E3232/L3232</f>
        <v>77.21621621621621</v>
      </c>
      <c r="Q3232" t="str">
        <f>LEFT(N3232,FIND("/",N3232)-1)</f>
        <v>theater</v>
      </c>
      <c r="R3232" t="str">
        <f>RIGHT(N3232,LEN(N3232)-FIND("/",N3232))</f>
        <v>plays</v>
      </c>
      <c r="S3232" s="9">
        <f t="shared" si="100"/>
        <v>41898.168125000004</v>
      </c>
      <c r="T3232" s="9">
        <f t="shared" si="101"/>
        <v>41913.165972222225</v>
      </c>
    </row>
    <row r="3233" spans="1:20" ht="43.5" x14ac:dyDescent="0.35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>
        <f>ROUND((E3233/D3233)*100,0)</f>
        <v>161</v>
      </c>
      <c r="P3233" s="5">
        <f>E3233/L3233</f>
        <v>57.5</v>
      </c>
      <c r="Q3233" t="str">
        <f>LEFT(N3233,FIND("/",N3233)-1)</f>
        <v>theater</v>
      </c>
      <c r="R3233" t="str">
        <f>RIGHT(N3233,LEN(N3233)-FIND("/",N3233))</f>
        <v>plays</v>
      </c>
      <c r="S3233" s="9">
        <f t="shared" si="100"/>
        <v>42446.943831018521</v>
      </c>
      <c r="T3233" s="9">
        <f t="shared" si="101"/>
        <v>42476.943831018521</v>
      </c>
    </row>
    <row r="3234" spans="1:20" ht="43.5" x14ac:dyDescent="0.35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>
        <f>ROUND((E3234/D3234)*100,0)</f>
        <v>131</v>
      </c>
      <c r="P3234" s="5">
        <f>E3234/L3234</f>
        <v>50.46153846153846</v>
      </c>
      <c r="Q3234" t="str">
        <f>LEFT(N3234,FIND("/",N3234)-1)</f>
        <v>theater</v>
      </c>
      <c r="R3234" t="str">
        <f>RIGHT(N3234,LEN(N3234)-FIND("/",N3234))</f>
        <v>plays</v>
      </c>
      <c r="S3234" s="9">
        <f t="shared" si="100"/>
        <v>42463.81385416667</v>
      </c>
      <c r="T3234" s="9">
        <f t="shared" si="101"/>
        <v>42494.165972222225</v>
      </c>
    </row>
    <row r="3235" spans="1:20" ht="43.5" x14ac:dyDescent="0.35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>
        <f>ROUND((E3235/D3235)*100,0)</f>
        <v>119</v>
      </c>
      <c r="P3235" s="5">
        <f>E3235/L3235</f>
        <v>97.377049180327873</v>
      </c>
      <c r="Q3235" t="str">
        <f>LEFT(N3235,FIND("/",N3235)-1)</f>
        <v>theater</v>
      </c>
      <c r="R3235" t="str">
        <f>RIGHT(N3235,LEN(N3235)-FIND("/",N3235))</f>
        <v>plays</v>
      </c>
      <c r="S3235" s="9">
        <f t="shared" si="100"/>
        <v>42766.805034722223</v>
      </c>
      <c r="T3235" s="9">
        <f t="shared" si="101"/>
        <v>42796.805034722223</v>
      </c>
    </row>
    <row r="3236" spans="1:20" ht="43.5" x14ac:dyDescent="0.35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>
        <f>ROUND((E3236/D3236)*100,0)</f>
        <v>100</v>
      </c>
      <c r="P3236" s="5">
        <f>E3236/L3236</f>
        <v>34.91921739130435</v>
      </c>
      <c r="Q3236" t="str">
        <f>LEFT(N3236,FIND("/",N3236)-1)</f>
        <v>theater</v>
      </c>
      <c r="R3236" t="str">
        <f>RIGHT(N3236,LEN(N3236)-FIND("/",N3236))</f>
        <v>plays</v>
      </c>
      <c r="S3236" s="9">
        <f t="shared" si="100"/>
        <v>42734.789444444439</v>
      </c>
      <c r="T3236" s="9">
        <f t="shared" si="101"/>
        <v>42767.979861111111</v>
      </c>
    </row>
    <row r="3237" spans="1:20" ht="43.5" x14ac:dyDescent="0.35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>
        <f>ROUND((E3237/D3237)*100,0)</f>
        <v>103</v>
      </c>
      <c r="P3237" s="5">
        <f>E3237/L3237</f>
        <v>85.530386740331494</v>
      </c>
      <c r="Q3237" t="str">
        <f>LEFT(N3237,FIND("/",N3237)-1)</f>
        <v>theater</v>
      </c>
      <c r="R3237" t="str">
        <f>RIGHT(N3237,LEN(N3237)-FIND("/",N3237))</f>
        <v>plays</v>
      </c>
      <c r="S3237" s="9">
        <f t="shared" si="100"/>
        <v>42522.347812499997</v>
      </c>
      <c r="T3237" s="9">
        <f t="shared" si="101"/>
        <v>42552.347812499997</v>
      </c>
    </row>
    <row r="3238" spans="1:20" ht="43.5" x14ac:dyDescent="0.35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>
        <f>ROUND((E3238/D3238)*100,0)</f>
        <v>101</v>
      </c>
      <c r="P3238" s="5">
        <f>E3238/L3238</f>
        <v>182.90909090909091</v>
      </c>
      <c r="Q3238" t="str">
        <f>LEFT(N3238,FIND("/",N3238)-1)</f>
        <v>theater</v>
      </c>
      <c r="R3238" t="str">
        <f>RIGHT(N3238,LEN(N3238)-FIND("/",N3238))</f>
        <v>plays</v>
      </c>
      <c r="S3238" s="9">
        <f t="shared" si="100"/>
        <v>42702.917048611111</v>
      </c>
      <c r="T3238" s="9">
        <f t="shared" si="101"/>
        <v>42732.917048611111</v>
      </c>
    </row>
    <row r="3239" spans="1:20" ht="29" x14ac:dyDescent="0.35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>
        <f>ROUND((E3239/D3239)*100,0)</f>
        <v>101</v>
      </c>
      <c r="P3239" s="5">
        <f>E3239/L3239</f>
        <v>131.13620817843866</v>
      </c>
      <c r="Q3239" t="str">
        <f>LEFT(N3239,FIND("/",N3239)-1)</f>
        <v>theater</v>
      </c>
      <c r="R3239" t="str">
        <f>RIGHT(N3239,LEN(N3239)-FIND("/",N3239))</f>
        <v>plays</v>
      </c>
      <c r="S3239" s="9">
        <f t="shared" si="100"/>
        <v>42252.474351851852</v>
      </c>
      <c r="T3239" s="9">
        <f t="shared" si="101"/>
        <v>42276.165972222225</v>
      </c>
    </row>
    <row r="3240" spans="1:20" ht="58" x14ac:dyDescent="0.35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>
        <f>ROUND((E3240/D3240)*100,0)</f>
        <v>112</v>
      </c>
      <c r="P3240" s="5">
        <f>E3240/L3240</f>
        <v>39.810126582278478</v>
      </c>
      <c r="Q3240" t="str">
        <f>LEFT(N3240,FIND("/",N3240)-1)</f>
        <v>theater</v>
      </c>
      <c r="R3240" t="str">
        <f>RIGHT(N3240,LEN(N3240)-FIND("/",N3240))</f>
        <v>plays</v>
      </c>
      <c r="S3240" s="9">
        <f t="shared" si="100"/>
        <v>42156.510393518518</v>
      </c>
      <c r="T3240" s="9">
        <f t="shared" si="101"/>
        <v>42186.510393518518</v>
      </c>
    </row>
    <row r="3241" spans="1:20" ht="58" x14ac:dyDescent="0.35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>
        <f>ROUND((E3241/D3241)*100,0)</f>
        <v>106</v>
      </c>
      <c r="P3241" s="5">
        <f>E3241/L3241</f>
        <v>59.701730769230764</v>
      </c>
      <c r="Q3241" t="str">
        <f>LEFT(N3241,FIND("/",N3241)-1)</f>
        <v>theater</v>
      </c>
      <c r="R3241" t="str">
        <f>RIGHT(N3241,LEN(N3241)-FIND("/",N3241))</f>
        <v>plays</v>
      </c>
      <c r="S3241" s="9">
        <f t="shared" si="100"/>
        <v>42278.089039351849</v>
      </c>
      <c r="T3241" s="9">
        <f t="shared" si="101"/>
        <v>42302.999305555553</v>
      </c>
    </row>
    <row r="3242" spans="1:20" ht="58" x14ac:dyDescent="0.35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>
        <f>ROUND((E3242/D3242)*100,0)</f>
        <v>101</v>
      </c>
      <c r="P3242" s="5">
        <f>E3242/L3242</f>
        <v>88.735294117647058</v>
      </c>
      <c r="Q3242" t="str">
        <f>LEFT(N3242,FIND("/",N3242)-1)</f>
        <v>theater</v>
      </c>
      <c r="R3242" t="str">
        <f>RIGHT(N3242,LEN(N3242)-FIND("/",N3242))</f>
        <v>plays</v>
      </c>
      <c r="S3242" s="9">
        <f t="shared" si="100"/>
        <v>42754.693842592591</v>
      </c>
      <c r="T3242" s="9">
        <f t="shared" si="101"/>
        <v>42782.958333333328</v>
      </c>
    </row>
    <row r="3243" spans="1:20" ht="58" x14ac:dyDescent="0.35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>
        <f>ROUND((E3243/D3243)*100,0)</f>
        <v>115</v>
      </c>
      <c r="P3243" s="5">
        <f>E3243/L3243</f>
        <v>58.688622754491021</v>
      </c>
      <c r="Q3243" t="str">
        <f>LEFT(N3243,FIND("/",N3243)-1)</f>
        <v>theater</v>
      </c>
      <c r="R3243" t="str">
        <f>RIGHT(N3243,LEN(N3243)-FIND("/",N3243))</f>
        <v>plays</v>
      </c>
      <c r="S3243" s="9">
        <f t="shared" si="100"/>
        <v>41893.324884259258</v>
      </c>
      <c r="T3243" s="9">
        <f t="shared" si="101"/>
        <v>41926.290972222225</v>
      </c>
    </row>
    <row r="3244" spans="1:20" ht="43.5" x14ac:dyDescent="0.35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>
        <f>ROUND((E3244/D3244)*100,0)</f>
        <v>127</v>
      </c>
      <c r="P3244" s="5">
        <f>E3244/L3244</f>
        <v>69.56513661202186</v>
      </c>
      <c r="Q3244" t="str">
        <f>LEFT(N3244,FIND("/",N3244)-1)</f>
        <v>theater</v>
      </c>
      <c r="R3244" t="str">
        <f>RIGHT(N3244,LEN(N3244)-FIND("/",N3244))</f>
        <v>plays</v>
      </c>
      <c r="S3244" s="9">
        <f t="shared" si="100"/>
        <v>41871.755694444444</v>
      </c>
      <c r="T3244" s="9">
        <f t="shared" si="101"/>
        <v>41901.755694444444</v>
      </c>
    </row>
    <row r="3245" spans="1:20" ht="43.5" x14ac:dyDescent="0.35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>
        <f>ROUND((E3245/D3245)*100,0)</f>
        <v>103</v>
      </c>
      <c r="P3245" s="5">
        <f>E3245/L3245</f>
        <v>115.87323943661971</v>
      </c>
      <c r="Q3245" t="str">
        <f>LEFT(N3245,FIND("/",N3245)-1)</f>
        <v>theater</v>
      </c>
      <c r="R3245" t="str">
        <f>RIGHT(N3245,LEN(N3245)-FIND("/",N3245))</f>
        <v>plays</v>
      </c>
      <c r="S3245" s="9">
        <f t="shared" si="100"/>
        <v>42262.096782407403</v>
      </c>
      <c r="T3245" s="9">
        <f t="shared" si="101"/>
        <v>42286</v>
      </c>
    </row>
    <row r="3246" spans="1:20" ht="43.5" x14ac:dyDescent="0.35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>
        <f>ROUND((E3246/D3246)*100,0)</f>
        <v>103</v>
      </c>
      <c r="P3246" s="5">
        <f>E3246/L3246</f>
        <v>23.869565217391305</v>
      </c>
      <c r="Q3246" t="str">
        <f>LEFT(N3246,FIND("/",N3246)-1)</f>
        <v>theater</v>
      </c>
      <c r="R3246" t="str">
        <f>RIGHT(N3246,LEN(N3246)-FIND("/",N3246))</f>
        <v>plays</v>
      </c>
      <c r="S3246" s="9">
        <f t="shared" si="100"/>
        <v>42675.694236111114</v>
      </c>
      <c r="T3246" s="9">
        <f t="shared" si="101"/>
        <v>42705.735902777778</v>
      </c>
    </row>
    <row r="3247" spans="1:20" ht="43.5" x14ac:dyDescent="0.35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>
        <f>ROUND((E3247/D3247)*100,0)</f>
        <v>104</v>
      </c>
      <c r="P3247" s="5">
        <f>E3247/L3247</f>
        <v>81.125925925925927</v>
      </c>
      <c r="Q3247" t="str">
        <f>LEFT(N3247,FIND("/",N3247)-1)</f>
        <v>theater</v>
      </c>
      <c r="R3247" t="str">
        <f>RIGHT(N3247,LEN(N3247)-FIND("/",N3247))</f>
        <v>plays</v>
      </c>
      <c r="S3247" s="9">
        <f t="shared" si="100"/>
        <v>42135.60020833333</v>
      </c>
      <c r="T3247" s="9">
        <f t="shared" si="101"/>
        <v>42167.083333333328</v>
      </c>
    </row>
    <row r="3248" spans="1:20" ht="43.5" x14ac:dyDescent="0.35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>
        <f>ROUND((E3248/D3248)*100,0)</f>
        <v>111</v>
      </c>
      <c r="P3248" s="5">
        <f>E3248/L3248</f>
        <v>57.626943005181346</v>
      </c>
      <c r="Q3248" t="str">
        <f>LEFT(N3248,FIND("/",N3248)-1)</f>
        <v>theater</v>
      </c>
      <c r="R3248" t="str">
        <f>RIGHT(N3248,LEN(N3248)-FIND("/",N3248))</f>
        <v>plays</v>
      </c>
      <c r="S3248" s="9">
        <f t="shared" si="100"/>
        <v>42230.472222222219</v>
      </c>
      <c r="T3248" s="9">
        <f t="shared" si="101"/>
        <v>42259.165972222225</v>
      </c>
    </row>
    <row r="3249" spans="1:20" ht="43.5" x14ac:dyDescent="0.35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>
        <f>ROUND((E3249/D3249)*100,0)</f>
        <v>106</v>
      </c>
      <c r="P3249" s="5">
        <f>E3249/L3249</f>
        <v>46.429824561403507</v>
      </c>
      <c r="Q3249" t="str">
        <f>LEFT(N3249,FIND("/",N3249)-1)</f>
        <v>theater</v>
      </c>
      <c r="R3249" t="str">
        <f>RIGHT(N3249,LEN(N3249)-FIND("/",N3249))</f>
        <v>plays</v>
      </c>
      <c r="S3249" s="9">
        <f t="shared" si="100"/>
        <v>42167.434166666666</v>
      </c>
      <c r="T3249" s="9">
        <f t="shared" si="101"/>
        <v>42197.434166666666</v>
      </c>
    </row>
    <row r="3250" spans="1:20" ht="29" x14ac:dyDescent="0.35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>
        <f>ROUND((E3250/D3250)*100,0)</f>
        <v>101</v>
      </c>
      <c r="P3250" s="5">
        <f>E3250/L3250</f>
        <v>60.475000000000001</v>
      </c>
      <c r="Q3250" t="str">
        <f>LEFT(N3250,FIND("/",N3250)-1)</f>
        <v>theater</v>
      </c>
      <c r="R3250" t="str">
        <f>RIGHT(N3250,LEN(N3250)-FIND("/",N3250))</f>
        <v>plays</v>
      </c>
      <c r="S3250" s="9">
        <f t="shared" si="100"/>
        <v>42068.888391203705</v>
      </c>
      <c r="T3250" s="9">
        <f t="shared" si="101"/>
        <v>42098.846724537041</v>
      </c>
    </row>
    <row r="3251" spans="1:20" ht="43.5" x14ac:dyDescent="0.35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>
        <f>ROUND((E3251/D3251)*100,0)</f>
        <v>105</v>
      </c>
      <c r="P3251" s="5">
        <f>E3251/L3251</f>
        <v>65.579545454545453</v>
      </c>
      <c r="Q3251" t="str">
        <f>LEFT(N3251,FIND("/",N3251)-1)</f>
        <v>theater</v>
      </c>
      <c r="R3251" t="str">
        <f>RIGHT(N3251,LEN(N3251)-FIND("/",N3251))</f>
        <v>plays</v>
      </c>
      <c r="S3251" s="9">
        <f t="shared" si="100"/>
        <v>42145.746689814812</v>
      </c>
      <c r="T3251" s="9">
        <f t="shared" si="101"/>
        <v>42175.746689814812</v>
      </c>
    </row>
    <row r="3252" spans="1:20" ht="58" x14ac:dyDescent="0.35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>
        <f>ROUND((E3252/D3252)*100,0)</f>
        <v>102</v>
      </c>
      <c r="P3252" s="5">
        <f>E3252/L3252</f>
        <v>119.1924882629108</v>
      </c>
      <c r="Q3252" t="str">
        <f>LEFT(N3252,FIND("/",N3252)-1)</f>
        <v>theater</v>
      </c>
      <c r="R3252" t="str">
        <f>RIGHT(N3252,LEN(N3252)-FIND("/",N3252))</f>
        <v>plays</v>
      </c>
      <c r="S3252" s="9">
        <f t="shared" si="100"/>
        <v>41918.742175925923</v>
      </c>
      <c r="T3252" s="9">
        <f t="shared" si="101"/>
        <v>41948.783842592595</v>
      </c>
    </row>
    <row r="3253" spans="1:20" ht="43.5" x14ac:dyDescent="0.35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>
        <f>ROUND((E3253/D3253)*100,0)</f>
        <v>111</v>
      </c>
      <c r="P3253" s="5">
        <f>E3253/L3253</f>
        <v>83.05</v>
      </c>
      <c r="Q3253" t="str">
        <f>LEFT(N3253,FIND("/",N3253)-1)</f>
        <v>theater</v>
      </c>
      <c r="R3253" t="str">
        <f>RIGHT(N3253,LEN(N3253)-FIND("/",N3253))</f>
        <v>plays</v>
      </c>
      <c r="S3253" s="9">
        <f t="shared" si="100"/>
        <v>42146.731087962966</v>
      </c>
      <c r="T3253" s="9">
        <f t="shared" si="101"/>
        <v>42176.731087962966</v>
      </c>
    </row>
    <row r="3254" spans="1:20" ht="43.5" x14ac:dyDescent="0.35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>
        <f>ROUND((E3254/D3254)*100,0)</f>
        <v>128</v>
      </c>
      <c r="P3254" s="5">
        <f>E3254/L3254</f>
        <v>57.52</v>
      </c>
      <c r="Q3254" t="str">
        <f>LEFT(N3254,FIND("/",N3254)-1)</f>
        <v>theater</v>
      </c>
      <c r="R3254" t="str">
        <f>RIGHT(N3254,LEN(N3254)-FIND("/",N3254))</f>
        <v>plays</v>
      </c>
      <c r="S3254" s="9">
        <f t="shared" si="100"/>
        <v>42590.472685185188</v>
      </c>
      <c r="T3254" s="9">
        <f t="shared" si="101"/>
        <v>42620.472685185188</v>
      </c>
    </row>
    <row r="3255" spans="1:20" ht="43.5" x14ac:dyDescent="0.35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>
        <f>ROUND((E3255/D3255)*100,0)</f>
        <v>102</v>
      </c>
      <c r="P3255" s="5">
        <f>E3255/L3255</f>
        <v>177.08695652173913</v>
      </c>
      <c r="Q3255" t="str">
        <f>LEFT(N3255,FIND("/",N3255)-1)</f>
        <v>theater</v>
      </c>
      <c r="R3255" t="str">
        <f>RIGHT(N3255,LEN(N3255)-FIND("/",N3255))</f>
        <v>plays</v>
      </c>
      <c r="S3255" s="9">
        <f t="shared" si="100"/>
        <v>42602.576712962968</v>
      </c>
      <c r="T3255" s="9">
        <f t="shared" si="101"/>
        <v>42621.15625</v>
      </c>
    </row>
    <row r="3256" spans="1:20" ht="43.5" x14ac:dyDescent="0.35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>
        <f>ROUND((E3256/D3256)*100,0)</f>
        <v>101</v>
      </c>
      <c r="P3256" s="5">
        <f>E3256/L3256</f>
        <v>70.771505376344081</v>
      </c>
      <c r="Q3256" t="str">
        <f>LEFT(N3256,FIND("/",N3256)-1)</f>
        <v>theater</v>
      </c>
      <c r="R3256" t="str">
        <f>RIGHT(N3256,LEN(N3256)-FIND("/",N3256))</f>
        <v>plays</v>
      </c>
      <c r="S3256" s="9">
        <f t="shared" si="100"/>
        <v>42059.085752314815</v>
      </c>
      <c r="T3256" s="9">
        <f t="shared" si="101"/>
        <v>42089.044085648144</v>
      </c>
    </row>
    <row r="3257" spans="1:20" ht="58" x14ac:dyDescent="0.35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>
        <f>ROUND((E3257/D3257)*100,0)</f>
        <v>175</v>
      </c>
      <c r="P3257" s="5">
        <f>E3257/L3257</f>
        <v>29.166666666666668</v>
      </c>
      <c r="Q3257" t="str">
        <f>LEFT(N3257,FIND("/",N3257)-1)</f>
        <v>theater</v>
      </c>
      <c r="R3257" t="str">
        <f>RIGHT(N3257,LEN(N3257)-FIND("/",N3257))</f>
        <v>plays</v>
      </c>
      <c r="S3257" s="9">
        <f t="shared" si="100"/>
        <v>41889.768229166664</v>
      </c>
      <c r="T3257" s="9">
        <f t="shared" si="101"/>
        <v>41919.768229166664</v>
      </c>
    </row>
    <row r="3258" spans="1:20" ht="43.5" x14ac:dyDescent="0.35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>
        <f>ROUND((E3258/D3258)*100,0)</f>
        <v>128</v>
      </c>
      <c r="P3258" s="5">
        <f>E3258/L3258</f>
        <v>72.76136363636364</v>
      </c>
      <c r="Q3258" t="str">
        <f>LEFT(N3258,FIND("/",N3258)-1)</f>
        <v>theater</v>
      </c>
      <c r="R3258" t="str">
        <f>RIGHT(N3258,LEN(N3258)-FIND("/",N3258))</f>
        <v>plays</v>
      </c>
      <c r="S3258" s="9">
        <f t="shared" si="100"/>
        <v>42144.573807870373</v>
      </c>
      <c r="T3258" s="9">
        <f t="shared" si="101"/>
        <v>42166.165972222225</v>
      </c>
    </row>
    <row r="3259" spans="1:20" ht="43.5" x14ac:dyDescent="0.35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>
        <f>ROUND((E3259/D3259)*100,0)</f>
        <v>106</v>
      </c>
      <c r="P3259" s="5">
        <f>E3259/L3259</f>
        <v>51.853414634146333</v>
      </c>
      <c r="Q3259" t="str">
        <f>LEFT(N3259,FIND("/",N3259)-1)</f>
        <v>theater</v>
      </c>
      <c r="R3259" t="str">
        <f>RIGHT(N3259,LEN(N3259)-FIND("/",N3259))</f>
        <v>plays</v>
      </c>
      <c r="S3259" s="9">
        <f t="shared" si="100"/>
        <v>42758.559629629628</v>
      </c>
      <c r="T3259" s="9">
        <f t="shared" si="101"/>
        <v>42788.559629629628</v>
      </c>
    </row>
    <row r="3260" spans="1:20" ht="43.5" x14ac:dyDescent="0.35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>
        <f>ROUND((E3260/D3260)*100,0)</f>
        <v>105</v>
      </c>
      <c r="P3260" s="5">
        <f>E3260/L3260</f>
        <v>98.2</v>
      </c>
      <c r="Q3260" t="str">
        <f>LEFT(N3260,FIND("/",N3260)-1)</f>
        <v>theater</v>
      </c>
      <c r="R3260" t="str">
        <f>RIGHT(N3260,LEN(N3260)-FIND("/",N3260))</f>
        <v>plays</v>
      </c>
      <c r="S3260" s="9">
        <f t="shared" si="100"/>
        <v>41982.887280092589</v>
      </c>
      <c r="T3260" s="9">
        <f t="shared" si="101"/>
        <v>42012.887280092589</v>
      </c>
    </row>
    <row r="3261" spans="1:20" ht="43.5" x14ac:dyDescent="0.35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>
        <f>ROUND((E3261/D3261)*100,0)</f>
        <v>106</v>
      </c>
      <c r="P3261" s="5">
        <f>E3261/L3261</f>
        <v>251.7381443298969</v>
      </c>
      <c r="Q3261" t="str">
        <f>LEFT(N3261,FIND("/",N3261)-1)</f>
        <v>theater</v>
      </c>
      <c r="R3261" t="str">
        <f>RIGHT(N3261,LEN(N3261)-FIND("/",N3261))</f>
        <v>plays</v>
      </c>
      <c r="S3261" s="9">
        <f t="shared" si="100"/>
        <v>42614.760937500003</v>
      </c>
      <c r="T3261" s="9">
        <f t="shared" si="101"/>
        <v>42644.165972222225</v>
      </c>
    </row>
    <row r="3262" spans="1:20" ht="43.5" x14ac:dyDescent="0.35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>
        <f>ROUND((E3262/D3262)*100,0)</f>
        <v>109</v>
      </c>
      <c r="P3262" s="5">
        <f>E3262/L3262</f>
        <v>74.821917808219183</v>
      </c>
      <c r="Q3262" t="str">
        <f>LEFT(N3262,FIND("/",N3262)-1)</f>
        <v>theater</v>
      </c>
      <c r="R3262" t="str">
        <f>RIGHT(N3262,LEN(N3262)-FIND("/",N3262))</f>
        <v>plays</v>
      </c>
      <c r="S3262" s="9">
        <f t="shared" si="100"/>
        <v>42303.672662037032</v>
      </c>
      <c r="T3262" s="9">
        <f t="shared" si="101"/>
        <v>42338.714328703703</v>
      </c>
    </row>
    <row r="3263" spans="1:20" ht="43.5" x14ac:dyDescent="0.35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>
        <f>ROUND((E3263/D3263)*100,0)</f>
        <v>100</v>
      </c>
      <c r="P3263" s="5">
        <f>E3263/L3263</f>
        <v>67.65306122448979</v>
      </c>
      <c r="Q3263" t="str">
        <f>LEFT(N3263,FIND("/",N3263)-1)</f>
        <v>theater</v>
      </c>
      <c r="R3263" t="str">
        <f>RIGHT(N3263,LEN(N3263)-FIND("/",N3263))</f>
        <v>plays</v>
      </c>
      <c r="S3263" s="9">
        <f t="shared" si="100"/>
        <v>42171.725416666668</v>
      </c>
      <c r="T3263" s="9">
        <f t="shared" si="101"/>
        <v>42201.725416666668</v>
      </c>
    </row>
    <row r="3264" spans="1:20" ht="29" x14ac:dyDescent="0.35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>
        <f>ROUND((E3264/D3264)*100,0)</f>
        <v>103</v>
      </c>
      <c r="P3264" s="5">
        <f>E3264/L3264</f>
        <v>93.81343283582089</v>
      </c>
      <c r="Q3264" t="str">
        <f>LEFT(N3264,FIND("/",N3264)-1)</f>
        <v>theater</v>
      </c>
      <c r="R3264" t="str">
        <f>RIGHT(N3264,LEN(N3264)-FIND("/",N3264))</f>
        <v>plays</v>
      </c>
      <c r="S3264" s="9">
        <f t="shared" si="100"/>
        <v>41964.315532407403</v>
      </c>
      <c r="T3264" s="9">
        <f t="shared" si="101"/>
        <v>41995.166666666672</v>
      </c>
    </row>
    <row r="3265" spans="1:20" ht="29" x14ac:dyDescent="0.35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>
        <f>ROUND((E3265/D3265)*100,0)</f>
        <v>112</v>
      </c>
      <c r="P3265" s="5">
        <f>E3265/L3265</f>
        <v>41.237647058823526</v>
      </c>
      <c r="Q3265" t="str">
        <f>LEFT(N3265,FIND("/",N3265)-1)</f>
        <v>theater</v>
      </c>
      <c r="R3265" t="str">
        <f>RIGHT(N3265,LEN(N3265)-FIND("/",N3265))</f>
        <v>plays</v>
      </c>
      <c r="S3265" s="9">
        <f t="shared" si="100"/>
        <v>42284.516064814816</v>
      </c>
      <c r="T3265" s="9">
        <f t="shared" si="101"/>
        <v>42307.875</v>
      </c>
    </row>
    <row r="3266" spans="1:20" ht="29" x14ac:dyDescent="0.35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>
        <f>ROUND((E3266/D3266)*100,0)</f>
        <v>103</v>
      </c>
      <c r="P3266" s="5">
        <f>E3266/L3266</f>
        <v>52.551020408163268</v>
      </c>
      <c r="Q3266" t="str">
        <f>LEFT(N3266,FIND("/",N3266)-1)</f>
        <v>theater</v>
      </c>
      <c r="R3266" t="str">
        <f>RIGHT(N3266,LEN(N3266)-FIND("/",N3266))</f>
        <v>plays</v>
      </c>
      <c r="S3266" s="9">
        <f t="shared" si="100"/>
        <v>42016.800208333334</v>
      </c>
      <c r="T3266" s="9">
        <f t="shared" si="101"/>
        <v>42032.916666666672</v>
      </c>
    </row>
    <row r="3267" spans="1:20" ht="43.5" x14ac:dyDescent="0.35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>
        <f>ROUND((E3267/D3267)*100,0)</f>
        <v>164</v>
      </c>
      <c r="P3267" s="5">
        <f>E3267/L3267</f>
        <v>70.285714285714292</v>
      </c>
      <c r="Q3267" t="str">
        <f>LEFT(N3267,FIND("/",N3267)-1)</f>
        <v>theater</v>
      </c>
      <c r="R3267" t="str">
        <f>RIGHT(N3267,LEN(N3267)-FIND("/",N3267))</f>
        <v>plays</v>
      </c>
      <c r="S3267" s="9">
        <f t="shared" ref="S3267:S3330" si="102">(((J3267/60)/60)/24)+DATE(1970,1,1)</f>
        <v>42311.711979166663</v>
      </c>
      <c r="T3267" s="9">
        <f t="shared" ref="T3267:T3330" si="103">(((I3267/60)/60)/24)+DATE(1970,1,1)</f>
        <v>42341.708333333328</v>
      </c>
    </row>
    <row r="3268" spans="1:20" ht="43.5" x14ac:dyDescent="0.35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>
        <f>ROUND((E3268/D3268)*100,0)</f>
        <v>131</v>
      </c>
      <c r="P3268" s="5">
        <f>E3268/L3268</f>
        <v>48.325153374233132</v>
      </c>
      <c r="Q3268" t="str">
        <f>LEFT(N3268,FIND("/",N3268)-1)</f>
        <v>theater</v>
      </c>
      <c r="R3268" t="str">
        <f>RIGHT(N3268,LEN(N3268)-FIND("/",N3268))</f>
        <v>plays</v>
      </c>
      <c r="S3268" s="9">
        <f t="shared" si="102"/>
        <v>42136.536134259266</v>
      </c>
      <c r="T3268" s="9">
        <f t="shared" si="103"/>
        <v>42167.875</v>
      </c>
    </row>
    <row r="3269" spans="1:20" ht="43.5" x14ac:dyDescent="0.35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>
        <f>ROUND((E3269/D3269)*100,0)</f>
        <v>102</v>
      </c>
      <c r="P3269" s="5">
        <f>E3269/L3269</f>
        <v>53.177083333333336</v>
      </c>
      <c r="Q3269" t="str">
        <f>LEFT(N3269,FIND("/",N3269)-1)</f>
        <v>theater</v>
      </c>
      <c r="R3269" t="str">
        <f>RIGHT(N3269,LEN(N3269)-FIND("/",N3269))</f>
        <v>plays</v>
      </c>
      <c r="S3269" s="9">
        <f t="shared" si="102"/>
        <v>42172.757638888885</v>
      </c>
      <c r="T3269" s="9">
        <f t="shared" si="103"/>
        <v>42202.757638888885</v>
      </c>
    </row>
    <row r="3270" spans="1:20" ht="43.5" x14ac:dyDescent="0.35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>
        <f>ROUND((E3270/D3270)*100,0)</f>
        <v>128</v>
      </c>
      <c r="P3270" s="5">
        <f>E3270/L3270</f>
        <v>60.952380952380949</v>
      </c>
      <c r="Q3270" t="str">
        <f>LEFT(N3270,FIND("/",N3270)-1)</f>
        <v>theater</v>
      </c>
      <c r="R3270" t="str">
        <f>RIGHT(N3270,LEN(N3270)-FIND("/",N3270))</f>
        <v>plays</v>
      </c>
      <c r="S3270" s="9">
        <f t="shared" si="102"/>
        <v>42590.90425925926</v>
      </c>
      <c r="T3270" s="9">
        <f t="shared" si="103"/>
        <v>42606.90425925926</v>
      </c>
    </row>
    <row r="3271" spans="1:20" ht="43.5" x14ac:dyDescent="0.35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>
        <f>ROUND((E3271/D3271)*100,0)</f>
        <v>102</v>
      </c>
      <c r="P3271" s="5">
        <f>E3271/L3271</f>
        <v>116</v>
      </c>
      <c r="Q3271" t="str">
        <f>LEFT(N3271,FIND("/",N3271)-1)</f>
        <v>theater</v>
      </c>
      <c r="R3271" t="str">
        <f>RIGHT(N3271,LEN(N3271)-FIND("/",N3271))</f>
        <v>plays</v>
      </c>
      <c r="S3271" s="9">
        <f t="shared" si="102"/>
        <v>42137.395798611105</v>
      </c>
      <c r="T3271" s="9">
        <f t="shared" si="103"/>
        <v>42171.458333333328</v>
      </c>
    </row>
    <row r="3272" spans="1:20" ht="58" x14ac:dyDescent="0.35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>
        <f>ROUND((E3272/D3272)*100,0)</f>
        <v>102</v>
      </c>
      <c r="P3272" s="5">
        <f>E3272/L3272</f>
        <v>61</v>
      </c>
      <c r="Q3272" t="str">
        <f>LEFT(N3272,FIND("/",N3272)-1)</f>
        <v>theater</v>
      </c>
      <c r="R3272" t="str">
        <f>RIGHT(N3272,LEN(N3272)-FIND("/",N3272))</f>
        <v>plays</v>
      </c>
      <c r="S3272" s="9">
        <f t="shared" si="102"/>
        <v>42167.533159722225</v>
      </c>
      <c r="T3272" s="9">
        <f t="shared" si="103"/>
        <v>42197.533159722225</v>
      </c>
    </row>
    <row r="3273" spans="1:20" x14ac:dyDescent="0.35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>
        <f>ROUND((E3273/D3273)*100,0)</f>
        <v>130</v>
      </c>
      <c r="P3273" s="5">
        <f>E3273/L3273</f>
        <v>38.235294117647058</v>
      </c>
      <c r="Q3273" t="str">
        <f>LEFT(N3273,FIND("/",N3273)-1)</f>
        <v>theater</v>
      </c>
      <c r="R3273" t="str">
        <f>RIGHT(N3273,LEN(N3273)-FIND("/",N3273))</f>
        <v>plays</v>
      </c>
      <c r="S3273" s="9">
        <f t="shared" si="102"/>
        <v>41915.437210648146</v>
      </c>
      <c r="T3273" s="9">
        <f t="shared" si="103"/>
        <v>41945.478877314818</v>
      </c>
    </row>
    <row r="3274" spans="1:20" ht="43.5" x14ac:dyDescent="0.35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>
        <f>ROUND((E3274/D3274)*100,0)</f>
        <v>154</v>
      </c>
      <c r="P3274" s="5">
        <f>E3274/L3274</f>
        <v>106.50344827586207</v>
      </c>
      <c r="Q3274" t="str">
        <f>LEFT(N3274,FIND("/",N3274)-1)</f>
        <v>theater</v>
      </c>
      <c r="R3274" t="str">
        <f>RIGHT(N3274,LEN(N3274)-FIND("/",N3274))</f>
        <v>plays</v>
      </c>
      <c r="S3274" s="9">
        <f t="shared" si="102"/>
        <v>42284.500104166669</v>
      </c>
      <c r="T3274" s="9">
        <f t="shared" si="103"/>
        <v>42314.541770833333</v>
      </c>
    </row>
    <row r="3275" spans="1:20" ht="58" x14ac:dyDescent="0.35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>
        <f>ROUND((E3275/D3275)*100,0)</f>
        <v>107</v>
      </c>
      <c r="P3275" s="5">
        <f>E3275/L3275</f>
        <v>204.57142857142858</v>
      </c>
      <c r="Q3275" t="str">
        <f>LEFT(N3275,FIND("/",N3275)-1)</f>
        <v>theater</v>
      </c>
      <c r="R3275" t="str">
        <f>RIGHT(N3275,LEN(N3275)-FIND("/",N3275))</f>
        <v>plays</v>
      </c>
      <c r="S3275" s="9">
        <f t="shared" si="102"/>
        <v>42611.801412037035</v>
      </c>
      <c r="T3275" s="9">
        <f t="shared" si="103"/>
        <v>42627.791666666672</v>
      </c>
    </row>
    <row r="3276" spans="1:20" ht="43.5" x14ac:dyDescent="0.35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>
        <f>ROUND((E3276/D3276)*100,0)</f>
        <v>101</v>
      </c>
      <c r="P3276" s="5">
        <f>E3276/L3276</f>
        <v>54.912587412587413</v>
      </c>
      <c r="Q3276" t="str">
        <f>LEFT(N3276,FIND("/",N3276)-1)</f>
        <v>theater</v>
      </c>
      <c r="R3276" t="str">
        <f>RIGHT(N3276,LEN(N3276)-FIND("/",N3276))</f>
        <v>plays</v>
      </c>
      <c r="S3276" s="9">
        <f t="shared" si="102"/>
        <v>42400.704537037032</v>
      </c>
      <c r="T3276" s="9">
        <f t="shared" si="103"/>
        <v>42444.875</v>
      </c>
    </row>
    <row r="3277" spans="1:20" ht="43.5" x14ac:dyDescent="0.35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>
        <f>ROUND((E3277/D3277)*100,0)</f>
        <v>100</v>
      </c>
      <c r="P3277" s="5">
        <f>E3277/L3277</f>
        <v>150.41666666666666</v>
      </c>
      <c r="Q3277" t="str">
        <f>LEFT(N3277,FIND("/",N3277)-1)</f>
        <v>theater</v>
      </c>
      <c r="R3277" t="str">
        <f>RIGHT(N3277,LEN(N3277)-FIND("/",N3277))</f>
        <v>plays</v>
      </c>
      <c r="S3277" s="9">
        <f t="shared" si="102"/>
        <v>42017.88045138889</v>
      </c>
      <c r="T3277" s="9">
        <f t="shared" si="103"/>
        <v>42044.1875</v>
      </c>
    </row>
    <row r="3278" spans="1:20" ht="43.5" x14ac:dyDescent="0.35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>
        <f>ROUND((E3278/D3278)*100,0)</f>
        <v>117</v>
      </c>
      <c r="P3278" s="5">
        <f>E3278/L3278</f>
        <v>52.58</v>
      </c>
      <c r="Q3278" t="str">
        <f>LEFT(N3278,FIND("/",N3278)-1)</f>
        <v>theater</v>
      </c>
      <c r="R3278" t="str">
        <f>RIGHT(N3278,LEN(N3278)-FIND("/",N3278))</f>
        <v>plays</v>
      </c>
      <c r="S3278" s="9">
        <f t="shared" si="102"/>
        <v>42426.949988425928</v>
      </c>
      <c r="T3278" s="9">
        <f t="shared" si="103"/>
        <v>42461.165972222225</v>
      </c>
    </row>
    <row r="3279" spans="1:20" ht="58" x14ac:dyDescent="0.35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>
        <f>ROUND((E3279/D3279)*100,0)</f>
        <v>109</v>
      </c>
      <c r="P3279" s="5">
        <f>E3279/L3279</f>
        <v>54.3</v>
      </c>
      <c r="Q3279" t="str">
        <f>LEFT(N3279,FIND("/",N3279)-1)</f>
        <v>theater</v>
      </c>
      <c r="R3279" t="str">
        <f>RIGHT(N3279,LEN(N3279)-FIND("/",N3279))</f>
        <v>plays</v>
      </c>
      <c r="S3279" s="9">
        <f t="shared" si="102"/>
        <v>41931.682939814818</v>
      </c>
      <c r="T3279" s="9">
        <f t="shared" si="103"/>
        <v>41961.724606481483</v>
      </c>
    </row>
    <row r="3280" spans="1:20" ht="58" x14ac:dyDescent="0.35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>
        <f>ROUND((E3280/D3280)*100,0)</f>
        <v>103</v>
      </c>
      <c r="P3280" s="5">
        <f>E3280/L3280</f>
        <v>76.029411764705884</v>
      </c>
      <c r="Q3280" t="str">
        <f>LEFT(N3280,FIND("/",N3280)-1)</f>
        <v>theater</v>
      </c>
      <c r="R3280" t="str">
        <f>RIGHT(N3280,LEN(N3280)-FIND("/",N3280))</f>
        <v>plays</v>
      </c>
      <c r="S3280" s="9">
        <f t="shared" si="102"/>
        <v>42124.848414351851</v>
      </c>
      <c r="T3280" s="9">
        <f t="shared" si="103"/>
        <v>42154.848414351851</v>
      </c>
    </row>
    <row r="3281" spans="1:20" ht="58" x14ac:dyDescent="0.35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>
        <f>ROUND((E3281/D3281)*100,0)</f>
        <v>114</v>
      </c>
      <c r="P3281" s="5">
        <f>E3281/L3281</f>
        <v>105.2063492063492</v>
      </c>
      <c r="Q3281" t="str">
        <f>LEFT(N3281,FIND("/",N3281)-1)</f>
        <v>theater</v>
      </c>
      <c r="R3281" t="str">
        <f>RIGHT(N3281,LEN(N3281)-FIND("/",N3281))</f>
        <v>plays</v>
      </c>
      <c r="S3281" s="9">
        <f t="shared" si="102"/>
        <v>42431.102534722217</v>
      </c>
      <c r="T3281" s="9">
        <f t="shared" si="103"/>
        <v>42461.06086805556</v>
      </c>
    </row>
    <row r="3282" spans="1:20" ht="58" x14ac:dyDescent="0.35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>
        <f>ROUND((E3282/D3282)*100,0)</f>
        <v>103</v>
      </c>
      <c r="P3282" s="5">
        <f>E3282/L3282</f>
        <v>68.666666666666671</v>
      </c>
      <c r="Q3282" t="str">
        <f>LEFT(N3282,FIND("/",N3282)-1)</f>
        <v>theater</v>
      </c>
      <c r="R3282" t="str">
        <f>RIGHT(N3282,LEN(N3282)-FIND("/",N3282))</f>
        <v>plays</v>
      </c>
      <c r="S3282" s="9">
        <f t="shared" si="102"/>
        <v>42121.756921296299</v>
      </c>
      <c r="T3282" s="9">
        <f t="shared" si="103"/>
        <v>42156.208333333328</v>
      </c>
    </row>
    <row r="3283" spans="1:20" ht="29" x14ac:dyDescent="0.35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>
        <f>ROUND((E3283/D3283)*100,0)</f>
        <v>122</v>
      </c>
      <c r="P3283" s="5">
        <f>E3283/L3283</f>
        <v>129.36170212765958</v>
      </c>
      <c r="Q3283" t="str">
        <f>LEFT(N3283,FIND("/",N3283)-1)</f>
        <v>theater</v>
      </c>
      <c r="R3283" t="str">
        <f>RIGHT(N3283,LEN(N3283)-FIND("/",N3283))</f>
        <v>plays</v>
      </c>
      <c r="S3283" s="9">
        <f t="shared" si="102"/>
        <v>42219.019733796296</v>
      </c>
      <c r="T3283" s="9">
        <f t="shared" si="103"/>
        <v>42249.019733796296</v>
      </c>
    </row>
    <row r="3284" spans="1:20" ht="43.5" x14ac:dyDescent="0.35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>
        <f>ROUND((E3284/D3284)*100,0)</f>
        <v>103</v>
      </c>
      <c r="P3284" s="5">
        <f>E3284/L3284</f>
        <v>134.26371308016877</v>
      </c>
      <c r="Q3284" t="str">
        <f>LEFT(N3284,FIND("/",N3284)-1)</f>
        <v>theater</v>
      </c>
      <c r="R3284" t="str">
        <f>RIGHT(N3284,LEN(N3284)-FIND("/",N3284))</f>
        <v>plays</v>
      </c>
      <c r="S3284" s="9">
        <f t="shared" si="102"/>
        <v>42445.19430555556</v>
      </c>
      <c r="T3284" s="9">
        <f t="shared" si="103"/>
        <v>42489.19430555556</v>
      </c>
    </row>
    <row r="3285" spans="1:20" ht="58" x14ac:dyDescent="0.35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>
        <f>ROUND((E3285/D3285)*100,0)</f>
        <v>105</v>
      </c>
      <c r="P3285" s="5">
        <f>E3285/L3285</f>
        <v>17.829787234042552</v>
      </c>
      <c r="Q3285" t="str">
        <f>LEFT(N3285,FIND("/",N3285)-1)</f>
        <v>theater</v>
      </c>
      <c r="R3285" t="str">
        <f>RIGHT(N3285,LEN(N3285)-FIND("/",N3285))</f>
        <v>plays</v>
      </c>
      <c r="S3285" s="9">
        <f t="shared" si="102"/>
        <v>42379.74418981481</v>
      </c>
      <c r="T3285" s="9">
        <f t="shared" si="103"/>
        <v>42410.875</v>
      </c>
    </row>
    <row r="3286" spans="1:20" ht="43.5" x14ac:dyDescent="0.35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>
        <f>ROUND((E3286/D3286)*100,0)</f>
        <v>102</v>
      </c>
      <c r="P3286" s="5">
        <f>E3286/L3286</f>
        <v>203.2</v>
      </c>
      <c r="Q3286" t="str">
        <f>LEFT(N3286,FIND("/",N3286)-1)</f>
        <v>theater</v>
      </c>
      <c r="R3286" t="str">
        <f>RIGHT(N3286,LEN(N3286)-FIND("/",N3286))</f>
        <v>plays</v>
      </c>
      <c r="S3286" s="9">
        <f t="shared" si="102"/>
        <v>42380.884872685187</v>
      </c>
      <c r="T3286" s="9">
        <f t="shared" si="103"/>
        <v>42398.249305555553</v>
      </c>
    </row>
    <row r="3287" spans="1:20" x14ac:dyDescent="0.35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>
        <f>ROUND((E3287/D3287)*100,0)</f>
        <v>112</v>
      </c>
      <c r="P3287" s="5">
        <f>E3287/L3287</f>
        <v>69.18518518518519</v>
      </c>
      <c r="Q3287" t="str">
        <f>LEFT(N3287,FIND("/",N3287)-1)</f>
        <v>theater</v>
      </c>
      <c r="R3287" t="str">
        <f>RIGHT(N3287,LEN(N3287)-FIND("/",N3287))</f>
        <v>plays</v>
      </c>
      <c r="S3287" s="9">
        <f t="shared" si="102"/>
        <v>42762.942430555559</v>
      </c>
      <c r="T3287" s="9">
        <f t="shared" si="103"/>
        <v>42794.208333333328</v>
      </c>
    </row>
    <row r="3288" spans="1:20" ht="58" x14ac:dyDescent="0.35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>
        <f>ROUND((E3288/D3288)*100,0)</f>
        <v>102</v>
      </c>
      <c r="P3288" s="5">
        <f>E3288/L3288</f>
        <v>125.12295081967213</v>
      </c>
      <c r="Q3288" t="str">
        <f>LEFT(N3288,FIND("/",N3288)-1)</f>
        <v>theater</v>
      </c>
      <c r="R3288" t="str">
        <f>RIGHT(N3288,LEN(N3288)-FIND("/",N3288))</f>
        <v>plays</v>
      </c>
      <c r="S3288" s="9">
        <f t="shared" si="102"/>
        <v>42567.840069444443</v>
      </c>
      <c r="T3288" s="9">
        <f t="shared" si="103"/>
        <v>42597.840069444443</v>
      </c>
    </row>
    <row r="3289" spans="1:20" ht="29" x14ac:dyDescent="0.35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>
        <f>ROUND((E3289/D3289)*100,0)</f>
        <v>100</v>
      </c>
      <c r="P3289" s="5">
        <f>E3289/L3289</f>
        <v>73.529411764705884</v>
      </c>
      <c r="Q3289" t="str">
        <f>LEFT(N3289,FIND("/",N3289)-1)</f>
        <v>theater</v>
      </c>
      <c r="R3289" t="str">
        <f>RIGHT(N3289,LEN(N3289)-FIND("/",N3289))</f>
        <v>plays</v>
      </c>
      <c r="S3289" s="9">
        <f t="shared" si="102"/>
        <v>42311.750324074077</v>
      </c>
      <c r="T3289" s="9">
        <f t="shared" si="103"/>
        <v>42336.750324074077</v>
      </c>
    </row>
    <row r="3290" spans="1:20" ht="58" x14ac:dyDescent="0.35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>
        <f>ROUND((E3290/D3290)*100,0)</f>
        <v>100</v>
      </c>
      <c r="P3290" s="5">
        <f>E3290/L3290</f>
        <v>48.437149758454105</v>
      </c>
      <c r="Q3290" t="str">
        <f>LEFT(N3290,FIND("/",N3290)-1)</f>
        <v>theater</v>
      </c>
      <c r="R3290" t="str">
        <f>RIGHT(N3290,LEN(N3290)-FIND("/",N3290))</f>
        <v>plays</v>
      </c>
      <c r="S3290" s="9">
        <f t="shared" si="102"/>
        <v>42505.774479166663</v>
      </c>
      <c r="T3290" s="9">
        <f t="shared" si="103"/>
        <v>42541.958333333328</v>
      </c>
    </row>
    <row r="3291" spans="1:20" ht="58" x14ac:dyDescent="0.35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>
        <f>ROUND((E3291/D3291)*100,0)</f>
        <v>133</v>
      </c>
      <c r="P3291" s="5">
        <f>E3291/L3291</f>
        <v>26.608400000000003</v>
      </c>
      <c r="Q3291" t="str">
        <f>LEFT(N3291,FIND("/",N3291)-1)</f>
        <v>theater</v>
      </c>
      <c r="R3291" t="str">
        <f>RIGHT(N3291,LEN(N3291)-FIND("/",N3291))</f>
        <v>plays</v>
      </c>
      <c r="S3291" s="9">
        <f t="shared" si="102"/>
        <v>42758.368078703701</v>
      </c>
      <c r="T3291" s="9">
        <f t="shared" si="103"/>
        <v>42786.368078703701</v>
      </c>
    </row>
    <row r="3292" spans="1:20" ht="72.5" x14ac:dyDescent="0.35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>
        <f>ROUND((E3292/D3292)*100,0)</f>
        <v>121</v>
      </c>
      <c r="P3292" s="5">
        <f>E3292/L3292</f>
        <v>33.666666666666664</v>
      </c>
      <c r="Q3292" t="str">
        <f>LEFT(N3292,FIND("/",N3292)-1)</f>
        <v>theater</v>
      </c>
      <c r="R3292" t="str">
        <f>RIGHT(N3292,LEN(N3292)-FIND("/",N3292))</f>
        <v>plays</v>
      </c>
      <c r="S3292" s="9">
        <f t="shared" si="102"/>
        <v>42775.51494212963</v>
      </c>
      <c r="T3292" s="9">
        <f t="shared" si="103"/>
        <v>42805.51494212963</v>
      </c>
    </row>
    <row r="3293" spans="1:20" ht="58" x14ac:dyDescent="0.35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>
        <f>ROUND((E3293/D3293)*100,0)</f>
        <v>114</v>
      </c>
      <c r="P3293" s="5">
        <f>E3293/L3293</f>
        <v>40.714285714285715</v>
      </c>
      <c r="Q3293" t="str">
        <f>LEFT(N3293,FIND("/",N3293)-1)</f>
        <v>theater</v>
      </c>
      <c r="R3293" t="str">
        <f>RIGHT(N3293,LEN(N3293)-FIND("/",N3293))</f>
        <v>plays</v>
      </c>
      <c r="S3293" s="9">
        <f t="shared" si="102"/>
        <v>42232.702546296292</v>
      </c>
      <c r="T3293" s="9">
        <f t="shared" si="103"/>
        <v>42264.165972222225</v>
      </c>
    </row>
    <row r="3294" spans="1:20" ht="43.5" x14ac:dyDescent="0.35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>
        <f>ROUND((E3294/D3294)*100,0)</f>
        <v>286</v>
      </c>
      <c r="P3294" s="5">
        <f>E3294/L3294</f>
        <v>19.266666666666666</v>
      </c>
      <c r="Q3294" t="str">
        <f>LEFT(N3294,FIND("/",N3294)-1)</f>
        <v>theater</v>
      </c>
      <c r="R3294" t="str">
        <f>RIGHT(N3294,LEN(N3294)-FIND("/",N3294))</f>
        <v>plays</v>
      </c>
      <c r="S3294" s="9">
        <f t="shared" si="102"/>
        <v>42282.770231481481</v>
      </c>
      <c r="T3294" s="9">
        <f t="shared" si="103"/>
        <v>42342.811898148153</v>
      </c>
    </row>
    <row r="3295" spans="1:20" ht="58" x14ac:dyDescent="0.35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>
        <f>ROUND((E3295/D3295)*100,0)</f>
        <v>170</v>
      </c>
      <c r="P3295" s="5">
        <f>E3295/L3295</f>
        <v>84.285714285714292</v>
      </c>
      <c r="Q3295" t="str">
        <f>LEFT(N3295,FIND("/",N3295)-1)</f>
        <v>theater</v>
      </c>
      <c r="R3295" t="str">
        <f>RIGHT(N3295,LEN(N3295)-FIND("/",N3295))</f>
        <v>plays</v>
      </c>
      <c r="S3295" s="9">
        <f t="shared" si="102"/>
        <v>42768.425370370373</v>
      </c>
      <c r="T3295" s="9">
        <f t="shared" si="103"/>
        <v>42798.425370370373</v>
      </c>
    </row>
    <row r="3296" spans="1:20" ht="43.5" x14ac:dyDescent="0.35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>
        <f>ROUND((E3296/D3296)*100,0)</f>
        <v>118</v>
      </c>
      <c r="P3296" s="5">
        <f>E3296/L3296</f>
        <v>29.583333333333332</v>
      </c>
      <c r="Q3296" t="str">
        <f>LEFT(N3296,FIND("/",N3296)-1)</f>
        <v>theater</v>
      </c>
      <c r="R3296" t="str">
        <f>RIGHT(N3296,LEN(N3296)-FIND("/",N3296))</f>
        <v>plays</v>
      </c>
      <c r="S3296" s="9">
        <f t="shared" si="102"/>
        <v>42141.541134259256</v>
      </c>
      <c r="T3296" s="9">
        <f t="shared" si="103"/>
        <v>42171.541134259256</v>
      </c>
    </row>
    <row r="3297" spans="1:20" ht="43.5" x14ac:dyDescent="0.35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>
        <f>ROUND((E3297/D3297)*100,0)</f>
        <v>103</v>
      </c>
      <c r="P3297" s="5">
        <f>E3297/L3297</f>
        <v>26.667037037037037</v>
      </c>
      <c r="Q3297" t="str">
        <f>LEFT(N3297,FIND("/",N3297)-1)</f>
        <v>theater</v>
      </c>
      <c r="R3297" t="str">
        <f>RIGHT(N3297,LEN(N3297)-FIND("/",N3297))</f>
        <v>plays</v>
      </c>
      <c r="S3297" s="9">
        <f t="shared" si="102"/>
        <v>42609.442465277782</v>
      </c>
      <c r="T3297" s="9">
        <f t="shared" si="103"/>
        <v>42639.442465277782</v>
      </c>
    </row>
    <row r="3298" spans="1:20" ht="43.5" x14ac:dyDescent="0.35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>
        <f>ROUND((E3298/D3298)*100,0)</f>
        <v>144</v>
      </c>
      <c r="P3298" s="5">
        <f>E3298/L3298</f>
        <v>45.978723404255319</v>
      </c>
      <c r="Q3298" t="str">
        <f>LEFT(N3298,FIND("/",N3298)-1)</f>
        <v>theater</v>
      </c>
      <c r="R3298" t="str">
        <f>RIGHT(N3298,LEN(N3298)-FIND("/",N3298))</f>
        <v>plays</v>
      </c>
      <c r="S3298" s="9">
        <f t="shared" si="102"/>
        <v>42309.756620370375</v>
      </c>
      <c r="T3298" s="9">
        <f t="shared" si="103"/>
        <v>42330.916666666672</v>
      </c>
    </row>
    <row r="3299" spans="1:20" ht="43.5" x14ac:dyDescent="0.35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>
        <f>ROUND((E3299/D3299)*100,0)</f>
        <v>100</v>
      </c>
      <c r="P3299" s="5">
        <f>E3299/L3299</f>
        <v>125.09090909090909</v>
      </c>
      <c r="Q3299" t="str">
        <f>LEFT(N3299,FIND("/",N3299)-1)</f>
        <v>theater</v>
      </c>
      <c r="R3299" t="str">
        <f>RIGHT(N3299,LEN(N3299)-FIND("/",N3299))</f>
        <v>plays</v>
      </c>
      <c r="S3299" s="9">
        <f t="shared" si="102"/>
        <v>42193.771481481483</v>
      </c>
      <c r="T3299" s="9">
        <f t="shared" si="103"/>
        <v>42212.957638888889</v>
      </c>
    </row>
    <row r="3300" spans="1:20" ht="43.5" x14ac:dyDescent="0.35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>
        <f>ROUND((E3300/D3300)*100,0)</f>
        <v>102</v>
      </c>
      <c r="P3300" s="5">
        <f>E3300/L3300</f>
        <v>141.29166666666666</v>
      </c>
      <c r="Q3300" t="str">
        <f>LEFT(N3300,FIND("/",N3300)-1)</f>
        <v>theater</v>
      </c>
      <c r="R3300" t="str">
        <f>RIGHT(N3300,LEN(N3300)-FIND("/",N3300))</f>
        <v>plays</v>
      </c>
      <c r="S3300" s="9">
        <f t="shared" si="102"/>
        <v>42239.957962962959</v>
      </c>
      <c r="T3300" s="9">
        <f t="shared" si="103"/>
        <v>42260</v>
      </c>
    </row>
    <row r="3301" spans="1:20" ht="43.5" x14ac:dyDescent="0.35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>
        <f>ROUND((E3301/D3301)*100,0)</f>
        <v>116</v>
      </c>
      <c r="P3301" s="5">
        <f>E3301/L3301</f>
        <v>55.333333333333336</v>
      </c>
      <c r="Q3301" t="str">
        <f>LEFT(N3301,FIND("/",N3301)-1)</f>
        <v>theater</v>
      </c>
      <c r="R3301" t="str">
        <f>RIGHT(N3301,LEN(N3301)-FIND("/",N3301))</f>
        <v>plays</v>
      </c>
      <c r="S3301" s="9">
        <f t="shared" si="102"/>
        <v>42261.917395833334</v>
      </c>
      <c r="T3301" s="9">
        <f t="shared" si="103"/>
        <v>42291.917395833334</v>
      </c>
    </row>
    <row r="3302" spans="1:20" ht="43.5" x14ac:dyDescent="0.35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>
        <f>ROUND((E3302/D3302)*100,0)</f>
        <v>136</v>
      </c>
      <c r="P3302" s="5">
        <f>E3302/L3302</f>
        <v>46.420454545454547</v>
      </c>
      <c r="Q3302" t="str">
        <f>LEFT(N3302,FIND("/",N3302)-1)</f>
        <v>theater</v>
      </c>
      <c r="R3302" t="str">
        <f>RIGHT(N3302,LEN(N3302)-FIND("/",N3302))</f>
        <v>plays</v>
      </c>
      <c r="S3302" s="9">
        <f t="shared" si="102"/>
        <v>42102.743773148148</v>
      </c>
      <c r="T3302" s="9">
        <f t="shared" si="103"/>
        <v>42123.743773148148</v>
      </c>
    </row>
    <row r="3303" spans="1:20" ht="43.5" x14ac:dyDescent="0.35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>
        <f>ROUND((E3303/D3303)*100,0)</f>
        <v>133</v>
      </c>
      <c r="P3303" s="5">
        <f>E3303/L3303</f>
        <v>57.2</v>
      </c>
      <c r="Q3303" t="str">
        <f>LEFT(N3303,FIND("/",N3303)-1)</f>
        <v>theater</v>
      </c>
      <c r="R3303" t="str">
        <f>RIGHT(N3303,LEN(N3303)-FIND("/",N3303))</f>
        <v>plays</v>
      </c>
      <c r="S3303" s="9">
        <f t="shared" si="102"/>
        <v>42538.73583333334</v>
      </c>
      <c r="T3303" s="9">
        <f t="shared" si="103"/>
        <v>42583.290972222225</v>
      </c>
    </row>
    <row r="3304" spans="1:20" x14ac:dyDescent="0.35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>
        <f>ROUND((E3304/D3304)*100,0)</f>
        <v>103</v>
      </c>
      <c r="P3304" s="5">
        <f>E3304/L3304</f>
        <v>173.7</v>
      </c>
      <c r="Q3304" t="str">
        <f>LEFT(N3304,FIND("/",N3304)-1)</f>
        <v>theater</v>
      </c>
      <c r="R3304" t="str">
        <f>RIGHT(N3304,LEN(N3304)-FIND("/",N3304))</f>
        <v>plays</v>
      </c>
      <c r="S3304" s="9">
        <f t="shared" si="102"/>
        <v>42681.35157407407</v>
      </c>
      <c r="T3304" s="9">
        <f t="shared" si="103"/>
        <v>42711.35157407407</v>
      </c>
    </row>
    <row r="3305" spans="1:20" ht="43.5" x14ac:dyDescent="0.35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>
        <f>ROUND((E3305/D3305)*100,0)</f>
        <v>116</v>
      </c>
      <c r="P3305" s="5">
        <f>E3305/L3305</f>
        <v>59.6</v>
      </c>
      <c r="Q3305" t="str">
        <f>LEFT(N3305,FIND("/",N3305)-1)</f>
        <v>theater</v>
      </c>
      <c r="R3305" t="str">
        <f>RIGHT(N3305,LEN(N3305)-FIND("/",N3305))</f>
        <v>plays</v>
      </c>
      <c r="S3305" s="9">
        <f t="shared" si="102"/>
        <v>42056.65143518518</v>
      </c>
      <c r="T3305" s="9">
        <f t="shared" si="103"/>
        <v>42091.609768518523</v>
      </c>
    </row>
    <row r="3306" spans="1:20" ht="43.5" x14ac:dyDescent="0.35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>
        <f>ROUND((E3306/D3306)*100,0)</f>
        <v>105</v>
      </c>
      <c r="P3306" s="5">
        <f>E3306/L3306</f>
        <v>89.585714285714289</v>
      </c>
      <c r="Q3306" t="str">
        <f>LEFT(N3306,FIND("/",N3306)-1)</f>
        <v>theater</v>
      </c>
      <c r="R3306" t="str">
        <f>RIGHT(N3306,LEN(N3306)-FIND("/",N3306))</f>
        <v>plays</v>
      </c>
      <c r="S3306" s="9">
        <f t="shared" si="102"/>
        <v>42696.624444444446</v>
      </c>
      <c r="T3306" s="9">
        <f t="shared" si="103"/>
        <v>42726.624444444446</v>
      </c>
    </row>
    <row r="3307" spans="1:20" ht="43.5" x14ac:dyDescent="0.35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>
        <f>ROUND((E3307/D3307)*100,0)</f>
        <v>102</v>
      </c>
      <c r="P3307" s="5">
        <f>E3307/L3307</f>
        <v>204.05</v>
      </c>
      <c r="Q3307" t="str">
        <f>LEFT(N3307,FIND("/",N3307)-1)</f>
        <v>theater</v>
      </c>
      <c r="R3307" t="str">
        <f>RIGHT(N3307,LEN(N3307)-FIND("/",N3307))</f>
        <v>plays</v>
      </c>
      <c r="S3307" s="9">
        <f t="shared" si="102"/>
        <v>42186.855879629627</v>
      </c>
      <c r="T3307" s="9">
        <f t="shared" si="103"/>
        <v>42216.855879629627</v>
      </c>
    </row>
    <row r="3308" spans="1:20" ht="58" x14ac:dyDescent="0.35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>
        <f>ROUND((E3308/D3308)*100,0)</f>
        <v>175</v>
      </c>
      <c r="P3308" s="5">
        <f>E3308/L3308</f>
        <v>48.703703703703702</v>
      </c>
      <c r="Q3308" t="str">
        <f>LEFT(N3308,FIND("/",N3308)-1)</f>
        <v>theater</v>
      </c>
      <c r="R3308" t="str">
        <f>RIGHT(N3308,LEN(N3308)-FIND("/",N3308))</f>
        <v>plays</v>
      </c>
      <c r="S3308" s="9">
        <f t="shared" si="102"/>
        <v>42493.219236111108</v>
      </c>
      <c r="T3308" s="9">
        <f t="shared" si="103"/>
        <v>42531.125</v>
      </c>
    </row>
    <row r="3309" spans="1:20" ht="43.5" x14ac:dyDescent="0.35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>
        <f>ROUND((E3309/D3309)*100,0)</f>
        <v>107</v>
      </c>
      <c r="P3309" s="5">
        <f>E3309/L3309</f>
        <v>53.339999999999996</v>
      </c>
      <c r="Q3309" t="str">
        <f>LEFT(N3309,FIND("/",N3309)-1)</f>
        <v>theater</v>
      </c>
      <c r="R3309" t="str">
        <f>RIGHT(N3309,LEN(N3309)-FIND("/",N3309))</f>
        <v>plays</v>
      </c>
      <c r="S3309" s="9">
        <f t="shared" si="102"/>
        <v>42475.057164351849</v>
      </c>
      <c r="T3309" s="9">
        <f t="shared" si="103"/>
        <v>42505.057164351849</v>
      </c>
    </row>
    <row r="3310" spans="1:20" ht="43.5" x14ac:dyDescent="0.35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>
        <f>ROUND((E3310/D3310)*100,0)</f>
        <v>122</v>
      </c>
      <c r="P3310" s="5">
        <f>E3310/L3310</f>
        <v>75.087719298245617</v>
      </c>
      <c r="Q3310" t="str">
        <f>LEFT(N3310,FIND("/",N3310)-1)</f>
        <v>theater</v>
      </c>
      <c r="R3310" t="str">
        <f>RIGHT(N3310,LEN(N3310)-FIND("/",N3310))</f>
        <v>plays</v>
      </c>
      <c r="S3310" s="9">
        <f t="shared" si="102"/>
        <v>42452.876909722225</v>
      </c>
      <c r="T3310" s="9">
        <f t="shared" si="103"/>
        <v>42473.876909722225</v>
      </c>
    </row>
    <row r="3311" spans="1:20" ht="29" x14ac:dyDescent="0.35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>
        <f>ROUND((E3311/D3311)*100,0)</f>
        <v>159</v>
      </c>
      <c r="P3311" s="5">
        <f>E3311/L3311</f>
        <v>18</v>
      </c>
      <c r="Q3311" t="str">
        <f>LEFT(N3311,FIND("/",N3311)-1)</f>
        <v>theater</v>
      </c>
      <c r="R3311" t="str">
        <f>RIGHT(N3311,LEN(N3311)-FIND("/",N3311))</f>
        <v>plays</v>
      </c>
      <c r="S3311" s="9">
        <f t="shared" si="102"/>
        <v>42628.650208333333</v>
      </c>
      <c r="T3311" s="9">
        <f t="shared" si="103"/>
        <v>42659.650208333333</v>
      </c>
    </row>
    <row r="3312" spans="1:20" ht="29" x14ac:dyDescent="0.35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>
        <f>ROUND((E3312/D3312)*100,0)</f>
        <v>100</v>
      </c>
      <c r="P3312" s="5">
        <f>E3312/L3312</f>
        <v>209.83870967741936</v>
      </c>
      <c r="Q3312" t="str">
        <f>LEFT(N3312,FIND("/",N3312)-1)</f>
        <v>theater</v>
      </c>
      <c r="R3312" t="str">
        <f>RIGHT(N3312,LEN(N3312)-FIND("/",N3312))</f>
        <v>plays</v>
      </c>
      <c r="S3312" s="9">
        <f t="shared" si="102"/>
        <v>42253.928530092591</v>
      </c>
      <c r="T3312" s="9">
        <f t="shared" si="103"/>
        <v>42283.928530092591</v>
      </c>
    </row>
    <row r="3313" spans="1:20" ht="43.5" x14ac:dyDescent="0.35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>
        <f>ROUND((E3313/D3313)*100,0)</f>
        <v>110</v>
      </c>
      <c r="P3313" s="5">
        <f>E3313/L3313</f>
        <v>61.022222222222226</v>
      </c>
      <c r="Q3313" t="str">
        <f>LEFT(N3313,FIND("/",N3313)-1)</f>
        <v>theater</v>
      </c>
      <c r="R3313" t="str">
        <f>RIGHT(N3313,LEN(N3313)-FIND("/",N3313))</f>
        <v>plays</v>
      </c>
      <c r="S3313" s="9">
        <f t="shared" si="102"/>
        <v>42264.29178240741</v>
      </c>
      <c r="T3313" s="9">
        <f t="shared" si="103"/>
        <v>42294.29178240741</v>
      </c>
    </row>
    <row r="3314" spans="1:20" ht="43.5" x14ac:dyDescent="0.35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>
        <f>ROUND((E3314/D3314)*100,0)</f>
        <v>100</v>
      </c>
      <c r="P3314" s="5">
        <f>E3314/L3314</f>
        <v>61</v>
      </c>
      <c r="Q3314" t="str">
        <f>LEFT(N3314,FIND("/",N3314)-1)</f>
        <v>theater</v>
      </c>
      <c r="R3314" t="str">
        <f>RIGHT(N3314,LEN(N3314)-FIND("/",N3314))</f>
        <v>plays</v>
      </c>
      <c r="S3314" s="9">
        <f t="shared" si="102"/>
        <v>42664.809560185182</v>
      </c>
      <c r="T3314" s="9">
        <f t="shared" si="103"/>
        <v>42685.916666666672</v>
      </c>
    </row>
    <row r="3315" spans="1:20" ht="43.5" x14ac:dyDescent="0.35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>
        <f>ROUND((E3315/D3315)*100,0)</f>
        <v>116</v>
      </c>
      <c r="P3315" s="5">
        <f>E3315/L3315</f>
        <v>80.034482758620683</v>
      </c>
      <c r="Q3315" t="str">
        <f>LEFT(N3315,FIND("/",N3315)-1)</f>
        <v>theater</v>
      </c>
      <c r="R3315" t="str">
        <f>RIGHT(N3315,LEN(N3315)-FIND("/",N3315))</f>
        <v>plays</v>
      </c>
      <c r="S3315" s="9">
        <f t="shared" si="102"/>
        <v>42382.244409722218</v>
      </c>
      <c r="T3315" s="9">
        <f t="shared" si="103"/>
        <v>42396.041666666672</v>
      </c>
    </row>
    <row r="3316" spans="1:20" ht="43.5" x14ac:dyDescent="0.35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>
        <f>ROUND((E3316/D3316)*100,0)</f>
        <v>211</v>
      </c>
      <c r="P3316" s="5">
        <f>E3316/L3316</f>
        <v>29.068965517241381</v>
      </c>
      <c r="Q3316" t="str">
        <f>LEFT(N3316,FIND("/",N3316)-1)</f>
        <v>theater</v>
      </c>
      <c r="R3316" t="str">
        <f>RIGHT(N3316,LEN(N3316)-FIND("/",N3316))</f>
        <v>plays</v>
      </c>
      <c r="S3316" s="9">
        <f t="shared" si="102"/>
        <v>42105.267488425925</v>
      </c>
      <c r="T3316" s="9">
        <f t="shared" si="103"/>
        <v>42132.836805555555</v>
      </c>
    </row>
    <row r="3317" spans="1:20" ht="43.5" x14ac:dyDescent="0.35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>
        <f>ROUND((E3317/D3317)*100,0)</f>
        <v>110</v>
      </c>
      <c r="P3317" s="5">
        <f>E3317/L3317</f>
        <v>49.438202247191015</v>
      </c>
      <c r="Q3317" t="str">
        <f>LEFT(N3317,FIND("/",N3317)-1)</f>
        <v>theater</v>
      </c>
      <c r="R3317" t="str">
        <f>RIGHT(N3317,LEN(N3317)-FIND("/",N3317))</f>
        <v>plays</v>
      </c>
      <c r="S3317" s="9">
        <f t="shared" si="102"/>
        <v>42466.303715277783</v>
      </c>
      <c r="T3317" s="9">
        <f t="shared" si="103"/>
        <v>42496.303715277783</v>
      </c>
    </row>
    <row r="3318" spans="1:20" ht="72.5" x14ac:dyDescent="0.35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>
        <f>ROUND((E3318/D3318)*100,0)</f>
        <v>100</v>
      </c>
      <c r="P3318" s="5">
        <f>E3318/L3318</f>
        <v>93.977440000000001</v>
      </c>
      <c r="Q3318" t="str">
        <f>LEFT(N3318,FIND("/",N3318)-1)</f>
        <v>theater</v>
      </c>
      <c r="R3318" t="str">
        <f>RIGHT(N3318,LEN(N3318)-FIND("/",N3318))</f>
        <v>plays</v>
      </c>
      <c r="S3318" s="9">
        <f t="shared" si="102"/>
        <v>41826.871238425927</v>
      </c>
      <c r="T3318" s="9">
        <f t="shared" si="103"/>
        <v>41859.57916666667</v>
      </c>
    </row>
    <row r="3319" spans="1:20" ht="43.5" x14ac:dyDescent="0.35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>
        <f>ROUND((E3319/D3319)*100,0)</f>
        <v>106</v>
      </c>
      <c r="P3319" s="5">
        <f>E3319/L3319</f>
        <v>61.944444444444443</v>
      </c>
      <c r="Q3319" t="str">
        <f>LEFT(N3319,FIND("/",N3319)-1)</f>
        <v>theater</v>
      </c>
      <c r="R3319" t="str">
        <f>RIGHT(N3319,LEN(N3319)-FIND("/",N3319))</f>
        <v>plays</v>
      </c>
      <c r="S3319" s="9">
        <f t="shared" si="102"/>
        <v>42499.039629629624</v>
      </c>
      <c r="T3319" s="9">
        <f t="shared" si="103"/>
        <v>42529.039629629624</v>
      </c>
    </row>
    <row r="3320" spans="1:20" ht="29" x14ac:dyDescent="0.35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>
        <f>ROUND((E3320/D3320)*100,0)</f>
        <v>126</v>
      </c>
      <c r="P3320" s="5">
        <f>E3320/L3320</f>
        <v>78.5</v>
      </c>
      <c r="Q3320" t="str">
        <f>LEFT(N3320,FIND("/",N3320)-1)</f>
        <v>theater</v>
      </c>
      <c r="R3320" t="str">
        <f>RIGHT(N3320,LEN(N3320)-FIND("/",N3320))</f>
        <v>plays</v>
      </c>
      <c r="S3320" s="9">
        <f t="shared" si="102"/>
        <v>42431.302002314813</v>
      </c>
      <c r="T3320" s="9">
        <f t="shared" si="103"/>
        <v>42471.104166666672</v>
      </c>
    </row>
    <row r="3321" spans="1:20" ht="58" x14ac:dyDescent="0.35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>
        <f>ROUND((E3321/D3321)*100,0)</f>
        <v>108</v>
      </c>
      <c r="P3321" s="5">
        <f>E3321/L3321</f>
        <v>33.75</v>
      </c>
      <c r="Q3321" t="str">
        <f>LEFT(N3321,FIND("/",N3321)-1)</f>
        <v>theater</v>
      </c>
      <c r="R3321" t="str">
        <f>RIGHT(N3321,LEN(N3321)-FIND("/",N3321))</f>
        <v>plays</v>
      </c>
      <c r="S3321" s="9">
        <f t="shared" si="102"/>
        <v>41990.585486111115</v>
      </c>
      <c r="T3321" s="9">
        <f t="shared" si="103"/>
        <v>42035.585486111115</v>
      </c>
    </row>
    <row r="3322" spans="1:20" ht="43.5" x14ac:dyDescent="0.35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>
        <f>ROUND((E3322/D3322)*100,0)</f>
        <v>101</v>
      </c>
      <c r="P3322" s="5">
        <f>E3322/L3322</f>
        <v>66.44736842105263</v>
      </c>
      <c r="Q3322" t="str">
        <f>LEFT(N3322,FIND("/",N3322)-1)</f>
        <v>theater</v>
      </c>
      <c r="R3322" t="str">
        <f>RIGHT(N3322,LEN(N3322)-FIND("/",N3322))</f>
        <v>plays</v>
      </c>
      <c r="S3322" s="9">
        <f t="shared" si="102"/>
        <v>42513.045798611114</v>
      </c>
      <c r="T3322" s="9">
        <f t="shared" si="103"/>
        <v>42543.045798611114</v>
      </c>
    </row>
    <row r="3323" spans="1:20" ht="58" x14ac:dyDescent="0.35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>
        <f>ROUND((E3323/D3323)*100,0)</f>
        <v>107</v>
      </c>
      <c r="P3323" s="5">
        <f>E3323/L3323</f>
        <v>35.799999999999997</v>
      </c>
      <c r="Q3323" t="str">
        <f>LEFT(N3323,FIND("/",N3323)-1)</f>
        <v>theater</v>
      </c>
      <c r="R3323" t="str">
        <f>RIGHT(N3323,LEN(N3323)-FIND("/",N3323))</f>
        <v>plays</v>
      </c>
      <c r="S3323" s="9">
        <f t="shared" si="102"/>
        <v>41914.100289351853</v>
      </c>
      <c r="T3323" s="9">
        <f t="shared" si="103"/>
        <v>41928.165972222225</v>
      </c>
    </row>
    <row r="3324" spans="1:20" ht="43.5" x14ac:dyDescent="0.35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>
        <f>ROUND((E3324/D3324)*100,0)</f>
        <v>102</v>
      </c>
      <c r="P3324" s="5">
        <f>E3324/L3324</f>
        <v>145.65217391304347</v>
      </c>
      <c r="Q3324" t="str">
        <f>LEFT(N3324,FIND("/",N3324)-1)</f>
        <v>theater</v>
      </c>
      <c r="R3324" t="str">
        <f>RIGHT(N3324,LEN(N3324)-FIND("/",N3324))</f>
        <v>plays</v>
      </c>
      <c r="S3324" s="9">
        <f t="shared" si="102"/>
        <v>42521.010370370372</v>
      </c>
      <c r="T3324" s="9">
        <f t="shared" si="103"/>
        <v>42543.163194444445</v>
      </c>
    </row>
    <row r="3325" spans="1:20" ht="43.5" x14ac:dyDescent="0.35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>
        <f>ROUND((E3325/D3325)*100,0)</f>
        <v>126</v>
      </c>
      <c r="P3325" s="5">
        <f>E3325/L3325</f>
        <v>25.693877551020407</v>
      </c>
      <c r="Q3325" t="str">
        <f>LEFT(N3325,FIND("/",N3325)-1)</f>
        <v>theater</v>
      </c>
      <c r="R3325" t="str">
        <f>RIGHT(N3325,LEN(N3325)-FIND("/",N3325))</f>
        <v>plays</v>
      </c>
      <c r="S3325" s="9">
        <f t="shared" si="102"/>
        <v>42608.36583333333</v>
      </c>
      <c r="T3325" s="9">
        <f t="shared" si="103"/>
        <v>42638.36583333333</v>
      </c>
    </row>
    <row r="3326" spans="1:20" ht="43.5" x14ac:dyDescent="0.35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>
        <f>ROUND((E3326/D3326)*100,0)</f>
        <v>102</v>
      </c>
      <c r="P3326" s="5">
        <f>E3326/L3326</f>
        <v>152.5</v>
      </c>
      <c r="Q3326" t="str">
        <f>LEFT(N3326,FIND("/",N3326)-1)</f>
        <v>theater</v>
      </c>
      <c r="R3326" t="str">
        <f>RIGHT(N3326,LEN(N3326)-FIND("/",N3326))</f>
        <v>plays</v>
      </c>
      <c r="S3326" s="9">
        <f t="shared" si="102"/>
        <v>42512.58321759259</v>
      </c>
      <c r="T3326" s="9">
        <f t="shared" si="103"/>
        <v>42526.58321759259</v>
      </c>
    </row>
    <row r="3327" spans="1:20" ht="43.5" x14ac:dyDescent="0.35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>
        <f>ROUND((E3327/D3327)*100,0)</f>
        <v>113</v>
      </c>
      <c r="P3327" s="5">
        <f>E3327/L3327</f>
        <v>30</v>
      </c>
      <c r="Q3327" t="str">
        <f>LEFT(N3327,FIND("/",N3327)-1)</f>
        <v>theater</v>
      </c>
      <c r="R3327" t="str">
        <f>RIGHT(N3327,LEN(N3327)-FIND("/",N3327))</f>
        <v>plays</v>
      </c>
      <c r="S3327" s="9">
        <f t="shared" si="102"/>
        <v>42064.785613425927</v>
      </c>
      <c r="T3327" s="9">
        <f t="shared" si="103"/>
        <v>42099.743946759263</v>
      </c>
    </row>
    <row r="3328" spans="1:20" ht="43.5" x14ac:dyDescent="0.35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>
        <f>ROUND((E3328/D3328)*100,0)</f>
        <v>101</v>
      </c>
      <c r="P3328" s="5">
        <f>E3328/L3328</f>
        <v>142.28070175438597</v>
      </c>
      <c r="Q3328" t="str">
        <f>LEFT(N3328,FIND("/",N3328)-1)</f>
        <v>theater</v>
      </c>
      <c r="R3328" t="str">
        <f>RIGHT(N3328,LEN(N3328)-FIND("/",N3328))</f>
        <v>plays</v>
      </c>
      <c r="S3328" s="9">
        <f t="shared" si="102"/>
        <v>42041.714178240742</v>
      </c>
      <c r="T3328" s="9">
        <f t="shared" si="103"/>
        <v>42071.67251157407</v>
      </c>
    </row>
    <row r="3329" spans="1:20" ht="43.5" x14ac:dyDescent="0.35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>
        <f>ROUND((E3329/D3329)*100,0)</f>
        <v>101</v>
      </c>
      <c r="P3329" s="5">
        <f>E3329/L3329</f>
        <v>24.545454545454547</v>
      </c>
      <c r="Q3329" t="str">
        <f>LEFT(N3329,FIND("/",N3329)-1)</f>
        <v>theater</v>
      </c>
      <c r="R3329" t="str">
        <f>RIGHT(N3329,LEN(N3329)-FIND("/",N3329))</f>
        <v>plays</v>
      </c>
      <c r="S3329" s="9">
        <f t="shared" si="102"/>
        <v>42468.374606481477</v>
      </c>
      <c r="T3329" s="9">
        <f t="shared" si="103"/>
        <v>42498.374606481477</v>
      </c>
    </row>
    <row r="3330" spans="1:20" ht="43.5" x14ac:dyDescent="0.35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>
        <f>ROUND((E3330/D3330)*100,0)</f>
        <v>146</v>
      </c>
      <c r="P3330" s="5">
        <f>E3330/L3330</f>
        <v>292.77777777777777</v>
      </c>
      <c r="Q3330" t="str">
        <f>LEFT(N3330,FIND("/",N3330)-1)</f>
        <v>theater</v>
      </c>
      <c r="R3330" t="str">
        <f>RIGHT(N3330,LEN(N3330)-FIND("/",N3330))</f>
        <v>plays</v>
      </c>
      <c r="S3330" s="9">
        <f t="shared" si="102"/>
        <v>41822.57503472222</v>
      </c>
      <c r="T3330" s="9">
        <f t="shared" si="103"/>
        <v>41825.041666666664</v>
      </c>
    </row>
    <row r="3331" spans="1:20" ht="43.5" x14ac:dyDescent="0.35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>
        <f>ROUND((E3331/D3331)*100,0)</f>
        <v>117</v>
      </c>
      <c r="P3331" s="5">
        <f>E3331/L3331</f>
        <v>44.92307692307692</v>
      </c>
      <c r="Q3331" t="str">
        <f>LEFT(N3331,FIND("/",N3331)-1)</f>
        <v>theater</v>
      </c>
      <c r="R3331" t="str">
        <f>RIGHT(N3331,LEN(N3331)-FIND("/",N3331))</f>
        <v>plays</v>
      </c>
      <c r="S3331" s="9">
        <f t="shared" ref="S3331:S3394" si="104">(((J3331/60)/60)/24)+DATE(1970,1,1)</f>
        <v>41837.323009259257</v>
      </c>
      <c r="T3331" s="9">
        <f t="shared" ref="T3331:T3394" si="105">(((I3331/60)/60)/24)+DATE(1970,1,1)</f>
        <v>41847.958333333336</v>
      </c>
    </row>
    <row r="3332" spans="1:20" ht="43.5" x14ac:dyDescent="0.35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>
        <f>ROUND((E3332/D3332)*100,0)</f>
        <v>106</v>
      </c>
      <c r="P3332" s="5">
        <f>E3332/L3332</f>
        <v>23.10144927536232</v>
      </c>
      <c r="Q3332" t="str">
        <f>LEFT(N3332,FIND("/",N3332)-1)</f>
        <v>theater</v>
      </c>
      <c r="R3332" t="str">
        <f>RIGHT(N3332,LEN(N3332)-FIND("/",N3332))</f>
        <v>plays</v>
      </c>
      <c r="S3332" s="9">
        <f t="shared" si="104"/>
        <v>42065.887361111112</v>
      </c>
      <c r="T3332" s="9">
        <f t="shared" si="105"/>
        <v>42095.845694444448</v>
      </c>
    </row>
    <row r="3333" spans="1:20" ht="43.5" x14ac:dyDescent="0.35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>
        <f>ROUND((E3333/D3333)*100,0)</f>
        <v>105</v>
      </c>
      <c r="P3333" s="5">
        <f>E3333/L3333</f>
        <v>80.400000000000006</v>
      </c>
      <c r="Q3333" t="str">
        <f>LEFT(N3333,FIND("/",N3333)-1)</f>
        <v>theater</v>
      </c>
      <c r="R3333" t="str">
        <f>RIGHT(N3333,LEN(N3333)-FIND("/",N3333))</f>
        <v>plays</v>
      </c>
      <c r="S3333" s="9">
        <f t="shared" si="104"/>
        <v>42248.697754629626</v>
      </c>
      <c r="T3333" s="9">
        <f t="shared" si="105"/>
        <v>42283.697754629626</v>
      </c>
    </row>
    <row r="3334" spans="1:20" ht="43.5" x14ac:dyDescent="0.35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>
        <f>ROUND((E3334/D3334)*100,0)</f>
        <v>100</v>
      </c>
      <c r="P3334" s="5">
        <f>E3334/L3334</f>
        <v>72.289156626506028</v>
      </c>
      <c r="Q3334" t="str">
        <f>LEFT(N3334,FIND("/",N3334)-1)</f>
        <v>theater</v>
      </c>
      <c r="R3334" t="str">
        <f>RIGHT(N3334,LEN(N3334)-FIND("/",N3334))</f>
        <v>plays</v>
      </c>
      <c r="S3334" s="9">
        <f t="shared" si="104"/>
        <v>41809.860300925924</v>
      </c>
      <c r="T3334" s="9">
        <f t="shared" si="105"/>
        <v>41839.860300925924</v>
      </c>
    </row>
    <row r="3335" spans="1:20" ht="43.5" x14ac:dyDescent="0.35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>
        <f>ROUND((E3335/D3335)*100,0)</f>
        <v>105</v>
      </c>
      <c r="P3335" s="5">
        <f>E3335/L3335</f>
        <v>32.972972972972975</v>
      </c>
      <c r="Q3335" t="str">
        <f>LEFT(N3335,FIND("/",N3335)-1)</f>
        <v>theater</v>
      </c>
      <c r="R3335" t="str">
        <f>RIGHT(N3335,LEN(N3335)-FIND("/",N3335))</f>
        <v>plays</v>
      </c>
      <c r="S3335" s="9">
        <f t="shared" si="104"/>
        <v>42148.676851851851</v>
      </c>
      <c r="T3335" s="9">
        <f t="shared" si="105"/>
        <v>42170.676851851851</v>
      </c>
    </row>
    <row r="3336" spans="1:20" ht="29" x14ac:dyDescent="0.35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>
        <f>ROUND((E3336/D3336)*100,0)</f>
        <v>139</v>
      </c>
      <c r="P3336" s="5">
        <f>E3336/L3336</f>
        <v>116.65217391304348</v>
      </c>
      <c r="Q3336" t="str">
        <f>LEFT(N3336,FIND("/",N3336)-1)</f>
        <v>theater</v>
      </c>
      <c r="R3336" t="str">
        <f>RIGHT(N3336,LEN(N3336)-FIND("/",N3336))</f>
        <v>plays</v>
      </c>
      <c r="S3336" s="9">
        <f t="shared" si="104"/>
        <v>42185.521087962959</v>
      </c>
      <c r="T3336" s="9">
        <f t="shared" si="105"/>
        <v>42215.521087962959</v>
      </c>
    </row>
    <row r="3337" spans="1:20" ht="58" x14ac:dyDescent="0.35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>
        <f>ROUND((E3337/D3337)*100,0)</f>
        <v>100</v>
      </c>
      <c r="P3337" s="5">
        <f>E3337/L3337</f>
        <v>79.61904761904762</v>
      </c>
      <c r="Q3337" t="str">
        <f>LEFT(N3337,FIND("/",N3337)-1)</f>
        <v>theater</v>
      </c>
      <c r="R3337" t="str">
        <f>RIGHT(N3337,LEN(N3337)-FIND("/",N3337))</f>
        <v>plays</v>
      </c>
      <c r="S3337" s="9">
        <f t="shared" si="104"/>
        <v>41827.674143518518</v>
      </c>
      <c r="T3337" s="9">
        <f t="shared" si="105"/>
        <v>41854.958333333336</v>
      </c>
    </row>
    <row r="3338" spans="1:20" ht="43.5" x14ac:dyDescent="0.35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>
        <f>ROUND((E3338/D3338)*100,0)</f>
        <v>100</v>
      </c>
      <c r="P3338" s="5">
        <f>E3338/L3338</f>
        <v>27.777777777777779</v>
      </c>
      <c r="Q3338" t="str">
        <f>LEFT(N3338,FIND("/",N3338)-1)</f>
        <v>theater</v>
      </c>
      <c r="R3338" t="str">
        <f>RIGHT(N3338,LEN(N3338)-FIND("/",N3338))</f>
        <v>plays</v>
      </c>
      <c r="S3338" s="9">
        <f t="shared" si="104"/>
        <v>42437.398680555561</v>
      </c>
      <c r="T3338" s="9">
        <f t="shared" si="105"/>
        <v>42465.35701388889</v>
      </c>
    </row>
    <row r="3339" spans="1:20" ht="43.5" x14ac:dyDescent="0.35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>
        <f>ROUND((E3339/D3339)*100,0)</f>
        <v>110</v>
      </c>
      <c r="P3339" s="5">
        <f>E3339/L3339</f>
        <v>81.029411764705884</v>
      </c>
      <c r="Q3339" t="str">
        <f>LEFT(N3339,FIND("/",N3339)-1)</f>
        <v>theater</v>
      </c>
      <c r="R3339" t="str">
        <f>RIGHT(N3339,LEN(N3339)-FIND("/",N3339))</f>
        <v>plays</v>
      </c>
      <c r="S3339" s="9">
        <f t="shared" si="104"/>
        <v>41901.282025462962</v>
      </c>
      <c r="T3339" s="9">
        <f t="shared" si="105"/>
        <v>41922.875</v>
      </c>
    </row>
    <row r="3340" spans="1:20" ht="29" x14ac:dyDescent="0.35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>
        <f>ROUND((E3340/D3340)*100,0)</f>
        <v>102</v>
      </c>
      <c r="P3340" s="5">
        <f>E3340/L3340</f>
        <v>136.84821428571428</v>
      </c>
      <c r="Q3340" t="str">
        <f>LEFT(N3340,FIND("/",N3340)-1)</f>
        <v>theater</v>
      </c>
      <c r="R3340" t="str">
        <f>RIGHT(N3340,LEN(N3340)-FIND("/",N3340))</f>
        <v>plays</v>
      </c>
      <c r="S3340" s="9">
        <f t="shared" si="104"/>
        <v>42769.574999999997</v>
      </c>
      <c r="T3340" s="9">
        <f t="shared" si="105"/>
        <v>42790.574999999997</v>
      </c>
    </row>
    <row r="3341" spans="1:20" ht="43.5" x14ac:dyDescent="0.35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>
        <f>ROUND((E3341/D3341)*100,0)</f>
        <v>104</v>
      </c>
      <c r="P3341" s="5">
        <f>E3341/L3341</f>
        <v>177.61702127659575</v>
      </c>
      <c r="Q3341" t="str">
        <f>LEFT(N3341,FIND("/",N3341)-1)</f>
        <v>theater</v>
      </c>
      <c r="R3341" t="str">
        <f>RIGHT(N3341,LEN(N3341)-FIND("/",N3341))</f>
        <v>plays</v>
      </c>
      <c r="S3341" s="9">
        <f t="shared" si="104"/>
        <v>42549.665717592594</v>
      </c>
      <c r="T3341" s="9">
        <f t="shared" si="105"/>
        <v>42579.665717592594</v>
      </c>
    </row>
    <row r="3342" spans="1:20" ht="43.5" x14ac:dyDescent="0.35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>
        <f>ROUND((E3342/D3342)*100,0)</f>
        <v>138</v>
      </c>
      <c r="P3342" s="5">
        <f>E3342/L3342</f>
        <v>109.07894736842105</v>
      </c>
      <c r="Q3342" t="str">
        <f>LEFT(N3342,FIND("/",N3342)-1)</f>
        <v>theater</v>
      </c>
      <c r="R3342" t="str">
        <f>RIGHT(N3342,LEN(N3342)-FIND("/",N3342))</f>
        <v>plays</v>
      </c>
      <c r="S3342" s="9">
        <f t="shared" si="104"/>
        <v>42685.974004629628</v>
      </c>
      <c r="T3342" s="9">
        <f t="shared" si="105"/>
        <v>42710.974004629628</v>
      </c>
    </row>
    <row r="3343" spans="1:20" ht="43.5" x14ac:dyDescent="0.35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>
        <f>ROUND((E3343/D3343)*100,0)</f>
        <v>100</v>
      </c>
      <c r="P3343" s="5">
        <f>E3343/L3343</f>
        <v>119.64285714285714</v>
      </c>
      <c r="Q3343" t="str">
        <f>LEFT(N3343,FIND("/",N3343)-1)</f>
        <v>theater</v>
      </c>
      <c r="R3343" t="str">
        <f>RIGHT(N3343,LEN(N3343)-FIND("/",N3343))</f>
        <v>plays</v>
      </c>
      <c r="S3343" s="9">
        <f t="shared" si="104"/>
        <v>42510.798854166671</v>
      </c>
      <c r="T3343" s="9">
        <f t="shared" si="105"/>
        <v>42533.708333333328</v>
      </c>
    </row>
    <row r="3344" spans="1:20" ht="43.5" x14ac:dyDescent="0.35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>
        <f>ROUND((E3344/D3344)*100,0)</f>
        <v>102</v>
      </c>
      <c r="P3344" s="5">
        <f>E3344/L3344</f>
        <v>78.205128205128204</v>
      </c>
      <c r="Q3344" t="str">
        <f>LEFT(N3344,FIND("/",N3344)-1)</f>
        <v>theater</v>
      </c>
      <c r="R3344" t="str">
        <f>RIGHT(N3344,LEN(N3344)-FIND("/",N3344))</f>
        <v>plays</v>
      </c>
      <c r="S3344" s="9">
        <f t="shared" si="104"/>
        <v>42062.296412037031</v>
      </c>
      <c r="T3344" s="9">
        <f t="shared" si="105"/>
        <v>42095.207638888889</v>
      </c>
    </row>
    <row r="3345" spans="1:20" ht="43.5" x14ac:dyDescent="0.35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>
        <f>ROUND((E3345/D3345)*100,0)</f>
        <v>171</v>
      </c>
      <c r="P3345" s="5">
        <f>E3345/L3345</f>
        <v>52.173913043478258</v>
      </c>
      <c r="Q3345" t="str">
        <f>LEFT(N3345,FIND("/",N3345)-1)</f>
        <v>theater</v>
      </c>
      <c r="R3345" t="str">
        <f>RIGHT(N3345,LEN(N3345)-FIND("/",N3345))</f>
        <v>plays</v>
      </c>
      <c r="S3345" s="9">
        <f t="shared" si="104"/>
        <v>42452.916481481487</v>
      </c>
      <c r="T3345" s="9">
        <f t="shared" si="105"/>
        <v>42473.554166666669</v>
      </c>
    </row>
    <row r="3346" spans="1:20" ht="43.5" x14ac:dyDescent="0.35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>
        <f>ROUND((E3346/D3346)*100,0)</f>
        <v>101</v>
      </c>
      <c r="P3346" s="5">
        <f>E3346/L3346</f>
        <v>114.125</v>
      </c>
      <c r="Q3346" t="str">
        <f>LEFT(N3346,FIND("/",N3346)-1)</f>
        <v>theater</v>
      </c>
      <c r="R3346" t="str">
        <f>RIGHT(N3346,LEN(N3346)-FIND("/",N3346))</f>
        <v>plays</v>
      </c>
      <c r="S3346" s="9">
        <f t="shared" si="104"/>
        <v>41851.200150462959</v>
      </c>
      <c r="T3346" s="9">
        <f t="shared" si="105"/>
        <v>41881.200150462959</v>
      </c>
    </row>
    <row r="3347" spans="1:20" ht="43.5" x14ac:dyDescent="0.35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>
        <f>ROUND((E3347/D3347)*100,0)</f>
        <v>130</v>
      </c>
      <c r="P3347" s="5">
        <f>E3347/L3347</f>
        <v>50</v>
      </c>
      <c r="Q3347" t="str">
        <f>LEFT(N3347,FIND("/",N3347)-1)</f>
        <v>theater</v>
      </c>
      <c r="R3347" t="str">
        <f>RIGHT(N3347,LEN(N3347)-FIND("/",N3347))</f>
        <v>plays</v>
      </c>
      <c r="S3347" s="9">
        <f t="shared" si="104"/>
        <v>42053.106111111112</v>
      </c>
      <c r="T3347" s="9">
        <f t="shared" si="105"/>
        <v>42112.025694444441</v>
      </c>
    </row>
    <row r="3348" spans="1:20" ht="43.5" x14ac:dyDescent="0.35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>
        <f>ROUND((E3348/D3348)*100,0)</f>
        <v>110</v>
      </c>
      <c r="P3348" s="5">
        <f>E3348/L3348</f>
        <v>91.666666666666671</v>
      </c>
      <c r="Q3348" t="str">
        <f>LEFT(N3348,FIND("/",N3348)-1)</f>
        <v>theater</v>
      </c>
      <c r="R3348" t="str">
        <f>RIGHT(N3348,LEN(N3348)-FIND("/",N3348))</f>
        <v>plays</v>
      </c>
      <c r="S3348" s="9">
        <f t="shared" si="104"/>
        <v>42054.024421296301</v>
      </c>
      <c r="T3348" s="9">
        <f t="shared" si="105"/>
        <v>42061.024421296301</v>
      </c>
    </row>
    <row r="3349" spans="1:20" ht="58" x14ac:dyDescent="0.35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>
        <f>ROUND((E3349/D3349)*100,0)</f>
        <v>119</v>
      </c>
      <c r="P3349" s="5">
        <f>E3349/L3349</f>
        <v>108.59090909090909</v>
      </c>
      <c r="Q3349" t="str">
        <f>LEFT(N3349,FIND("/",N3349)-1)</f>
        <v>theater</v>
      </c>
      <c r="R3349" t="str">
        <f>RIGHT(N3349,LEN(N3349)-FIND("/",N3349))</f>
        <v>plays</v>
      </c>
      <c r="S3349" s="9">
        <f t="shared" si="104"/>
        <v>42484.551550925928</v>
      </c>
      <c r="T3349" s="9">
        <f t="shared" si="105"/>
        <v>42498.875</v>
      </c>
    </row>
    <row r="3350" spans="1:20" ht="43.5" x14ac:dyDescent="0.35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>
        <f>ROUND((E3350/D3350)*100,0)</f>
        <v>100</v>
      </c>
      <c r="P3350" s="5">
        <f>E3350/L3350</f>
        <v>69.822784810126578</v>
      </c>
      <c r="Q3350" t="str">
        <f>LEFT(N3350,FIND("/",N3350)-1)</f>
        <v>theater</v>
      </c>
      <c r="R3350" t="str">
        <f>RIGHT(N3350,LEN(N3350)-FIND("/",N3350))</f>
        <v>plays</v>
      </c>
      <c r="S3350" s="9">
        <f t="shared" si="104"/>
        <v>42466.558796296296</v>
      </c>
      <c r="T3350" s="9">
        <f t="shared" si="105"/>
        <v>42490.165972222225</v>
      </c>
    </row>
    <row r="3351" spans="1:20" ht="43.5" x14ac:dyDescent="0.35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>
        <f>ROUND((E3351/D3351)*100,0)</f>
        <v>153</v>
      </c>
      <c r="P3351" s="5">
        <f>E3351/L3351</f>
        <v>109.57142857142857</v>
      </c>
      <c r="Q3351" t="str">
        <f>LEFT(N3351,FIND("/",N3351)-1)</f>
        <v>theater</v>
      </c>
      <c r="R3351" t="str">
        <f>RIGHT(N3351,LEN(N3351)-FIND("/",N3351))</f>
        <v>plays</v>
      </c>
      <c r="S3351" s="9">
        <f t="shared" si="104"/>
        <v>42513.110787037032</v>
      </c>
      <c r="T3351" s="9">
        <f t="shared" si="105"/>
        <v>42534.708333333328</v>
      </c>
    </row>
    <row r="3352" spans="1:20" ht="58" x14ac:dyDescent="0.35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>
        <f>ROUND((E3352/D3352)*100,0)</f>
        <v>104</v>
      </c>
      <c r="P3352" s="5">
        <f>E3352/L3352</f>
        <v>71.666666666666671</v>
      </c>
      <c r="Q3352" t="str">
        <f>LEFT(N3352,FIND("/",N3352)-1)</f>
        <v>theater</v>
      </c>
      <c r="R3352" t="str">
        <f>RIGHT(N3352,LEN(N3352)-FIND("/",N3352))</f>
        <v>plays</v>
      </c>
      <c r="S3352" s="9">
        <f t="shared" si="104"/>
        <v>42302.701516203699</v>
      </c>
      <c r="T3352" s="9">
        <f t="shared" si="105"/>
        <v>42337.958333333328</v>
      </c>
    </row>
    <row r="3353" spans="1:20" ht="58" x14ac:dyDescent="0.35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>
        <f>ROUND((E3353/D3353)*100,0)</f>
        <v>101</v>
      </c>
      <c r="P3353" s="5">
        <f>E3353/L3353</f>
        <v>93.611111111111114</v>
      </c>
      <c r="Q3353" t="str">
        <f>LEFT(N3353,FIND("/",N3353)-1)</f>
        <v>theater</v>
      </c>
      <c r="R3353" t="str">
        <f>RIGHT(N3353,LEN(N3353)-FIND("/",N3353))</f>
        <v>plays</v>
      </c>
      <c r="S3353" s="9">
        <f t="shared" si="104"/>
        <v>41806.395428240743</v>
      </c>
      <c r="T3353" s="9">
        <f t="shared" si="105"/>
        <v>41843.458333333336</v>
      </c>
    </row>
    <row r="3354" spans="1:20" ht="58" x14ac:dyDescent="0.35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>
        <f>ROUND((E3354/D3354)*100,0)</f>
        <v>108</v>
      </c>
      <c r="P3354" s="5">
        <f>E3354/L3354</f>
        <v>76.8</v>
      </c>
      <c r="Q3354" t="str">
        <f>LEFT(N3354,FIND("/",N3354)-1)</f>
        <v>theater</v>
      </c>
      <c r="R3354" t="str">
        <f>RIGHT(N3354,LEN(N3354)-FIND("/",N3354))</f>
        <v>plays</v>
      </c>
      <c r="S3354" s="9">
        <f t="shared" si="104"/>
        <v>42495.992800925931</v>
      </c>
      <c r="T3354" s="9">
        <f t="shared" si="105"/>
        <v>42552.958333333328</v>
      </c>
    </row>
    <row r="3355" spans="1:20" ht="43.5" x14ac:dyDescent="0.35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>
        <f>ROUND((E3355/D3355)*100,0)</f>
        <v>315</v>
      </c>
      <c r="P3355" s="5">
        <f>E3355/L3355</f>
        <v>35.795454545454547</v>
      </c>
      <c r="Q3355" t="str">
        <f>LEFT(N3355,FIND("/",N3355)-1)</f>
        <v>theater</v>
      </c>
      <c r="R3355" t="str">
        <f>RIGHT(N3355,LEN(N3355)-FIND("/",N3355))</f>
        <v>plays</v>
      </c>
      <c r="S3355" s="9">
        <f t="shared" si="104"/>
        <v>42479.432291666672</v>
      </c>
      <c r="T3355" s="9">
        <f t="shared" si="105"/>
        <v>42492.958333333328</v>
      </c>
    </row>
    <row r="3356" spans="1:20" ht="43.5" x14ac:dyDescent="0.35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>
        <f>ROUND((E3356/D3356)*100,0)</f>
        <v>102</v>
      </c>
      <c r="P3356" s="5">
        <f>E3356/L3356</f>
        <v>55.6</v>
      </c>
      <c r="Q3356" t="str">
        <f>LEFT(N3356,FIND("/",N3356)-1)</f>
        <v>theater</v>
      </c>
      <c r="R3356" t="str">
        <f>RIGHT(N3356,LEN(N3356)-FIND("/",N3356))</f>
        <v>plays</v>
      </c>
      <c r="S3356" s="9">
        <f t="shared" si="104"/>
        <v>42270.7269212963</v>
      </c>
      <c r="T3356" s="9">
        <f t="shared" si="105"/>
        <v>42306.167361111111</v>
      </c>
    </row>
    <row r="3357" spans="1:20" ht="43.5" x14ac:dyDescent="0.35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>
        <f>ROUND((E3357/D3357)*100,0)</f>
        <v>126</v>
      </c>
      <c r="P3357" s="5">
        <f>E3357/L3357</f>
        <v>147.33333333333334</v>
      </c>
      <c r="Q3357" t="str">
        <f>LEFT(N3357,FIND("/",N3357)-1)</f>
        <v>theater</v>
      </c>
      <c r="R3357" t="str">
        <f>RIGHT(N3357,LEN(N3357)-FIND("/",N3357))</f>
        <v>plays</v>
      </c>
      <c r="S3357" s="9">
        <f t="shared" si="104"/>
        <v>42489.619525462964</v>
      </c>
      <c r="T3357" s="9">
        <f t="shared" si="105"/>
        <v>42500.470138888893</v>
      </c>
    </row>
    <row r="3358" spans="1:20" ht="43.5" x14ac:dyDescent="0.35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>
        <f>ROUND((E3358/D3358)*100,0)</f>
        <v>101</v>
      </c>
      <c r="P3358" s="5">
        <f>E3358/L3358</f>
        <v>56.333333333333336</v>
      </c>
      <c r="Q3358" t="str">
        <f>LEFT(N3358,FIND("/",N3358)-1)</f>
        <v>theater</v>
      </c>
      <c r="R3358" t="str">
        <f>RIGHT(N3358,LEN(N3358)-FIND("/",N3358))</f>
        <v>plays</v>
      </c>
      <c r="S3358" s="9">
        <f t="shared" si="104"/>
        <v>42536.815648148149</v>
      </c>
      <c r="T3358" s="9">
        <f t="shared" si="105"/>
        <v>42566.815648148149</v>
      </c>
    </row>
    <row r="3359" spans="1:20" ht="43.5" x14ac:dyDescent="0.35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>
        <f>ROUND((E3359/D3359)*100,0)</f>
        <v>101</v>
      </c>
      <c r="P3359" s="5">
        <f>E3359/L3359</f>
        <v>96.19047619047619</v>
      </c>
      <c r="Q3359" t="str">
        <f>LEFT(N3359,FIND("/",N3359)-1)</f>
        <v>theater</v>
      </c>
      <c r="R3359" t="str">
        <f>RIGHT(N3359,LEN(N3359)-FIND("/",N3359))</f>
        <v>plays</v>
      </c>
      <c r="S3359" s="9">
        <f t="shared" si="104"/>
        <v>41822.417939814812</v>
      </c>
      <c r="T3359" s="9">
        <f t="shared" si="105"/>
        <v>41852.417939814812</v>
      </c>
    </row>
    <row r="3360" spans="1:20" ht="43.5" x14ac:dyDescent="0.35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>
        <f>ROUND((E3360/D3360)*100,0)</f>
        <v>103</v>
      </c>
      <c r="P3360" s="5">
        <f>E3360/L3360</f>
        <v>63.574074074074076</v>
      </c>
      <c r="Q3360" t="str">
        <f>LEFT(N3360,FIND("/",N3360)-1)</f>
        <v>theater</v>
      </c>
      <c r="R3360" t="str">
        <f>RIGHT(N3360,LEN(N3360)-FIND("/",N3360))</f>
        <v>plays</v>
      </c>
      <c r="S3360" s="9">
        <f t="shared" si="104"/>
        <v>41932.311099537037</v>
      </c>
      <c r="T3360" s="9">
        <f t="shared" si="105"/>
        <v>41962.352766203709</v>
      </c>
    </row>
    <row r="3361" spans="1:20" ht="43.5" x14ac:dyDescent="0.35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>
        <f>ROUND((E3361/D3361)*100,0)</f>
        <v>106</v>
      </c>
      <c r="P3361" s="5">
        <f>E3361/L3361</f>
        <v>184.78260869565219</v>
      </c>
      <c r="Q3361" t="str">
        <f>LEFT(N3361,FIND("/",N3361)-1)</f>
        <v>theater</v>
      </c>
      <c r="R3361" t="str">
        <f>RIGHT(N3361,LEN(N3361)-FIND("/",N3361))</f>
        <v>plays</v>
      </c>
      <c r="S3361" s="9">
        <f t="shared" si="104"/>
        <v>42746.057106481487</v>
      </c>
      <c r="T3361" s="9">
        <f t="shared" si="105"/>
        <v>42791.057106481487</v>
      </c>
    </row>
    <row r="3362" spans="1:20" ht="29" x14ac:dyDescent="0.35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>
        <f>ROUND((E3362/D3362)*100,0)</f>
        <v>101</v>
      </c>
      <c r="P3362" s="5">
        <f>E3362/L3362</f>
        <v>126.72222222222223</v>
      </c>
      <c r="Q3362" t="str">
        <f>LEFT(N3362,FIND("/",N3362)-1)</f>
        <v>theater</v>
      </c>
      <c r="R3362" t="str">
        <f>RIGHT(N3362,LEN(N3362)-FIND("/",N3362))</f>
        <v>plays</v>
      </c>
      <c r="S3362" s="9">
        <f t="shared" si="104"/>
        <v>42697.082673611112</v>
      </c>
      <c r="T3362" s="9">
        <f t="shared" si="105"/>
        <v>42718.665972222225</v>
      </c>
    </row>
    <row r="3363" spans="1:20" ht="58" x14ac:dyDescent="0.35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>
        <f>ROUND((E3363/D3363)*100,0)</f>
        <v>113</v>
      </c>
      <c r="P3363" s="5">
        <f>E3363/L3363</f>
        <v>83.42647058823529</v>
      </c>
      <c r="Q3363" t="str">
        <f>LEFT(N3363,FIND("/",N3363)-1)</f>
        <v>theater</v>
      </c>
      <c r="R3363" t="str">
        <f>RIGHT(N3363,LEN(N3363)-FIND("/",N3363))</f>
        <v>plays</v>
      </c>
      <c r="S3363" s="9">
        <f t="shared" si="104"/>
        <v>41866.025347222225</v>
      </c>
      <c r="T3363" s="9">
        <f t="shared" si="105"/>
        <v>41883.665972222225</v>
      </c>
    </row>
    <row r="3364" spans="1:20" ht="43.5" x14ac:dyDescent="0.35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>
        <f>ROUND((E3364/D3364)*100,0)</f>
        <v>218</v>
      </c>
      <c r="P3364" s="5">
        <f>E3364/L3364</f>
        <v>54.5</v>
      </c>
      <c r="Q3364" t="str">
        <f>LEFT(N3364,FIND("/",N3364)-1)</f>
        <v>theater</v>
      </c>
      <c r="R3364" t="str">
        <f>RIGHT(N3364,LEN(N3364)-FIND("/",N3364))</f>
        <v>plays</v>
      </c>
      <c r="S3364" s="9">
        <f t="shared" si="104"/>
        <v>42056.091631944444</v>
      </c>
      <c r="T3364" s="9">
        <f t="shared" si="105"/>
        <v>42070.204861111109</v>
      </c>
    </row>
    <row r="3365" spans="1:20" ht="43.5" x14ac:dyDescent="0.35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>
        <f>ROUND((E3365/D3365)*100,0)</f>
        <v>101</v>
      </c>
      <c r="P3365" s="5">
        <f>E3365/L3365</f>
        <v>302.30769230769232</v>
      </c>
      <c r="Q3365" t="str">
        <f>LEFT(N3365,FIND("/",N3365)-1)</f>
        <v>theater</v>
      </c>
      <c r="R3365" t="str">
        <f>RIGHT(N3365,LEN(N3365)-FIND("/",N3365))</f>
        <v>plays</v>
      </c>
      <c r="S3365" s="9">
        <f t="shared" si="104"/>
        <v>41851.771354166667</v>
      </c>
      <c r="T3365" s="9">
        <f t="shared" si="105"/>
        <v>41870.666666666664</v>
      </c>
    </row>
    <row r="3366" spans="1:20" ht="43.5" x14ac:dyDescent="0.35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>
        <f>ROUND((E3366/D3366)*100,0)</f>
        <v>106</v>
      </c>
      <c r="P3366" s="5">
        <f>E3366/L3366</f>
        <v>44.138888888888886</v>
      </c>
      <c r="Q3366" t="str">
        <f>LEFT(N3366,FIND("/",N3366)-1)</f>
        <v>theater</v>
      </c>
      <c r="R3366" t="str">
        <f>RIGHT(N3366,LEN(N3366)-FIND("/",N3366))</f>
        <v>plays</v>
      </c>
      <c r="S3366" s="9">
        <f t="shared" si="104"/>
        <v>42422.977418981478</v>
      </c>
      <c r="T3366" s="9">
        <f t="shared" si="105"/>
        <v>42444.875</v>
      </c>
    </row>
    <row r="3367" spans="1:20" ht="43.5" x14ac:dyDescent="0.35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>
        <f>ROUND((E3367/D3367)*100,0)</f>
        <v>104</v>
      </c>
      <c r="P3367" s="5">
        <f>E3367/L3367</f>
        <v>866.66666666666663</v>
      </c>
      <c r="Q3367" t="str">
        <f>LEFT(N3367,FIND("/",N3367)-1)</f>
        <v>theater</v>
      </c>
      <c r="R3367" t="str">
        <f>RIGHT(N3367,LEN(N3367)-FIND("/",N3367))</f>
        <v>plays</v>
      </c>
      <c r="S3367" s="9">
        <f t="shared" si="104"/>
        <v>42321.101759259262</v>
      </c>
      <c r="T3367" s="9">
        <f t="shared" si="105"/>
        <v>42351.101759259262</v>
      </c>
    </row>
    <row r="3368" spans="1:20" ht="43.5" x14ac:dyDescent="0.35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>
        <f>ROUND((E3368/D3368)*100,0)</f>
        <v>221</v>
      </c>
      <c r="P3368" s="5">
        <f>E3368/L3368</f>
        <v>61.388888888888886</v>
      </c>
      <c r="Q3368" t="str">
        <f>LEFT(N3368,FIND("/",N3368)-1)</f>
        <v>theater</v>
      </c>
      <c r="R3368" t="str">
        <f>RIGHT(N3368,LEN(N3368)-FIND("/",N3368))</f>
        <v>plays</v>
      </c>
      <c r="S3368" s="9">
        <f t="shared" si="104"/>
        <v>42107.067557870367</v>
      </c>
      <c r="T3368" s="9">
        <f t="shared" si="105"/>
        <v>42137.067557870367</v>
      </c>
    </row>
    <row r="3369" spans="1:20" ht="43.5" x14ac:dyDescent="0.35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>
        <f>ROUND((E3369/D3369)*100,0)</f>
        <v>119</v>
      </c>
      <c r="P3369" s="5">
        <f>E3369/L3369</f>
        <v>29.666666666666668</v>
      </c>
      <c r="Q3369" t="str">
        <f>LEFT(N3369,FIND("/",N3369)-1)</f>
        <v>theater</v>
      </c>
      <c r="R3369" t="str">
        <f>RIGHT(N3369,LEN(N3369)-FIND("/",N3369))</f>
        <v>plays</v>
      </c>
      <c r="S3369" s="9">
        <f t="shared" si="104"/>
        <v>42192.933958333335</v>
      </c>
      <c r="T3369" s="9">
        <f t="shared" si="105"/>
        <v>42217.933958333335</v>
      </c>
    </row>
    <row r="3370" spans="1:20" ht="43.5" x14ac:dyDescent="0.35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>
        <f>ROUND((E3370/D3370)*100,0)</f>
        <v>105</v>
      </c>
      <c r="P3370" s="5">
        <f>E3370/L3370</f>
        <v>45.478260869565219</v>
      </c>
      <c r="Q3370" t="str">
        <f>LEFT(N3370,FIND("/",N3370)-1)</f>
        <v>theater</v>
      </c>
      <c r="R3370" t="str">
        <f>RIGHT(N3370,LEN(N3370)-FIND("/",N3370))</f>
        <v>plays</v>
      </c>
      <c r="S3370" s="9">
        <f t="shared" si="104"/>
        <v>41969.199756944443</v>
      </c>
      <c r="T3370" s="9">
        <f t="shared" si="105"/>
        <v>42005.208333333328</v>
      </c>
    </row>
    <row r="3371" spans="1:20" ht="43.5" x14ac:dyDescent="0.35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>
        <f>ROUND((E3371/D3371)*100,0)</f>
        <v>104</v>
      </c>
      <c r="P3371" s="5">
        <f>E3371/L3371</f>
        <v>96.203703703703709</v>
      </c>
      <c r="Q3371" t="str">
        <f>LEFT(N3371,FIND("/",N3371)-1)</f>
        <v>theater</v>
      </c>
      <c r="R3371" t="str">
        <f>RIGHT(N3371,LEN(N3371)-FIND("/",N3371))</f>
        <v>plays</v>
      </c>
      <c r="S3371" s="9">
        <f t="shared" si="104"/>
        <v>42690.041435185187</v>
      </c>
      <c r="T3371" s="9">
        <f t="shared" si="105"/>
        <v>42750.041435185187</v>
      </c>
    </row>
    <row r="3372" spans="1:20" ht="29" x14ac:dyDescent="0.35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>
        <f>ROUND((E3372/D3372)*100,0)</f>
        <v>118</v>
      </c>
      <c r="P3372" s="5">
        <f>E3372/L3372</f>
        <v>67.92307692307692</v>
      </c>
      <c r="Q3372" t="str">
        <f>LEFT(N3372,FIND("/",N3372)-1)</f>
        <v>theater</v>
      </c>
      <c r="R3372" t="str">
        <f>RIGHT(N3372,LEN(N3372)-FIND("/",N3372))</f>
        <v>plays</v>
      </c>
      <c r="S3372" s="9">
        <f t="shared" si="104"/>
        <v>42690.334317129629</v>
      </c>
      <c r="T3372" s="9">
        <f t="shared" si="105"/>
        <v>42721.333333333328</v>
      </c>
    </row>
    <row r="3373" spans="1:20" ht="29" x14ac:dyDescent="0.35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>
        <f>ROUND((E3373/D3373)*100,0)</f>
        <v>139</v>
      </c>
      <c r="P3373" s="5">
        <f>E3373/L3373</f>
        <v>30.777777777777779</v>
      </c>
      <c r="Q3373" t="str">
        <f>LEFT(N3373,FIND("/",N3373)-1)</f>
        <v>theater</v>
      </c>
      <c r="R3373" t="str">
        <f>RIGHT(N3373,LEN(N3373)-FIND("/",N3373))</f>
        <v>plays</v>
      </c>
      <c r="S3373" s="9">
        <f t="shared" si="104"/>
        <v>42312.874594907407</v>
      </c>
      <c r="T3373" s="9">
        <f t="shared" si="105"/>
        <v>42340.874594907407</v>
      </c>
    </row>
    <row r="3374" spans="1:20" ht="43.5" x14ac:dyDescent="0.35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>
        <f>ROUND((E3374/D3374)*100,0)</f>
        <v>104</v>
      </c>
      <c r="P3374" s="5">
        <f>E3374/L3374</f>
        <v>38.333333333333336</v>
      </c>
      <c r="Q3374" t="str">
        <f>LEFT(N3374,FIND("/",N3374)-1)</f>
        <v>theater</v>
      </c>
      <c r="R3374" t="str">
        <f>RIGHT(N3374,LEN(N3374)-FIND("/",N3374))</f>
        <v>plays</v>
      </c>
      <c r="S3374" s="9">
        <f t="shared" si="104"/>
        <v>41855.548101851848</v>
      </c>
      <c r="T3374" s="9">
        <f t="shared" si="105"/>
        <v>41876.207638888889</v>
      </c>
    </row>
    <row r="3375" spans="1:20" ht="43.5" x14ac:dyDescent="0.35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>
        <f>ROUND((E3375/D3375)*100,0)</f>
        <v>100</v>
      </c>
      <c r="P3375" s="5">
        <f>E3375/L3375</f>
        <v>66.833333333333329</v>
      </c>
      <c r="Q3375" t="str">
        <f>LEFT(N3375,FIND("/",N3375)-1)</f>
        <v>theater</v>
      </c>
      <c r="R3375" t="str">
        <f>RIGHT(N3375,LEN(N3375)-FIND("/",N3375))</f>
        <v>plays</v>
      </c>
      <c r="S3375" s="9">
        <f t="shared" si="104"/>
        <v>42179.854629629626</v>
      </c>
      <c r="T3375" s="9">
        <f t="shared" si="105"/>
        <v>42203.666666666672</v>
      </c>
    </row>
    <row r="3376" spans="1:20" ht="43.5" x14ac:dyDescent="0.35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>
        <f>ROUND((E3376/D3376)*100,0)</f>
        <v>107</v>
      </c>
      <c r="P3376" s="5">
        <f>E3376/L3376</f>
        <v>71.730769230769226</v>
      </c>
      <c r="Q3376" t="str">
        <f>LEFT(N3376,FIND("/",N3376)-1)</f>
        <v>theater</v>
      </c>
      <c r="R3376" t="str">
        <f>RIGHT(N3376,LEN(N3376)-FIND("/",N3376))</f>
        <v>plays</v>
      </c>
      <c r="S3376" s="9">
        <f t="shared" si="104"/>
        <v>42275.731666666667</v>
      </c>
      <c r="T3376" s="9">
        <f t="shared" si="105"/>
        <v>42305.731666666667</v>
      </c>
    </row>
    <row r="3377" spans="1:20" ht="43.5" x14ac:dyDescent="0.35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>
        <f>ROUND((E3377/D3377)*100,0)</f>
        <v>100</v>
      </c>
      <c r="P3377" s="5">
        <f>E3377/L3377</f>
        <v>176.47058823529412</v>
      </c>
      <c r="Q3377" t="str">
        <f>LEFT(N3377,FIND("/",N3377)-1)</f>
        <v>theater</v>
      </c>
      <c r="R3377" t="str">
        <f>RIGHT(N3377,LEN(N3377)-FIND("/",N3377))</f>
        <v>plays</v>
      </c>
      <c r="S3377" s="9">
        <f t="shared" si="104"/>
        <v>41765.610798611109</v>
      </c>
      <c r="T3377" s="9">
        <f t="shared" si="105"/>
        <v>41777.610798611109</v>
      </c>
    </row>
    <row r="3378" spans="1:20" ht="43.5" x14ac:dyDescent="0.35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>
        <f>ROUND((E3378/D3378)*100,0)</f>
        <v>100</v>
      </c>
      <c r="P3378" s="5">
        <f>E3378/L3378</f>
        <v>421.10526315789474</v>
      </c>
      <c r="Q3378" t="str">
        <f>LEFT(N3378,FIND("/",N3378)-1)</f>
        <v>theater</v>
      </c>
      <c r="R3378" t="str">
        <f>RIGHT(N3378,LEN(N3378)-FIND("/",N3378))</f>
        <v>plays</v>
      </c>
      <c r="S3378" s="9">
        <f t="shared" si="104"/>
        <v>42059.701319444444</v>
      </c>
      <c r="T3378" s="9">
        <f t="shared" si="105"/>
        <v>42119.659652777773</v>
      </c>
    </row>
    <row r="3379" spans="1:20" ht="43.5" x14ac:dyDescent="0.35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>
        <f>ROUND((E3379/D3379)*100,0)</f>
        <v>101</v>
      </c>
      <c r="P3379" s="5">
        <f>E3379/L3379</f>
        <v>104.98701298701299</v>
      </c>
      <c r="Q3379" t="str">
        <f>LEFT(N3379,FIND("/",N3379)-1)</f>
        <v>theater</v>
      </c>
      <c r="R3379" t="str">
        <f>RIGHT(N3379,LEN(N3379)-FIND("/",N3379))</f>
        <v>plays</v>
      </c>
      <c r="S3379" s="9">
        <f t="shared" si="104"/>
        <v>42053.732627314821</v>
      </c>
      <c r="T3379" s="9">
        <f t="shared" si="105"/>
        <v>42083.705555555556</v>
      </c>
    </row>
    <row r="3380" spans="1:20" ht="43.5" x14ac:dyDescent="0.35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>
        <f>ROUND((E3380/D3380)*100,0)</f>
        <v>108</v>
      </c>
      <c r="P3380" s="5">
        <f>E3380/L3380</f>
        <v>28.19047619047619</v>
      </c>
      <c r="Q3380" t="str">
        <f>LEFT(N3380,FIND("/",N3380)-1)</f>
        <v>theater</v>
      </c>
      <c r="R3380" t="str">
        <f>RIGHT(N3380,LEN(N3380)-FIND("/",N3380))</f>
        <v>plays</v>
      </c>
      <c r="S3380" s="9">
        <f t="shared" si="104"/>
        <v>41858.355393518519</v>
      </c>
      <c r="T3380" s="9">
        <f t="shared" si="105"/>
        <v>41882.547222222223</v>
      </c>
    </row>
    <row r="3381" spans="1:20" ht="58" x14ac:dyDescent="0.35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>
        <f>ROUND((E3381/D3381)*100,0)</f>
        <v>104</v>
      </c>
      <c r="P3381" s="5">
        <f>E3381/L3381</f>
        <v>54.55263157894737</v>
      </c>
      <c r="Q3381" t="str">
        <f>LEFT(N3381,FIND("/",N3381)-1)</f>
        <v>theater</v>
      </c>
      <c r="R3381" t="str">
        <f>RIGHT(N3381,LEN(N3381)-FIND("/",N3381))</f>
        <v>plays</v>
      </c>
      <c r="S3381" s="9">
        <f t="shared" si="104"/>
        <v>42225.513888888891</v>
      </c>
      <c r="T3381" s="9">
        <f t="shared" si="105"/>
        <v>42242.958333333328</v>
      </c>
    </row>
    <row r="3382" spans="1:20" ht="58" x14ac:dyDescent="0.35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>
        <f>ROUND((E3382/D3382)*100,0)</f>
        <v>104</v>
      </c>
      <c r="P3382" s="5">
        <f>E3382/L3382</f>
        <v>111.89285714285714</v>
      </c>
      <c r="Q3382" t="str">
        <f>LEFT(N3382,FIND("/",N3382)-1)</f>
        <v>theater</v>
      </c>
      <c r="R3382" t="str">
        <f>RIGHT(N3382,LEN(N3382)-FIND("/",N3382))</f>
        <v>plays</v>
      </c>
      <c r="S3382" s="9">
        <f t="shared" si="104"/>
        <v>41937.95344907407</v>
      </c>
      <c r="T3382" s="9">
        <f t="shared" si="105"/>
        <v>41972.995115740734</v>
      </c>
    </row>
    <row r="3383" spans="1:20" ht="43.5" x14ac:dyDescent="0.35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>
        <f>ROUND((E3383/D3383)*100,0)</f>
        <v>102</v>
      </c>
      <c r="P3383" s="5">
        <f>E3383/L3383</f>
        <v>85.208333333333329</v>
      </c>
      <c r="Q3383" t="str">
        <f>LEFT(N3383,FIND("/",N3383)-1)</f>
        <v>theater</v>
      </c>
      <c r="R3383" t="str">
        <f>RIGHT(N3383,LEN(N3383)-FIND("/",N3383))</f>
        <v>plays</v>
      </c>
      <c r="S3383" s="9">
        <f t="shared" si="104"/>
        <v>42044.184988425928</v>
      </c>
      <c r="T3383" s="9">
        <f t="shared" si="105"/>
        <v>42074.143321759257</v>
      </c>
    </row>
    <row r="3384" spans="1:20" ht="58" x14ac:dyDescent="0.35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>
        <f>ROUND((E3384/D3384)*100,0)</f>
        <v>101</v>
      </c>
      <c r="P3384" s="5">
        <f>E3384/L3384</f>
        <v>76.652173913043484</v>
      </c>
      <c r="Q3384" t="str">
        <f>LEFT(N3384,FIND("/",N3384)-1)</f>
        <v>theater</v>
      </c>
      <c r="R3384" t="str">
        <f>RIGHT(N3384,LEN(N3384)-FIND("/",N3384))</f>
        <v>plays</v>
      </c>
      <c r="S3384" s="9">
        <f t="shared" si="104"/>
        <v>42559.431203703702</v>
      </c>
      <c r="T3384" s="9">
        <f t="shared" si="105"/>
        <v>42583.957638888889</v>
      </c>
    </row>
    <row r="3385" spans="1:20" ht="43.5" x14ac:dyDescent="0.35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>
        <f>ROUND((E3385/D3385)*100,0)</f>
        <v>112</v>
      </c>
      <c r="P3385" s="5">
        <f>E3385/L3385</f>
        <v>65.166666666666671</v>
      </c>
      <c r="Q3385" t="str">
        <f>LEFT(N3385,FIND("/",N3385)-1)</f>
        <v>theater</v>
      </c>
      <c r="R3385" t="str">
        <f>RIGHT(N3385,LEN(N3385)-FIND("/",N3385))</f>
        <v>plays</v>
      </c>
      <c r="S3385" s="9">
        <f t="shared" si="104"/>
        <v>42524.782638888893</v>
      </c>
      <c r="T3385" s="9">
        <f t="shared" si="105"/>
        <v>42544.782638888893</v>
      </c>
    </row>
    <row r="3386" spans="1:20" ht="43.5" x14ac:dyDescent="0.35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>
        <f>ROUND((E3386/D3386)*100,0)</f>
        <v>100</v>
      </c>
      <c r="P3386" s="5">
        <f>E3386/L3386</f>
        <v>93.760312499999998</v>
      </c>
      <c r="Q3386" t="str">
        <f>LEFT(N3386,FIND("/",N3386)-1)</f>
        <v>theater</v>
      </c>
      <c r="R3386" t="str">
        <f>RIGHT(N3386,LEN(N3386)-FIND("/",N3386))</f>
        <v>plays</v>
      </c>
      <c r="S3386" s="9">
        <f t="shared" si="104"/>
        <v>42292.087592592594</v>
      </c>
      <c r="T3386" s="9">
        <f t="shared" si="105"/>
        <v>42329.125</v>
      </c>
    </row>
    <row r="3387" spans="1:20" ht="58" x14ac:dyDescent="0.35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>
        <f>ROUND((E3387/D3387)*100,0)</f>
        <v>100</v>
      </c>
      <c r="P3387" s="5">
        <f>E3387/L3387</f>
        <v>133.33333333333334</v>
      </c>
      <c r="Q3387" t="str">
        <f>LEFT(N3387,FIND("/",N3387)-1)</f>
        <v>theater</v>
      </c>
      <c r="R3387" t="str">
        <f>RIGHT(N3387,LEN(N3387)-FIND("/",N3387))</f>
        <v>plays</v>
      </c>
      <c r="S3387" s="9">
        <f t="shared" si="104"/>
        <v>41953.8675</v>
      </c>
      <c r="T3387" s="9">
        <f t="shared" si="105"/>
        <v>41983.8675</v>
      </c>
    </row>
    <row r="3388" spans="1:20" ht="58" x14ac:dyDescent="0.35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>
        <f>ROUND((E3388/D3388)*100,0)</f>
        <v>105</v>
      </c>
      <c r="P3388" s="5">
        <f>E3388/L3388</f>
        <v>51.219512195121951</v>
      </c>
      <c r="Q3388" t="str">
        <f>LEFT(N3388,FIND("/",N3388)-1)</f>
        <v>theater</v>
      </c>
      <c r="R3388" t="str">
        <f>RIGHT(N3388,LEN(N3388)-FIND("/",N3388))</f>
        <v>plays</v>
      </c>
      <c r="S3388" s="9">
        <f t="shared" si="104"/>
        <v>41946.644745370373</v>
      </c>
      <c r="T3388" s="9">
        <f t="shared" si="105"/>
        <v>41976.644745370373</v>
      </c>
    </row>
    <row r="3389" spans="1:20" ht="58" x14ac:dyDescent="0.35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>
        <f>ROUND((E3389/D3389)*100,0)</f>
        <v>117</v>
      </c>
      <c r="P3389" s="5">
        <f>E3389/L3389</f>
        <v>100.17142857142858</v>
      </c>
      <c r="Q3389" t="str">
        <f>LEFT(N3389,FIND("/",N3389)-1)</f>
        <v>theater</v>
      </c>
      <c r="R3389" t="str">
        <f>RIGHT(N3389,LEN(N3389)-FIND("/",N3389))</f>
        <v>plays</v>
      </c>
      <c r="S3389" s="9">
        <f t="shared" si="104"/>
        <v>41947.762592592589</v>
      </c>
      <c r="T3389" s="9">
        <f t="shared" si="105"/>
        <v>41987.762592592597</v>
      </c>
    </row>
    <row r="3390" spans="1:20" ht="58" x14ac:dyDescent="0.35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>
        <f>ROUND((E3390/D3390)*100,0)</f>
        <v>104</v>
      </c>
      <c r="P3390" s="5">
        <f>E3390/L3390</f>
        <v>34.6</v>
      </c>
      <c r="Q3390" t="str">
        <f>LEFT(N3390,FIND("/",N3390)-1)</f>
        <v>theater</v>
      </c>
      <c r="R3390" t="str">
        <f>RIGHT(N3390,LEN(N3390)-FIND("/",N3390))</f>
        <v>plays</v>
      </c>
      <c r="S3390" s="9">
        <f t="shared" si="104"/>
        <v>42143.461122685185</v>
      </c>
      <c r="T3390" s="9">
        <f t="shared" si="105"/>
        <v>42173.461122685185</v>
      </c>
    </row>
    <row r="3391" spans="1:20" ht="43.5" x14ac:dyDescent="0.35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>
        <f>ROUND((E3391/D3391)*100,0)</f>
        <v>115</v>
      </c>
      <c r="P3391" s="5">
        <f>E3391/L3391</f>
        <v>184.67741935483872</v>
      </c>
      <c r="Q3391" t="str">
        <f>LEFT(N3391,FIND("/",N3391)-1)</f>
        <v>theater</v>
      </c>
      <c r="R3391" t="str">
        <f>RIGHT(N3391,LEN(N3391)-FIND("/",N3391))</f>
        <v>plays</v>
      </c>
      <c r="S3391" s="9">
        <f t="shared" si="104"/>
        <v>42494.563449074078</v>
      </c>
      <c r="T3391" s="9">
        <f t="shared" si="105"/>
        <v>42524.563449074078</v>
      </c>
    </row>
    <row r="3392" spans="1:20" ht="58" x14ac:dyDescent="0.35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>
        <f>ROUND((E3392/D3392)*100,0)</f>
        <v>102</v>
      </c>
      <c r="P3392" s="5">
        <f>E3392/L3392</f>
        <v>69.818181818181813</v>
      </c>
      <c r="Q3392" t="str">
        <f>LEFT(N3392,FIND("/",N3392)-1)</f>
        <v>theater</v>
      </c>
      <c r="R3392" t="str">
        <f>RIGHT(N3392,LEN(N3392)-FIND("/",N3392))</f>
        <v>plays</v>
      </c>
      <c r="S3392" s="9">
        <f t="shared" si="104"/>
        <v>41815.774826388886</v>
      </c>
      <c r="T3392" s="9">
        <f t="shared" si="105"/>
        <v>41830.774826388886</v>
      </c>
    </row>
    <row r="3393" spans="1:20" ht="58" x14ac:dyDescent="0.35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>
        <f>ROUND((E3393/D3393)*100,0)</f>
        <v>223</v>
      </c>
      <c r="P3393" s="5">
        <f>E3393/L3393</f>
        <v>61.944444444444443</v>
      </c>
      <c r="Q3393" t="str">
        <f>LEFT(N3393,FIND("/",N3393)-1)</f>
        <v>theater</v>
      </c>
      <c r="R3393" t="str">
        <f>RIGHT(N3393,LEN(N3393)-FIND("/",N3393))</f>
        <v>plays</v>
      </c>
      <c r="S3393" s="9">
        <f t="shared" si="104"/>
        <v>41830.545694444445</v>
      </c>
      <c r="T3393" s="9">
        <f t="shared" si="105"/>
        <v>41859.936111111114</v>
      </c>
    </row>
    <row r="3394" spans="1:20" ht="58" x14ac:dyDescent="0.35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>
        <f>ROUND((E3394/D3394)*100,0)</f>
        <v>100</v>
      </c>
      <c r="P3394" s="5">
        <f>E3394/L3394</f>
        <v>41.666666666666664</v>
      </c>
      <c r="Q3394" t="str">
        <f>LEFT(N3394,FIND("/",N3394)-1)</f>
        <v>theater</v>
      </c>
      <c r="R3394" t="str">
        <f>RIGHT(N3394,LEN(N3394)-FIND("/",N3394))</f>
        <v>plays</v>
      </c>
      <c r="S3394" s="9">
        <f t="shared" si="104"/>
        <v>42446.845543981486</v>
      </c>
      <c r="T3394" s="9">
        <f t="shared" si="105"/>
        <v>42496.845543981486</v>
      </c>
    </row>
    <row r="3395" spans="1:20" ht="43.5" x14ac:dyDescent="0.35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>
        <f>ROUND((E3395/D3395)*100,0)</f>
        <v>106</v>
      </c>
      <c r="P3395" s="5">
        <f>E3395/L3395</f>
        <v>36.06818181818182</v>
      </c>
      <c r="Q3395" t="str">
        <f>LEFT(N3395,FIND("/",N3395)-1)</f>
        <v>theater</v>
      </c>
      <c r="R3395" t="str">
        <f>RIGHT(N3395,LEN(N3395)-FIND("/",N3395))</f>
        <v>plays</v>
      </c>
      <c r="S3395" s="9">
        <f t="shared" ref="S3395:S3458" si="106">(((J3395/60)/60)/24)+DATE(1970,1,1)</f>
        <v>41923.921643518523</v>
      </c>
      <c r="T3395" s="9">
        <f t="shared" ref="T3395:T3458" si="107">(((I3395/60)/60)/24)+DATE(1970,1,1)</f>
        <v>41949.031944444447</v>
      </c>
    </row>
    <row r="3396" spans="1:20" ht="43.5" x14ac:dyDescent="0.35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>
        <f>ROUND((E3396/D3396)*100,0)</f>
        <v>142</v>
      </c>
      <c r="P3396" s="5">
        <f>E3396/L3396</f>
        <v>29</v>
      </c>
      <c r="Q3396" t="str">
        <f>LEFT(N3396,FIND("/",N3396)-1)</f>
        <v>theater</v>
      </c>
      <c r="R3396" t="str">
        <f>RIGHT(N3396,LEN(N3396)-FIND("/",N3396))</f>
        <v>plays</v>
      </c>
      <c r="S3396" s="9">
        <f t="shared" si="106"/>
        <v>41817.59542824074</v>
      </c>
      <c r="T3396" s="9">
        <f t="shared" si="107"/>
        <v>41847.59542824074</v>
      </c>
    </row>
    <row r="3397" spans="1:20" ht="29" x14ac:dyDescent="0.35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>
        <f>ROUND((E3397/D3397)*100,0)</f>
        <v>184</v>
      </c>
      <c r="P3397" s="5">
        <f>E3397/L3397</f>
        <v>24.210526315789473</v>
      </c>
      <c r="Q3397" t="str">
        <f>LEFT(N3397,FIND("/",N3397)-1)</f>
        <v>theater</v>
      </c>
      <c r="R3397" t="str">
        <f>RIGHT(N3397,LEN(N3397)-FIND("/",N3397))</f>
        <v>plays</v>
      </c>
      <c r="S3397" s="9">
        <f t="shared" si="106"/>
        <v>42140.712314814817</v>
      </c>
      <c r="T3397" s="9">
        <f t="shared" si="107"/>
        <v>42154.756944444445</v>
      </c>
    </row>
    <row r="3398" spans="1:20" ht="43.5" x14ac:dyDescent="0.35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>
        <f>ROUND((E3398/D3398)*100,0)</f>
        <v>104</v>
      </c>
      <c r="P3398" s="5">
        <f>E3398/L3398</f>
        <v>55.892857142857146</v>
      </c>
      <c r="Q3398" t="str">
        <f>LEFT(N3398,FIND("/",N3398)-1)</f>
        <v>theater</v>
      </c>
      <c r="R3398" t="str">
        <f>RIGHT(N3398,LEN(N3398)-FIND("/",N3398))</f>
        <v>plays</v>
      </c>
      <c r="S3398" s="9">
        <f t="shared" si="106"/>
        <v>41764.44663194444</v>
      </c>
      <c r="T3398" s="9">
        <f t="shared" si="107"/>
        <v>41791.165972222225</v>
      </c>
    </row>
    <row r="3399" spans="1:20" ht="29" x14ac:dyDescent="0.35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>
        <f>ROUND((E3399/D3399)*100,0)</f>
        <v>112</v>
      </c>
      <c r="P3399" s="5">
        <f>E3399/L3399</f>
        <v>11.666666666666666</v>
      </c>
      <c r="Q3399" t="str">
        <f>LEFT(N3399,FIND("/",N3399)-1)</f>
        <v>theater</v>
      </c>
      <c r="R3399" t="str">
        <f>RIGHT(N3399,LEN(N3399)-FIND("/",N3399))</f>
        <v>plays</v>
      </c>
      <c r="S3399" s="9">
        <f t="shared" si="106"/>
        <v>42378.478344907402</v>
      </c>
      <c r="T3399" s="9">
        <f t="shared" si="107"/>
        <v>42418.916666666672</v>
      </c>
    </row>
    <row r="3400" spans="1:20" ht="43.5" x14ac:dyDescent="0.35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>
        <f>ROUND((E3400/D3400)*100,0)</f>
        <v>111</v>
      </c>
      <c r="P3400" s="5">
        <f>E3400/L3400</f>
        <v>68.353846153846149</v>
      </c>
      <c r="Q3400" t="str">
        <f>LEFT(N3400,FIND("/",N3400)-1)</f>
        <v>theater</v>
      </c>
      <c r="R3400" t="str">
        <f>RIGHT(N3400,LEN(N3400)-FIND("/",N3400))</f>
        <v>plays</v>
      </c>
      <c r="S3400" s="9">
        <f t="shared" si="106"/>
        <v>41941.75203703704</v>
      </c>
      <c r="T3400" s="9">
        <f t="shared" si="107"/>
        <v>41964.708333333328</v>
      </c>
    </row>
    <row r="3401" spans="1:20" ht="43.5" x14ac:dyDescent="0.35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>
        <f>ROUND((E3401/D3401)*100,0)</f>
        <v>104</v>
      </c>
      <c r="P3401" s="5">
        <f>E3401/L3401</f>
        <v>27.065217391304348</v>
      </c>
      <c r="Q3401" t="str">
        <f>LEFT(N3401,FIND("/",N3401)-1)</f>
        <v>theater</v>
      </c>
      <c r="R3401" t="str">
        <f>RIGHT(N3401,LEN(N3401)-FIND("/",N3401))</f>
        <v>plays</v>
      </c>
      <c r="S3401" s="9">
        <f t="shared" si="106"/>
        <v>42026.920428240745</v>
      </c>
      <c r="T3401" s="9">
        <f t="shared" si="107"/>
        <v>42056.920428240745</v>
      </c>
    </row>
    <row r="3402" spans="1:20" ht="43.5" x14ac:dyDescent="0.35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>
        <f>ROUND((E3402/D3402)*100,0)</f>
        <v>100</v>
      </c>
      <c r="P3402" s="5">
        <f>E3402/L3402</f>
        <v>118.12941176470588</v>
      </c>
      <c r="Q3402" t="str">
        <f>LEFT(N3402,FIND("/",N3402)-1)</f>
        <v>theater</v>
      </c>
      <c r="R3402" t="str">
        <f>RIGHT(N3402,LEN(N3402)-FIND("/",N3402))</f>
        <v>plays</v>
      </c>
      <c r="S3402" s="9">
        <f t="shared" si="106"/>
        <v>41834.953865740739</v>
      </c>
      <c r="T3402" s="9">
        <f t="shared" si="107"/>
        <v>41879.953865740739</v>
      </c>
    </row>
    <row r="3403" spans="1:20" ht="58" x14ac:dyDescent="0.35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>
        <f>ROUND((E3403/D3403)*100,0)</f>
        <v>102</v>
      </c>
      <c r="P3403" s="5">
        <f>E3403/L3403</f>
        <v>44.757575757575758</v>
      </c>
      <c r="Q3403" t="str">
        <f>LEFT(N3403,FIND("/",N3403)-1)</f>
        <v>theater</v>
      </c>
      <c r="R3403" t="str">
        <f>RIGHT(N3403,LEN(N3403)-FIND("/",N3403))</f>
        <v>plays</v>
      </c>
      <c r="S3403" s="9">
        <f t="shared" si="106"/>
        <v>42193.723912037036</v>
      </c>
      <c r="T3403" s="9">
        <f t="shared" si="107"/>
        <v>42223.723912037036</v>
      </c>
    </row>
    <row r="3404" spans="1:20" ht="43.5" x14ac:dyDescent="0.35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>
        <f>ROUND((E3404/D3404)*100,0)</f>
        <v>110</v>
      </c>
      <c r="P3404" s="5">
        <f>E3404/L3404</f>
        <v>99.787878787878782</v>
      </c>
      <c r="Q3404" t="str">
        <f>LEFT(N3404,FIND("/",N3404)-1)</f>
        <v>theater</v>
      </c>
      <c r="R3404" t="str">
        <f>RIGHT(N3404,LEN(N3404)-FIND("/",N3404))</f>
        <v>plays</v>
      </c>
      <c r="S3404" s="9">
        <f t="shared" si="106"/>
        <v>42290.61855324074</v>
      </c>
      <c r="T3404" s="9">
        <f t="shared" si="107"/>
        <v>42320.104861111111</v>
      </c>
    </row>
    <row r="3405" spans="1:20" ht="43.5" x14ac:dyDescent="0.35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>
        <f>ROUND((E3405/D3405)*100,0)</f>
        <v>100</v>
      </c>
      <c r="P3405" s="5">
        <f>E3405/L3405</f>
        <v>117.64705882352941</v>
      </c>
      <c r="Q3405" t="str">
        <f>LEFT(N3405,FIND("/",N3405)-1)</f>
        <v>theater</v>
      </c>
      <c r="R3405" t="str">
        <f>RIGHT(N3405,LEN(N3405)-FIND("/",N3405))</f>
        <v>plays</v>
      </c>
      <c r="S3405" s="9">
        <f t="shared" si="106"/>
        <v>42150.462083333332</v>
      </c>
      <c r="T3405" s="9">
        <f t="shared" si="107"/>
        <v>42180.462083333332</v>
      </c>
    </row>
    <row r="3406" spans="1:20" ht="58" x14ac:dyDescent="0.35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>
        <f>ROUND((E3406/D3406)*100,0)</f>
        <v>122</v>
      </c>
      <c r="P3406" s="5">
        <f>E3406/L3406</f>
        <v>203.33333333333334</v>
      </c>
      <c r="Q3406" t="str">
        <f>LEFT(N3406,FIND("/",N3406)-1)</f>
        <v>theater</v>
      </c>
      <c r="R3406" t="str">
        <f>RIGHT(N3406,LEN(N3406)-FIND("/",N3406))</f>
        <v>plays</v>
      </c>
      <c r="S3406" s="9">
        <f t="shared" si="106"/>
        <v>42152.503495370373</v>
      </c>
      <c r="T3406" s="9">
        <f t="shared" si="107"/>
        <v>42172.503495370373</v>
      </c>
    </row>
    <row r="3407" spans="1:20" ht="43.5" x14ac:dyDescent="0.35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>
        <f>ROUND((E3407/D3407)*100,0)</f>
        <v>138</v>
      </c>
      <c r="P3407" s="5">
        <f>E3407/L3407</f>
        <v>28.323529411764707</v>
      </c>
      <c r="Q3407" t="str">
        <f>LEFT(N3407,FIND("/",N3407)-1)</f>
        <v>theater</v>
      </c>
      <c r="R3407" t="str">
        <f>RIGHT(N3407,LEN(N3407)-FIND("/",N3407))</f>
        <v>plays</v>
      </c>
      <c r="S3407" s="9">
        <f t="shared" si="106"/>
        <v>42410.017199074078</v>
      </c>
      <c r="T3407" s="9">
        <f t="shared" si="107"/>
        <v>42430.999305555553</v>
      </c>
    </row>
    <row r="3408" spans="1:20" ht="43.5" x14ac:dyDescent="0.35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>
        <f>ROUND((E3408/D3408)*100,0)</f>
        <v>100</v>
      </c>
      <c r="P3408" s="5">
        <f>E3408/L3408</f>
        <v>110.23076923076923</v>
      </c>
      <c r="Q3408" t="str">
        <f>LEFT(N3408,FIND("/",N3408)-1)</f>
        <v>theater</v>
      </c>
      <c r="R3408" t="str">
        <f>RIGHT(N3408,LEN(N3408)-FIND("/",N3408))</f>
        <v>plays</v>
      </c>
      <c r="S3408" s="9">
        <f t="shared" si="106"/>
        <v>41791.492777777778</v>
      </c>
      <c r="T3408" s="9">
        <f t="shared" si="107"/>
        <v>41836.492777777778</v>
      </c>
    </row>
    <row r="3409" spans="1:20" ht="58" x14ac:dyDescent="0.35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>
        <f>ROUND((E3409/D3409)*100,0)</f>
        <v>107</v>
      </c>
      <c r="P3409" s="5">
        <f>E3409/L3409</f>
        <v>31.970149253731343</v>
      </c>
      <c r="Q3409" t="str">
        <f>LEFT(N3409,FIND("/",N3409)-1)</f>
        <v>theater</v>
      </c>
      <c r="R3409" t="str">
        <f>RIGHT(N3409,LEN(N3409)-FIND("/",N3409))</f>
        <v>plays</v>
      </c>
      <c r="S3409" s="9">
        <f t="shared" si="106"/>
        <v>41796.422326388885</v>
      </c>
      <c r="T3409" s="9">
        <f t="shared" si="107"/>
        <v>41826.422326388885</v>
      </c>
    </row>
    <row r="3410" spans="1:20" ht="43.5" x14ac:dyDescent="0.35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>
        <f>ROUND((E3410/D3410)*100,0)</f>
        <v>211</v>
      </c>
      <c r="P3410" s="5">
        <f>E3410/L3410</f>
        <v>58.611111111111114</v>
      </c>
      <c r="Q3410" t="str">
        <f>LEFT(N3410,FIND("/",N3410)-1)</f>
        <v>theater</v>
      </c>
      <c r="R3410" t="str">
        <f>RIGHT(N3410,LEN(N3410)-FIND("/",N3410))</f>
        <v>plays</v>
      </c>
      <c r="S3410" s="9">
        <f t="shared" si="106"/>
        <v>41808.991944444446</v>
      </c>
      <c r="T3410" s="9">
        <f t="shared" si="107"/>
        <v>41838.991944444446</v>
      </c>
    </row>
    <row r="3411" spans="1:20" ht="43.5" x14ac:dyDescent="0.35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>
        <f>ROUND((E3411/D3411)*100,0)</f>
        <v>124</v>
      </c>
      <c r="P3411" s="5">
        <f>E3411/L3411</f>
        <v>29.428571428571427</v>
      </c>
      <c r="Q3411" t="str">
        <f>LEFT(N3411,FIND("/",N3411)-1)</f>
        <v>theater</v>
      </c>
      <c r="R3411" t="str">
        <f>RIGHT(N3411,LEN(N3411)-FIND("/",N3411))</f>
        <v>plays</v>
      </c>
      <c r="S3411" s="9">
        <f t="shared" si="106"/>
        <v>42544.814328703709</v>
      </c>
      <c r="T3411" s="9">
        <f t="shared" si="107"/>
        <v>42582.873611111107</v>
      </c>
    </row>
    <row r="3412" spans="1:20" ht="43.5" x14ac:dyDescent="0.35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>
        <f>ROUND((E3412/D3412)*100,0)</f>
        <v>109</v>
      </c>
      <c r="P3412" s="5">
        <f>E3412/L3412</f>
        <v>81.375</v>
      </c>
      <c r="Q3412" t="str">
        <f>LEFT(N3412,FIND("/",N3412)-1)</f>
        <v>theater</v>
      </c>
      <c r="R3412" t="str">
        <f>RIGHT(N3412,LEN(N3412)-FIND("/",N3412))</f>
        <v>plays</v>
      </c>
      <c r="S3412" s="9">
        <f t="shared" si="106"/>
        <v>42500.041550925926</v>
      </c>
      <c r="T3412" s="9">
        <f t="shared" si="107"/>
        <v>42527.291666666672</v>
      </c>
    </row>
    <row r="3413" spans="1:20" ht="43.5" x14ac:dyDescent="0.35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>
        <f>ROUND((E3413/D3413)*100,0)</f>
        <v>104</v>
      </c>
      <c r="P3413" s="5">
        <f>E3413/L3413</f>
        <v>199.16666666666666</v>
      </c>
      <c r="Q3413" t="str">
        <f>LEFT(N3413,FIND("/",N3413)-1)</f>
        <v>theater</v>
      </c>
      <c r="R3413" t="str">
        <f>RIGHT(N3413,LEN(N3413)-FIND("/",N3413))</f>
        <v>plays</v>
      </c>
      <c r="S3413" s="9">
        <f t="shared" si="106"/>
        <v>42265.022824074069</v>
      </c>
      <c r="T3413" s="9">
        <f t="shared" si="107"/>
        <v>42285.022824074069</v>
      </c>
    </row>
    <row r="3414" spans="1:20" ht="43.5" x14ac:dyDescent="0.35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>
        <f>ROUND((E3414/D3414)*100,0)</f>
        <v>100</v>
      </c>
      <c r="P3414" s="5">
        <f>E3414/L3414</f>
        <v>115.38461538461539</v>
      </c>
      <c r="Q3414" t="str">
        <f>LEFT(N3414,FIND("/",N3414)-1)</f>
        <v>theater</v>
      </c>
      <c r="R3414" t="str">
        <f>RIGHT(N3414,LEN(N3414)-FIND("/",N3414))</f>
        <v>plays</v>
      </c>
      <c r="S3414" s="9">
        <f t="shared" si="106"/>
        <v>41879.959050925929</v>
      </c>
      <c r="T3414" s="9">
        <f t="shared" si="107"/>
        <v>41909.959050925929</v>
      </c>
    </row>
    <row r="3415" spans="1:20" ht="58" x14ac:dyDescent="0.35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>
        <f>ROUND((E3415/D3415)*100,0)</f>
        <v>130</v>
      </c>
      <c r="P3415" s="5">
        <f>E3415/L3415</f>
        <v>46.428571428571431</v>
      </c>
      <c r="Q3415" t="str">
        <f>LEFT(N3415,FIND("/",N3415)-1)</f>
        <v>theater</v>
      </c>
      <c r="R3415" t="str">
        <f>RIGHT(N3415,LEN(N3415)-FIND("/",N3415))</f>
        <v>plays</v>
      </c>
      <c r="S3415" s="9">
        <f t="shared" si="106"/>
        <v>42053.733078703706</v>
      </c>
      <c r="T3415" s="9">
        <f t="shared" si="107"/>
        <v>42063.207638888889</v>
      </c>
    </row>
    <row r="3416" spans="1:20" ht="43.5" x14ac:dyDescent="0.35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>
        <f>ROUND((E3416/D3416)*100,0)</f>
        <v>104</v>
      </c>
      <c r="P3416" s="5">
        <f>E3416/L3416</f>
        <v>70.568181818181813</v>
      </c>
      <c r="Q3416" t="str">
        <f>LEFT(N3416,FIND("/",N3416)-1)</f>
        <v>theater</v>
      </c>
      <c r="R3416" t="str">
        <f>RIGHT(N3416,LEN(N3416)-FIND("/",N3416))</f>
        <v>plays</v>
      </c>
      <c r="S3416" s="9">
        <f t="shared" si="106"/>
        <v>42675.832465277781</v>
      </c>
      <c r="T3416" s="9">
        <f t="shared" si="107"/>
        <v>42705.332638888889</v>
      </c>
    </row>
    <row r="3417" spans="1:20" ht="43.5" x14ac:dyDescent="0.35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>
        <f>ROUND((E3417/D3417)*100,0)</f>
        <v>100</v>
      </c>
      <c r="P3417" s="5">
        <f>E3417/L3417</f>
        <v>22.222222222222221</v>
      </c>
      <c r="Q3417" t="str">
        <f>LEFT(N3417,FIND("/",N3417)-1)</f>
        <v>theater</v>
      </c>
      <c r="R3417" t="str">
        <f>RIGHT(N3417,LEN(N3417)-FIND("/",N3417))</f>
        <v>plays</v>
      </c>
      <c r="S3417" s="9">
        <f t="shared" si="106"/>
        <v>42467.144166666665</v>
      </c>
      <c r="T3417" s="9">
        <f t="shared" si="107"/>
        <v>42477.979166666672</v>
      </c>
    </row>
    <row r="3418" spans="1:20" ht="58" x14ac:dyDescent="0.35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>
        <f>ROUND((E3418/D3418)*100,0)</f>
        <v>120</v>
      </c>
      <c r="P3418" s="5">
        <f>E3418/L3418</f>
        <v>159.46666666666667</v>
      </c>
      <c r="Q3418" t="str">
        <f>LEFT(N3418,FIND("/",N3418)-1)</f>
        <v>theater</v>
      </c>
      <c r="R3418" t="str">
        <f>RIGHT(N3418,LEN(N3418)-FIND("/",N3418))</f>
        <v>plays</v>
      </c>
      <c r="S3418" s="9">
        <f t="shared" si="106"/>
        <v>42089.412557870368</v>
      </c>
      <c r="T3418" s="9">
        <f t="shared" si="107"/>
        <v>42117.770833333328</v>
      </c>
    </row>
    <row r="3419" spans="1:20" ht="43.5" x14ac:dyDescent="0.35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>
        <f>ROUND((E3419/D3419)*100,0)</f>
        <v>100</v>
      </c>
      <c r="P3419" s="5">
        <f>E3419/L3419</f>
        <v>37.777999999999999</v>
      </c>
      <c r="Q3419" t="str">
        <f>LEFT(N3419,FIND("/",N3419)-1)</f>
        <v>theater</v>
      </c>
      <c r="R3419" t="str">
        <f>RIGHT(N3419,LEN(N3419)-FIND("/",N3419))</f>
        <v>plays</v>
      </c>
      <c r="S3419" s="9">
        <f t="shared" si="106"/>
        <v>41894.91375</v>
      </c>
      <c r="T3419" s="9">
        <f t="shared" si="107"/>
        <v>41938.029861111114</v>
      </c>
    </row>
    <row r="3420" spans="1:20" ht="43.5" x14ac:dyDescent="0.35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>
        <f>ROUND((E3420/D3420)*100,0)</f>
        <v>101</v>
      </c>
      <c r="P3420" s="5">
        <f>E3420/L3420</f>
        <v>72.053571428571431</v>
      </c>
      <c r="Q3420" t="str">
        <f>LEFT(N3420,FIND("/",N3420)-1)</f>
        <v>theater</v>
      </c>
      <c r="R3420" t="str">
        <f>RIGHT(N3420,LEN(N3420)-FIND("/",N3420))</f>
        <v>plays</v>
      </c>
      <c r="S3420" s="9">
        <f t="shared" si="106"/>
        <v>41752.83457175926</v>
      </c>
      <c r="T3420" s="9">
        <f t="shared" si="107"/>
        <v>41782.83457175926</v>
      </c>
    </row>
    <row r="3421" spans="1:20" ht="58" x14ac:dyDescent="0.35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>
        <f>ROUND((E3421/D3421)*100,0)</f>
        <v>107</v>
      </c>
      <c r="P3421" s="5">
        <f>E3421/L3421</f>
        <v>63.695652173913047</v>
      </c>
      <c r="Q3421" t="str">
        <f>LEFT(N3421,FIND("/",N3421)-1)</f>
        <v>theater</v>
      </c>
      <c r="R3421" t="str">
        <f>RIGHT(N3421,LEN(N3421)-FIND("/",N3421))</f>
        <v>plays</v>
      </c>
      <c r="S3421" s="9">
        <f t="shared" si="106"/>
        <v>42448.821585648147</v>
      </c>
      <c r="T3421" s="9">
        <f t="shared" si="107"/>
        <v>42466.895833333328</v>
      </c>
    </row>
    <row r="3422" spans="1:20" ht="43.5" x14ac:dyDescent="0.35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>
        <f>ROUND((E3422/D3422)*100,0)</f>
        <v>138</v>
      </c>
      <c r="P3422" s="5">
        <f>E3422/L3422</f>
        <v>28.411764705882351</v>
      </c>
      <c r="Q3422" t="str">
        <f>LEFT(N3422,FIND("/",N3422)-1)</f>
        <v>theater</v>
      </c>
      <c r="R3422" t="str">
        <f>RIGHT(N3422,LEN(N3422)-FIND("/",N3422))</f>
        <v>plays</v>
      </c>
      <c r="S3422" s="9">
        <f t="shared" si="106"/>
        <v>42405.090300925927</v>
      </c>
      <c r="T3422" s="9">
        <f t="shared" si="107"/>
        <v>42414</v>
      </c>
    </row>
    <row r="3423" spans="1:20" ht="43.5" x14ac:dyDescent="0.35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>
        <f>ROUND((E3423/D3423)*100,0)</f>
        <v>101</v>
      </c>
      <c r="P3423" s="5">
        <f>E3423/L3423</f>
        <v>103.21428571428571</v>
      </c>
      <c r="Q3423" t="str">
        <f>LEFT(N3423,FIND("/",N3423)-1)</f>
        <v>theater</v>
      </c>
      <c r="R3423" t="str">
        <f>RIGHT(N3423,LEN(N3423)-FIND("/",N3423))</f>
        <v>plays</v>
      </c>
      <c r="S3423" s="9">
        <f t="shared" si="106"/>
        <v>42037.791238425925</v>
      </c>
      <c r="T3423" s="9">
        <f t="shared" si="107"/>
        <v>42067.791238425925</v>
      </c>
    </row>
    <row r="3424" spans="1:20" ht="43.5" x14ac:dyDescent="0.35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>
        <f>ROUND((E3424/D3424)*100,0)</f>
        <v>109</v>
      </c>
      <c r="P3424" s="5">
        <f>E3424/L3424</f>
        <v>71.152173913043484</v>
      </c>
      <c r="Q3424" t="str">
        <f>LEFT(N3424,FIND("/",N3424)-1)</f>
        <v>theater</v>
      </c>
      <c r="R3424" t="str">
        <f>RIGHT(N3424,LEN(N3424)-FIND("/",N3424))</f>
        <v>plays</v>
      </c>
      <c r="S3424" s="9">
        <f t="shared" si="106"/>
        <v>42323.562222222223</v>
      </c>
      <c r="T3424" s="9">
        <f t="shared" si="107"/>
        <v>42352</v>
      </c>
    </row>
    <row r="3425" spans="1:20" ht="43.5" x14ac:dyDescent="0.35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>
        <f>ROUND((E3425/D3425)*100,0)</f>
        <v>140</v>
      </c>
      <c r="P3425" s="5">
        <f>E3425/L3425</f>
        <v>35</v>
      </c>
      <c r="Q3425" t="str">
        <f>LEFT(N3425,FIND("/",N3425)-1)</f>
        <v>theater</v>
      </c>
      <c r="R3425" t="str">
        <f>RIGHT(N3425,LEN(N3425)-FIND("/",N3425))</f>
        <v>plays</v>
      </c>
      <c r="S3425" s="9">
        <f t="shared" si="106"/>
        <v>42088.911354166667</v>
      </c>
      <c r="T3425" s="9">
        <f t="shared" si="107"/>
        <v>42118.911354166667</v>
      </c>
    </row>
    <row r="3426" spans="1:20" ht="43.5" x14ac:dyDescent="0.35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>
        <f>ROUND((E3426/D3426)*100,0)</f>
        <v>104</v>
      </c>
      <c r="P3426" s="5">
        <f>E3426/L3426</f>
        <v>81.776315789473685</v>
      </c>
      <c r="Q3426" t="str">
        <f>LEFT(N3426,FIND("/",N3426)-1)</f>
        <v>theater</v>
      </c>
      <c r="R3426" t="str">
        <f>RIGHT(N3426,LEN(N3426)-FIND("/",N3426))</f>
        <v>plays</v>
      </c>
      <c r="S3426" s="9">
        <f t="shared" si="106"/>
        <v>42018.676898148144</v>
      </c>
      <c r="T3426" s="9">
        <f t="shared" si="107"/>
        <v>42040.290972222225</v>
      </c>
    </row>
    <row r="3427" spans="1:20" ht="43.5" x14ac:dyDescent="0.35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>
        <f>ROUND((E3427/D3427)*100,0)</f>
        <v>103</v>
      </c>
      <c r="P3427" s="5">
        <f>E3427/L3427</f>
        <v>297.02980769230766</v>
      </c>
      <c r="Q3427" t="str">
        <f>LEFT(N3427,FIND("/",N3427)-1)</f>
        <v>theater</v>
      </c>
      <c r="R3427" t="str">
        <f>RIGHT(N3427,LEN(N3427)-FIND("/",N3427))</f>
        <v>plays</v>
      </c>
      <c r="S3427" s="9">
        <f t="shared" si="106"/>
        <v>41884.617314814815</v>
      </c>
      <c r="T3427" s="9">
        <f t="shared" si="107"/>
        <v>41916.617314814815</v>
      </c>
    </row>
    <row r="3428" spans="1:20" ht="43.5" x14ac:dyDescent="0.35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>
        <f>ROUND((E3428/D3428)*100,0)</f>
        <v>108</v>
      </c>
      <c r="P3428" s="5">
        <f>E3428/L3428</f>
        <v>46.609195402298852</v>
      </c>
      <c r="Q3428" t="str">
        <f>LEFT(N3428,FIND("/",N3428)-1)</f>
        <v>theater</v>
      </c>
      <c r="R3428" t="str">
        <f>RIGHT(N3428,LEN(N3428)-FIND("/",N3428))</f>
        <v>plays</v>
      </c>
      <c r="S3428" s="9">
        <f t="shared" si="106"/>
        <v>41884.056747685187</v>
      </c>
      <c r="T3428" s="9">
        <f t="shared" si="107"/>
        <v>41903.083333333336</v>
      </c>
    </row>
    <row r="3429" spans="1:20" ht="43.5" x14ac:dyDescent="0.35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>
        <f>ROUND((E3429/D3429)*100,0)</f>
        <v>100</v>
      </c>
      <c r="P3429" s="5">
        <f>E3429/L3429</f>
        <v>51.724137931034484</v>
      </c>
      <c r="Q3429" t="str">
        <f>LEFT(N3429,FIND("/",N3429)-1)</f>
        <v>theater</v>
      </c>
      <c r="R3429" t="str">
        <f>RIGHT(N3429,LEN(N3429)-FIND("/",N3429))</f>
        <v>plays</v>
      </c>
      <c r="S3429" s="9">
        <f t="shared" si="106"/>
        <v>41792.645277777774</v>
      </c>
      <c r="T3429" s="9">
        <f t="shared" si="107"/>
        <v>41822.645277777774</v>
      </c>
    </row>
    <row r="3430" spans="1:20" ht="58" x14ac:dyDescent="0.35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>
        <f>ROUND((E3430/D3430)*100,0)</f>
        <v>103</v>
      </c>
      <c r="P3430" s="5">
        <f>E3430/L3430</f>
        <v>40.294117647058826</v>
      </c>
      <c r="Q3430" t="str">
        <f>LEFT(N3430,FIND("/",N3430)-1)</f>
        <v>theater</v>
      </c>
      <c r="R3430" t="str">
        <f>RIGHT(N3430,LEN(N3430)-FIND("/",N3430))</f>
        <v>plays</v>
      </c>
      <c r="S3430" s="9">
        <f t="shared" si="106"/>
        <v>42038.720451388886</v>
      </c>
      <c r="T3430" s="9">
        <f t="shared" si="107"/>
        <v>42063.708333333328</v>
      </c>
    </row>
    <row r="3431" spans="1:20" ht="43.5" x14ac:dyDescent="0.35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>
        <f>ROUND((E3431/D3431)*100,0)</f>
        <v>130</v>
      </c>
      <c r="P3431" s="5">
        <f>E3431/L3431</f>
        <v>16.25</v>
      </c>
      <c r="Q3431" t="str">
        <f>LEFT(N3431,FIND("/",N3431)-1)</f>
        <v>theater</v>
      </c>
      <c r="R3431" t="str">
        <f>RIGHT(N3431,LEN(N3431)-FIND("/",N3431))</f>
        <v>plays</v>
      </c>
      <c r="S3431" s="9">
        <f t="shared" si="106"/>
        <v>42662.021539351852</v>
      </c>
      <c r="T3431" s="9">
        <f t="shared" si="107"/>
        <v>42676.021539351852</v>
      </c>
    </row>
    <row r="3432" spans="1:20" ht="43.5" x14ac:dyDescent="0.35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>
        <f>ROUND((E3432/D3432)*100,0)</f>
        <v>109</v>
      </c>
      <c r="P3432" s="5">
        <f>E3432/L3432</f>
        <v>30.152638888888887</v>
      </c>
      <c r="Q3432" t="str">
        <f>LEFT(N3432,FIND("/",N3432)-1)</f>
        <v>theater</v>
      </c>
      <c r="R3432" t="str">
        <f>RIGHT(N3432,LEN(N3432)-FIND("/",N3432))</f>
        <v>plays</v>
      </c>
      <c r="S3432" s="9">
        <f t="shared" si="106"/>
        <v>41820.945613425924</v>
      </c>
      <c r="T3432" s="9">
        <f t="shared" si="107"/>
        <v>41850.945613425924</v>
      </c>
    </row>
    <row r="3433" spans="1:20" ht="43.5" x14ac:dyDescent="0.35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>
        <f>ROUND((E3433/D3433)*100,0)</f>
        <v>100</v>
      </c>
      <c r="P3433" s="5">
        <f>E3433/L3433</f>
        <v>95.238095238095241</v>
      </c>
      <c r="Q3433" t="str">
        <f>LEFT(N3433,FIND("/",N3433)-1)</f>
        <v>theater</v>
      </c>
      <c r="R3433" t="str">
        <f>RIGHT(N3433,LEN(N3433)-FIND("/",N3433))</f>
        <v>plays</v>
      </c>
      <c r="S3433" s="9">
        <f t="shared" si="106"/>
        <v>41839.730937500004</v>
      </c>
      <c r="T3433" s="9">
        <f t="shared" si="107"/>
        <v>41869.730937500004</v>
      </c>
    </row>
    <row r="3434" spans="1:20" ht="43.5" x14ac:dyDescent="0.35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>
        <f>ROUND((E3434/D3434)*100,0)</f>
        <v>110</v>
      </c>
      <c r="P3434" s="5">
        <f>E3434/L3434</f>
        <v>52.214285714285715</v>
      </c>
      <c r="Q3434" t="str">
        <f>LEFT(N3434,FIND("/",N3434)-1)</f>
        <v>theater</v>
      </c>
      <c r="R3434" t="str">
        <f>RIGHT(N3434,LEN(N3434)-FIND("/",N3434))</f>
        <v>plays</v>
      </c>
      <c r="S3434" s="9">
        <f t="shared" si="106"/>
        <v>42380.581180555557</v>
      </c>
      <c r="T3434" s="9">
        <f t="shared" si="107"/>
        <v>42405.916666666672</v>
      </c>
    </row>
    <row r="3435" spans="1:20" ht="43.5" x14ac:dyDescent="0.35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>
        <f>ROUND((E3435/D3435)*100,0)</f>
        <v>100</v>
      </c>
      <c r="P3435" s="5">
        <f>E3435/L3435</f>
        <v>134.1549295774648</v>
      </c>
      <c r="Q3435" t="str">
        <f>LEFT(N3435,FIND("/",N3435)-1)</f>
        <v>theater</v>
      </c>
      <c r="R3435" t="str">
        <f>RIGHT(N3435,LEN(N3435)-FIND("/",N3435))</f>
        <v>plays</v>
      </c>
      <c r="S3435" s="9">
        <f t="shared" si="106"/>
        <v>41776.063136574077</v>
      </c>
      <c r="T3435" s="9">
        <f t="shared" si="107"/>
        <v>41807.125</v>
      </c>
    </row>
    <row r="3436" spans="1:20" ht="58" x14ac:dyDescent="0.35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>
        <f>ROUND((E3436/D3436)*100,0)</f>
        <v>106</v>
      </c>
      <c r="P3436" s="5">
        <f>E3436/L3436</f>
        <v>62.827380952380949</v>
      </c>
      <c r="Q3436" t="str">
        <f>LEFT(N3436,FIND("/",N3436)-1)</f>
        <v>theater</v>
      </c>
      <c r="R3436" t="str">
        <f>RIGHT(N3436,LEN(N3436)-FIND("/",N3436))</f>
        <v>plays</v>
      </c>
      <c r="S3436" s="9">
        <f t="shared" si="106"/>
        <v>41800.380428240744</v>
      </c>
      <c r="T3436" s="9">
        <f t="shared" si="107"/>
        <v>41830.380428240744</v>
      </c>
    </row>
    <row r="3437" spans="1:20" ht="43.5" x14ac:dyDescent="0.35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>
        <f>ROUND((E3437/D3437)*100,0)</f>
        <v>112</v>
      </c>
      <c r="P3437" s="5">
        <f>E3437/L3437</f>
        <v>58.94736842105263</v>
      </c>
      <c r="Q3437" t="str">
        <f>LEFT(N3437,FIND("/",N3437)-1)</f>
        <v>theater</v>
      </c>
      <c r="R3437" t="str">
        <f>RIGHT(N3437,LEN(N3437)-FIND("/",N3437))</f>
        <v>plays</v>
      </c>
      <c r="S3437" s="9">
        <f t="shared" si="106"/>
        <v>42572.61681712963</v>
      </c>
      <c r="T3437" s="9">
        <f t="shared" si="107"/>
        <v>42589.125</v>
      </c>
    </row>
    <row r="3438" spans="1:20" ht="43.5" x14ac:dyDescent="0.35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>
        <f>ROUND((E3438/D3438)*100,0)</f>
        <v>106</v>
      </c>
      <c r="P3438" s="5">
        <f>E3438/L3438</f>
        <v>143.1081081081081</v>
      </c>
      <c r="Q3438" t="str">
        <f>LEFT(N3438,FIND("/",N3438)-1)</f>
        <v>theater</v>
      </c>
      <c r="R3438" t="str">
        <f>RIGHT(N3438,LEN(N3438)-FIND("/",N3438))</f>
        <v>plays</v>
      </c>
      <c r="S3438" s="9">
        <f t="shared" si="106"/>
        <v>41851.541585648149</v>
      </c>
      <c r="T3438" s="9">
        <f t="shared" si="107"/>
        <v>41872.686111111114</v>
      </c>
    </row>
    <row r="3439" spans="1:20" ht="58" x14ac:dyDescent="0.35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>
        <f>ROUND((E3439/D3439)*100,0)</f>
        <v>101</v>
      </c>
      <c r="P3439" s="5">
        <f>E3439/L3439</f>
        <v>84.166666666666671</v>
      </c>
      <c r="Q3439" t="str">
        <f>LEFT(N3439,FIND("/",N3439)-1)</f>
        <v>theater</v>
      </c>
      <c r="R3439" t="str">
        <f>RIGHT(N3439,LEN(N3439)-FIND("/",N3439))</f>
        <v>plays</v>
      </c>
      <c r="S3439" s="9">
        <f t="shared" si="106"/>
        <v>42205.710879629631</v>
      </c>
      <c r="T3439" s="9">
        <f t="shared" si="107"/>
        <v>42235.710879629631</v>
      </c>
    </row>
    <row r="3440" spans="1:20" ht="43.5" x14ac:dyDescent="0.35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>
        <f>ROUND((E3440/D3440)*100,0)</f>
        <v>104</v>
      </c>
      <c r="P3440" s="5">
        <f>E3440/L3440</f>
        <v>186.07142857142858</v>
      </c>
      <c r="Q3440" t="str">
        <f>LEFT(N3440,FIND("/",N3440)-1)</f>
        <v>theater</v>
      </c>
      <c r="R3440" t="str">
        <f>RIGHT(N3440,LEN(N3440)-FIND("/",N3440))</f>
        <v>plays</v>
      </c>
      <c r="S3440" s="9">
        <f t="shared" si="106"/>
        <v>42100.927858796291</v>
      </c>
      <c r="T3440" s="9">
        <f t="shared" si="107"/>
        <v>42126.875</v>
      </c>
    </row>
    <row r="3441" spans="1:20" ht="29" x14ac:dyDescent="0.35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>
        <f>ROUND((E3441/D3441)*100,0)</f>
        <v>135</v>
      </c>
      <c r="P3441" s="5">
        <f>E3441/L3441</f>
        <v>89.785555555555561</v>
      </c>
      <c r="Q3441" t="str">
        <f>LEFT(N3441,FIND("/",N3441)-1)</f>
        <v>theater</v>
      </c>
      <c r="R3441" t="str">
        <f>RIGHT(N3441,LEN(N3441)-FIND("/",N3441))</f>
        <v>plays</v>
      </c>
      <c r="S3441" s="9">
        <f t="shared" si="106"/>
        <v>42374.911226851851</v>
      </c>
      <c r="T3441" s="9">
        <f t="shared" si="107"/>
        <v>42388.207638888889</v>
      </c>
    </row>
    <row r="3442" spans="1:20" ht="43.5" x14ac:dyDescent="0.35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>
        <f>ROUND((E3442/D3442)*100,0)</f>
        <v>105</v>
      </c>
      <c r="P3442" s="5">
        <f>E3442/L3442</f>
        <v>64.157560975609755</v>
      </c>
      <c r="Q3442" t="str">
        <f>LEFT(N3442,FIND("/",N3442)-1)</f>
        <v>theater</v>
      </c>
      <c r="R3442" t="str">
        <f>RIGHT(N3442,LEN(N3442)-FIND("/",N3442))</f>
        <v>plays</v>
      </c>
      <c r="S3442" s="9">
        <f t="shared" si="106"/>
        <v>41809.12300925926</v>
      </c>
      <c r="T3442" s="9">
        <f t="shared" si="107"/>
        <v>41831.677083333336</v>
      </c>
    </row>
    <row r="3443" spans="1:20" ht="43.5" x14ac:dyDescent="0.35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>
        <f>ROUND((E3443/D3443)*100,0)</f>
        <v>103</v>
      </c>
      <c r="P3443" s="5">
        <f>E3443/L3443</f>
        <v>59.651162790697676</v>
      </c>
      <c r="Q3443" t="str">
        <f>LEFT(N3443,FIND("/",N3443)-1)</f>
        <v>theater</v>
      </c>
      <c r="R3443" t="str">
        <f>RIGHT(N3443,LEN(N3443)-FIND("/",N3443))</f>
        <v>plays</v>
      </c>
      <c r="S3443" s="9">
        <f t="shared" si="106"/>
        <v>42294.429641203707</v>
      </c>
      <c r="T3443" s="9">
        <f t="shared" si="107"/>
        <v>42321.845138888893</v>
      </c>
    </row>
    <row r="3444" spans="1:20" ht="43.5" x14ac:dyDescent="0.35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>
        <f>ROUND((E3444/D3444)*100,0)</f>
        <v>100</v>
      </c>
      <c r="P3444" s="5">
        <f>E3444/L3444</f>
        <v>31.25</v>
      </c>
      <c r="Q3444" t="str">
        <f>LEFT(N3444,FIND("/",N3444)-1)</f>
        <v>theater</v>
      </c>
      <c r="R3444" t="str">
        <f>RIGHT(N3444,LEN(N3444)-FIND("/",N3444))</f>
        <v>plays</v>
      </c>
      <c r="S3444" s="9">
        <f t="shared" si="106"/>
        <v>42124.841111111105</v>
      </c>
      <c r="T3444" s="9">
        <f t="shared" si="107"/>
        <v>42154.841111111105</v>
      </c>
    </row>
    <row r="3445" spans="1:20" ht="43.5" x14ac:dyDescent="0.35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>
        <f>ROUND((E3445/D3445)*100,0)</f>
        <v>186</v>
      </c>
      <c r="P3445" s="5">
        <f>E3445/L3445</f>
        <v>41.222222222222221</v>
      </c>
      <c r="Q3445" t="str">
        <f>LEFT(N3445,FIND("/",N3445)-1)</f>
        <v>theater</v>
      </c>
      <c r="R3445" t="str">
        <f>RIGHT(N3445,LEN(N3445)-FIND("/",N3445))</f>
        <v>plays</v>
      </c>
      <c r="S3445" s="9">
        <f t="shared" si="106"/>
        <v>41861.524837962963</v>
      </c>
      <c r="T3445" s="9">
        <f t="shared" si="107"/>
        <v>41891.524837962963</v>
      </c>
    </row>
    <row r="3446" spans="1:20" ht="58" x14ac:dyDescent="0.35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>
        <f>ROUND((E3446/D3446)*100,0)</f>
        <v>289</v>
      </c>
      <c r="P3446" s="5">
        <f>E3446/L3446</f>
        <v>43.35</v>
      </c>
      <c r="Q3446" t="str">
        <f>LEFT(N3446,FIND("/",N3446)-1)</f>
        <v>theater</v>
      </c>
      <c r="R3446" t="str">
        <f>RIGHT(N3446,LEN(N3446)-FIND("/",N3446))</f>
        <v>plays</v>
      </c>
      <c r="S3446" s="9">
        <f t="shared" si="106"/>
        <v>42521.291504629626</v>
      </c>
      <c r="T3446" s="9">
        <f t="shared" si="107"/>
        <v>42529.582638888889</v>
      </c>
    </row>
    <row r="3447" spans="1:20" ht="43.5" x14ac:dyDescent="0.35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>
        <f>ROUND((E3447/D3447)*100,0)</f>
        <v>100</v>
      </c>
      <c r="P3447" s="5">
        <f>E3447/L3447</f>
        <v>64.516129032258064</v>
      </c>
      <c r="Q3447" t="str">
        <f>LEFT(N3447,FIND("/",N3447)-1)</f>
        <v>theater</v>
      </c>
      <c r="R3447" t="str">
        <f>RIGHT(N3447,LEN(N3447)-FIND("/",N3447))</f>
        <v>plays</v>
      </c>
      <c r="S3447" s="9">
        <f t="shared" si="106"/>
        <v>42272.530509259261</v>
      </c>
      <c r="T3447" s="9">
        <f t="shared" si="107"/>
        <v>42300.530509259261</v>
      </c>
    </row>
    <row r="3448" spans="1:20" ht="43.5" x14ac:dyDescent="0.35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>
        <f>ROUND((E3448/D3448)*100,0)</f>
        <v>108</v>
      </c>
      <c r="P3448" s="5">
        <f>E3448/L3448</f>
        <v>43.28</v>
      </c>
      <c r="Q3448" t="str">
        <f>LEFT(N3448,FIND("/",N3448)-1)</f>
        <v>theater</v>
      </c>
      <c r="R3448" t="str">
        <f>RIGHT(N3448,LEN(N3448)-FIND("/",N3448))</f>
        <v>plays</v>
      </c>
      <c r="S3448" s="9">
        <f t="shared" si="106"/>
        <v>42016.832465277781</v>
      </c>
      <c r="T3448" s="9">
        <f t="shared" si="107"/>
        <v>42040.513888888891</v>
      </c>
    </row>
    <row r="3449" spans="1:20" ht="29" x14ac:dyDescent="0.35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>
        <f>ROUND((E3449/D3449)*100,0)</f>
        <v>108</v>
      </c>
      <c r="P3449" s="5">
        <f>E3449/L3449</f>
        <v>77</v>
      </c>
      <c r="Q3449" t="str">
        <f>LEFT(N3449,FIND("/",N3449)-1)</f>
        <v>theater</v>
      </c>
      <c r="R3449" t="str">
        <f>RIGHT(N3449,LEN(N3449)-FIND("/",N3449))</f>
        <v>plays</v>
      </c>
      <c r="S3449" s="9">
        <f t="shared" si="106"/>
        <v>42402.889027777783</v>
      </c>
      <c r="T3449" s="9">
        <f t="shared" si="107"/>
        <v>42447.847361111111</v>
      </c>
    </row>
    <row r="3450" spans="1:20" ht="43.5" x14ac:dyDescent="0.35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>
        <f>ROUND((E3450/D3450)*100,0)</f>
        <v>110</v>
      </c>
      <c r="P3450" s="5">
        <f>E3450/L3450</f>
        <v>51.222222222222221</v>
      </c>
      <c r="Q3450" t="str">
        <f>LEFT(N3450,FIND("/",N3450)-1)</f>
        <v>theater</v>
      </c>
      <c r="R3450" t="str">
        <f>RIGHT(N3450,LEN(N3450)-FIND("/",N3450))</f>
        <v>plays</v>
      </c>
      <c r="S3450" s="9">
        <f t="shared" si="106"/>
        <v>41960.119085648148</v>
      </c>
      <c r="T3450" s="9">
        <f t="shared" si="107"/>
        <v>41990.119085648148</v>
      </c>
    </row>
    <row r="3451" spans="1:20" ht="43.5" x14ac:dyDescent="0.35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>
        <f>ROUND((E3451/D3451)*100,0)</f>
        <v>171</v>
      </c>
      <c r="P3451" s="5">
        <f>E3451/L3451</f>
        <v>68.25</v>
      </c>
      <c r="Q3451" t="str">
        <f>LEFT(N3451,FIND("/",N3451)-1)</f>
        <v>theater</v>
      </c>
      <c r="R3451" t="str">
        <f>RIGHT(N3451,LEN(N3451)-FIND("/",N3451))</f>
        <v>plays</v>
      </c>
      <c r="S3451" s="9">
        <f t="shared" si="106"/>
        <v>42532.052523148144</v>
      </c>
      <c r="T3451" s="9">
        <f t="shared" si="107"/>
        <v>42560.166666666672</v>
      </c>
    </row>
    <row r="3452" spans="1:20" ht="43.5" x14ac:dyDescent="0.35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>
        <f>ROUND((E3452/D3452)*100,0)</f>
        <v>152</v>
      </c>
      <c r="P3452" s="5">
        <f>E3452/L3452</f>
        <v>19.487179487179485</v>
      </c>
      <c r="Q3452" t="str">
        <f>LEFT(N3452,FIND("/",N3452)-1)</f>
        <v>theater</v>
      </c>
      <c r="R3452" t="str">
        <f>RIGHT(N3452,LEN(N3452)-FIND("/",N3452))</f>
        <v>plays</v>
      </c>
      <c r="S3452" s="9">
        <f t="shared" si="106"/>
        <v>42036.704525462963</v>
      </c>
      <c r="T3452" s="9">
        <f t="shared" si="107"/>
        <v>42096.662858796291</v>
      </c>
    </row>
    <row r="3453" spans="1:20" ht="43.5" x14ac:dyDescent="0.35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>
        <f>ROUND((E3453/D3453)*100,0)</f>
        <v>101</v>
      </c>
      <c r="P3453" s="5">
        <f>E3453/L3453</f>
        <v>41.125</v>
      </c>
      <c r="Q3453" t="str">
        <f>LEFT(N3453,FIND("/",N3453)-1)</f>
        <v>theater</v>
      </c>
      <c r="R3453" t="str">
        <f>RIGHT(N3453,LEN(N3453)-FIND("/",N3453))</f>
        <v>plays</v>
      </c>
      <c r="S3453" s="9">
        <f t="shared" si="106"/>
        <v>42088.723692129628</v>
      </c>
      <c r="T3453" s="9">
        <f t="shared" si="107"/>
        <v>42115.723692129628</v>
      </c>
    </row>
    <row r="3454" spans="1:20" ht="43.5" x14ac:dyDescent="0.35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>
        <f>ROUND((E3454/D3454)*100,0)</f>
        <v>153</v>
      </c>
      <c r="P3454" s="5">
        <f>E3454/L3454</f>
        <v>41.405405405405403</v>
      </c>
      <c r="Q3454" t="str">
        <f>LEFT(N3454,FIND("/",N3454)-1)</f>
        <v>theater</v>
      </c>
      <c r="R3454" t="str">
        <f>RIGHT(N3454,LEN(N3454)-FIND("/",N3454))</f>
        <v>plays</v>
      </c>
      <c r="S3454" s="9">
        <f t="shared" si="106"/>
        <v>41820.639189814814</v>
      </c>
      <c r="T3454" s="9">
        <f t="shared" si="107"/>
        <v>41843.165972222225</v>
      </c>
    </row>
    <row r="3455" spans="1:20" ht="43.5" x14ac:dyDescent="0.35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>
        <f>ROUND((E3455/D3455)*100,0)</f>
        <v>128</v>
      </c>
      <c r="P3455" s="5">
        <f>E3455/L3455</f>
        <v>27.5</v>
      </c>
      <c r="Q3455" t="str">
        <f>LEFT(N3455,FIND("/",N3455)-1)</f>
        <v>theater</v>
      </c>
      <c r="R3455" t="str">
        <f>RIGHT(N3455,LEN(N3455)-FIND("/",N3455))</f>
        <v>plays</v>
      </c>
      <c r="S3455" s="9">
        <f t="shared" si="106"/>
        <v>42535.97865740741</v>
      </c>
      <c r="T3455" s="9">
        <f t="shared" si="107"/>
        <v>42595.97865740741</v>
      </c>
    </row>
    <row r="3456" spans="1:20" ht="58" x14ac:dyDescent="0.35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>
        <f>ROUND((E3456/D3456)*100,0)</f>
        <v>101</v>
      </c>
      <c r="P3456" s="5">
        <f>E3456/L3456</f>
        <v>33.571428571428569</v>
      </c>
      <c r="Q3456" t="str">
        <f>LEFT(N3456,FIND("/",N3456)-1)</f>
        <v>theater</v>
      </c>
      <c r="R3456" t="str">
        <f>RIGHT(N3456,LEN(N3456)-FIND("/",N3456))</f>
        <v>plays</v>
      </c>
      <c r="S3456" s="9">
        <f t="shared" si="106"/>
        <v>41821.698599537034</v>
      </c>
      <c r="T3456" s="9">
        <f t="shared" si="107"/>
        <v>41851.698599537034</v>
      </c>
    </row>
    <row r="3457" spans="1:20" ht="58" x14ac:dyDescent="0.35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>
        <f>ROUND((E3457/D3457)*100,0)</f>
        <v>101</v>
      </c>
      <c r="P3457" s="5">
        <f>E3457/L3457</f>
        <v>145.86956521739131</v>
      </c>
      <c r="Q3457" t="str">
        <f>LEFT(N3457,FIND("/",N3457)-1)</f>
        <v>theater</v>
      </c>
      <c r="R3457" t="str">
        <f>RIGHT(N3457,LEN(N3457)-FIND("/",N3457))</f>
        <v>plays</v>
      </c>
      <c r="S3457" s="9">
        <f t="shared" si="106"/>
        <v>42626.7503125</v>
      </c>
      <c r="T3457" s="9">
        <f t="shared" si="107"/>
        <v>42656.7503125</v>
      </c>
    </row>
    <row r="3458" spans="1:20" ht="43.5" x14ac:dyDescent="0.35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>
        <f>ROUND((E3458/D3458)*100,0)</f>
        <v>191</v>
      </c>
      <c r="P3458" s="5">
        <f>E3458/L3458</f>
        <v>358.6875</v>
      </c>
      <c r="Q3458" t="str">
        <f>LEFT(N3458,FIND("/",N3458)-1)</f>
        <v>theater</v>
      </c>
      <c r="R3458" t="str">
        <f>RIGHT(N3458,LEN(N3458)-FIND("/",N3458))</f>
        <v>plays</v>
      </c>
      <c r="S3458" s="9">
        <f t="shared" si="106"/>
        <v>41821.205636574072</v>
      </c>
      <c r="T3458" s="9">
        <f t="shared" si="107"/>
        <v>41852.290972222225</v>
      </c>
    </row>
    <row r="3459" spans="1:20" ht="29" x14ac:dyDescent="0.35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>
        <f>ROUND((E3459/D3459)*100,0)</f>
        <v>140</v>
      </c>
      <c r="P3459" s="5">
        <f>E3459/L3459</f>
        <v>50.981818181818184</v>
      </c>
      <c r="Q3459" t="str">
        <f>LEFT(N3459,FIND("/",N3459)-1)</f>
        <v>theater</v>
      </c>
      <c r="R3459" t="str">
        <f>RIGHT(N3459,LEN(N3459)-FIND("/",N3459))</f>
        <v>plays</v>
      </c>
      <c r="S3459" s="9">
        <f t="shared" ref="S3459:S3522" si="108">(((J3459/60)/60)/24)+DATE(1970,1,1)</f>
        <v>42016.706678240742</v>
      </c>
      <c r="T3459" s="9">
        <f t="shared" ref="T3459:T3522" si="109">(((I3459/60)/60)/24)+DATE(1970,1,1)</f>
        <v>42047.249305555553</v>
      </c>
    </row>
    <row r="3460" spans="1:20" ht="43.5" x14ac:dyDescent="0.35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>
        <f>ROUND((E3460/D3460)*100,0)</f>
        <v>124</v>
      </c>
      <c r="P3460" s="5">
        <f>E3460/L3460</f>
        <v>45.037037037037038</v>
      </c>
      <c r="Q3460" t="str">
        <f>LEFT(N3460,FIND("/",N3460)-1)</f>
        <v>theater</v>
      </c>
      <c r="R3460" t="str">
        <f>RIGHT(N3460,LEN(N3460)-FIND("/",N3460))</f>
        <v>plays</v>
      </c>
      <c r="S3460" s="9">
        <f t="shared" si="108"/>
        <v>42011.202581018515</v>
      </c>
      <c r="T3460" s="9">
        <f t="shared" si="109"/>
        <v>42038.185416666667</v>
      </c>
    </row>
    <row r="3461" spans="1:20" ht="58" x14ac:dyDescent="0.35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>
        <f>ROUND((E3461/D3461)*100,0)</f>
        <v>126</v>
      </c>
      <c r="P3461" s="5">
        <f>E3461/L3461</f>
        <v>17.527777777777779</v>
      </c>
      <c r="Q3461" t="str">
        <f>LEFT(N3461,FIND("/",N3461)-1)</f>
        <v>theater</v>
      </c>
      <c r="R3461" t="str">
        <f>RIGHT(N3461,LEN(N3461)-FIND("/",N3461))</f>
        <v>plays</v>
      </c>
      <c r="S3461" s="9">
        <f t="shared" si="108"/>
        <v>42480.479861111111</v>
      </c>
      <c r="T3461" s="9">
        <f t="shared" si="109"/>
        <v>42510.479861111111</v>
      </c>
    </row>
    <row r="3462" spans="1:20" ht="43.5" x14ac:dyDescent="0.35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>
        <f>ROUND((E3462/D3462)*100,0)</f>
        <v>190</v>
      </c>
      <c r="P3462" s="5">
        <f>E3462/L3462</f>
        <v>50</v>
      </c>
      <c r="Q3462" t="str">
        <f>LEFT(N3462,FIND("/",N3462)-1)</f>
        <v>theater</v>
      </c>
      <c r="R3462" t="str">
        <f>RIGHT(N3462,LEN(N3462)-FIND("/",N3462))</f>
        <v>plays</v>
      </c>
      <c r="S3462" s="9">
        <f t="shared" si="108"/>
        <v>41852.527222222219</v>
      </c>
      <c r="T3462" s="9">
        <f t="shared" si="109"/>
        <v>41866.527222222219</v>
      </c>
    </row>
    <row r="3463" spans="1:20" ht="58" x14ac:dyDescent="0.35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>
        <f>ROUND((E3463/D3463)*100,0)</f>
        <v>139</v>
      </c>
      <c r="P3463" s="5">
        <f>E3463/L3463</f>
        <v>57.916666666666664</v>
      </c>
      <c r="Q3463" t="str">
        <f>LEFT(N3463,FIND("/",N3463)-1)</f>
        <v>theater</v>
      </c>
      <c r="R3463" t="str">
        <f>RIGHT(N3463,LEN(N3463)-FIND("/",N3463))</f>
        <v>plays</v>
      </c>
      <c r="S3463" s="9">
        <f t="shared" si="108"/>
        <v>42643.632858796293</v>
      </c>
      <c r="T3463" s="9">
        <f t="shared" si="109"/>
        <v>42672.125</v>
      </c>
    </row>
    <row r="3464" spans="1:20" ht="43.5" x14ac:dyDescent="0.35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>
        <f>ROUND((E3464/D3464)*100,0)</f>
        <v>202</v>
      </c>
      <c r="P3464" s="5">
        <f>E3464/L3464</f>
        <v>29.705882352941178</v>
      </c>
      <c r="Q3464" t="str">
        <f>LEFT(N3464,FIND("/",N3464)-1)</f>
        <v>theater</v>
      </c>
      <c r="R3464" t="str">
        <f>RIGHT(N3464,LEN(N3464)-FIND("/",N3464))</f>
        <v>plays</v>
      </c>
      <c r="S3464" s="9">
        <f t="shared" si="108"/>
        <v>42179.898472222223</v>
      </c>
      <c r="T3464" s="9">
        <f t="shared" si="109"/>
        <v>42195.75</v>
      </c>
    </row>
    <row r="3465" spans="1:20" ht="43.5" x14ac:dyDescent="0.35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>
        <f>ROUND((E3465/D3465)*100,0)</f>
        <v>103</v>
      </c>
      <c r="P3465" s="5">
        <f>E3465/L3465</f>
        <v>90.684210526315795</v>
      </c>
      <c r="Q3465" t="str">
        <f>LEFT(N3465,FIND("/",N3465)-1)</f>
        <v>theater</v>
      </c>
      <c r="R3465" t="str">
        <f>RIGHT(N3465,LEN(N3465)-FIND("/",N3465))</f>
        <v>plays</v>
      </c>
      <c r="S3465" s="9">
        <f t="shared" si="108"/>
        <v>42612.918807870374</v>
      </c>
      <c r="T3465" s="9">
        <f t="shared" si="109"/>
        <v>42654.165972222225</v>
      </c>
    </row>
    <row r="3466" spans="1:20" ht="58" x14ac:dyDescent="0.35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>
        <f>ROUND((E3466/D3466)*100,0)</f>
        <v>102</v>
      </c>
      <c r="P3466" s="5">
        <f>E3466/L3466</f>
        <v>55.012688172043013</v>
      </c>
      <c r="Q3466" t="str">
        <f>LEFT(N3466,FIND("/",N3466)-1)</f>
        <v>theater</v>
      </c>
      <c r="R3466" t="str">
        <f>RIGHT(N3466,LEN(N3466)-FIND("/",N3466))</f>
        <v>plays</v>
      </c>
      <c r="S3466" s="9">
        <f t="shared" si="108"/>
        <v>42575.130057870367</v>
      </c>
      <c r="T3466" s="9">
        <f t="shared" si="109"/>
        <v>42605.130057870367</v>
      </c>
    </row>
    <row r="3467" spans="1:20" ht="43.5" x14ac:dyDescent="0.35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>
        <f>ROUND((E3467/D3467)*100,0)</f>
        <v>103</v>
      </c>
      <c r="P3467" s="5">
        <f>E3467/L3467</f>
        <v>57.222222222222221</v>
      </c>
      <c r="Q3467" t="str">
        <f>LEFT(N3467,FIND("/",N3467)-1)</f>
        <v>theater</v>
      </c>
      <c r="R3467" t="str">
        <f>RIGHT(N3467,LEN(N3467)-FIND("/",N3467))</f>
        <v>plays</v>
      </c>
      <c r="S3467" s="9">
        <f t="shared" si="108"/>
        <v>42200.625833333332</v>
      </c>
      <c r="T3467" s="9">
        <f t="shared" si="109"/>
        <v>42225.666666666672</v>
      </c>
    </row>
    <row r="3468" spans="1:20" ht="43.5" x14ac:dyDescent="0.35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>
        <f>ROUND((E3468/D3468)*100,0)</f>
        <v>127</v>
      </c>
      <c r="P3468" s="5">
        <f>E3468/L3468</f>
        <v>72.950819672131146</v>
      </c>
      <c r="Q3468" t="str">
        <f>LEFT(N3468,FIND("/",N3468)-1)</f>
        <v>theater</v>
      </c>
      <c r="R3468" t="str">
        <f>RIGHT(N3468,LEN(N3468)-FIND("/",N3468))</f>
        <v>plays</v>
      </c>
      <c r="S3468" s="9">
        <f t="shared" si="108"/>
        <v>42420.019097222219</v>
      </c>
      <c r="T3468" s="9">
        <f t="shared" si="109"/>
        <v>42479.977430555555</v>
      </c>
    </row>
    <row r="3469" spans="1:20" x14ac:dyDescent="0.35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>
        <f>ROUND((E3469/D3469)*100,0)</f>
        <v>101</v>
      </c>
      <c r="P3469" s="5">
        <f>E3469/L3469</f>
        <v>64.468085106382972</v>
      </c>
      <c r="Q3469" t="str">
        <f>LEFT(N3469,FIND("/",N3469)-1)</f>
        <v>theater</v>
      </c>
      <c r="R3469" t="str">
        <f>RIGHT(N3469,LEN(N3469)-FIND("/",N3469))</f>
        <v>plays</v>
      </c>
      <c r="S3469" s="9">
        <f t="shared" si="108"/>
        <v>42053.671666666662</v>
      </c>
      <c r="T3469" s="9">
        <f t="shared" si="109"/>
        <v>42083.630000000005</v>
      </c>
    </row>
    <row r="3470" spans="1:20" ht="43.5" x14ac:dyDescent="0.35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>
        <f>ROUND((E3470/D3470)*100,0)</f>
        <v>122</v>
      </c>
      <c r="P3470" s="5">
        <f>E3470/L3470</f>
        <v>716.35294117647061</v>
      </c>
      <c r="Q3470" t="str">
        <f>LEFT(N3470,FIND("/",N3470)-1)</f>
        <v>theater</v>
      </c>
      <c r="R3470" t="str">
        <f>RIGHT(N3470,LEN(N3470)-FIND("/",N3470))</f>
        <v>plays</v>
      </c>
      <c r="S3470" s="9">
        <f t="shared" si="108"/>
        <v>42605.765381944439</v>
      </c>
      <c r="T3470" s="9">
        <f t="shared" si="109"/>
        <v>42634.125</v>
      </c>
    </row>
    <row r="3471" spans="1:20" ht="58" x14ac:dyDescent="0.35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>
        <f>ROUND((E3471/D3471)*100,0)</f>
        <v>113</v>
      </c>
      <c r="P3471" s="5">
        <f>E3471/L3471</f>
        <v>50.396825396825399</v>
      </c>
      <c r="Q3471" t="str">
        <f>LEFT(N3471,FIND("/",N3471)-1)</f>
        <v>theater</v>
      </c>
      <c r="R3471" t="str">
        <f>RIGHT(N3471,LEN(N3471)-FIND("/",N3471))</f>
        <v>plays</v>
      </c>
      <c r="S3471" s="9">
        <f t="shared" si="108"/>
        <v>42458.641724537039</v>
      </c>
      <c r="T3471" s="9">
        <f t="shared" si="109"/>
        <v>42488.641724537039</v>
      </c>
    </row>
    <row r="3472" spans="1:20" ht="29" x14ac:dyDescent="0.35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>
        <f>ROUND((E3472/D3472)*100,0)</f>
        <v>150</v>
      </c>
      <c r="P3472" s="5">
        <f>E3472/L3472</f>
        <v>41.666666666666664</v>
      </c>
      <c r="Q3472" t="str">
        <f>LEFT(N3472,FIND("/",N3472)-1)</f>
        <v>theater</v>
      </c>
      <c r="R3472" t="str">
        <f>RIGHT(N3472,LEN(N3472)-FIND("/",N3472))</f>
        <v>plays</v>
      </c>
      <c r="S3472" s="9">
        <f t="shared" si="108"/>
        <v>42529.022013888884</v>
      </c>
      <c r="T3472" s="9">
        <f t="shared" si="109"/>
        <v>42566.901388888888</v>
      </c>
    </row>
    <row r="3473" spans="1:20" ht="58" x14ac:dyDescent="0.35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>
        <f>ROUND((E3473/D3473)*100,0)</f>
        <v>215</v>
      </c>
      <c r="P3473" s="5">
        <f>E3473/L3473</f>
        <v>35.766666666666666</v>
      </c>
      <c r="Q3473" t="str">
        <f>LEFT(N3473,FIND("/",N3473)-1)</f>
        <v>theater</v>
      </c>
      <c r="R3473" t="str">
        <f>RIGHT(N3473,LEN(N3473)-FIND("/",N3473))</f>
        <v>plays</v>
      </c>
      <c r="S3473" s="9">
        <f t="shared" si="108"/>
        <v>41841.820486111108</v>
      </c>
      <c r="T3473" s="9">
        <f t="shared" si="109"/>
        <v>41882.833333333336</v>
      </c>
    </row>
    <row r="3474" spans="1:20" ht="43.5" x14ac:dyDescent="0.35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>
        <f>ROUND((E3474/D3474)*100,0)</f>
        <v>102</v>
      </c>
      <c r="P3474" s="5">
        <f>E3474/L3474</f>
        <v>88.739130434782609</v>
      </c>
      <c r="Q3474" t="str">
        <f>LEFT(N3474,FIND("/",N3474)-1)</f>
        <v>theater</v>
      </c>
      <c r="R3474" t="str">
        <f>RIGHT(N3474,LEN(N3474)-FIND("/",N3474))</f>
        <v>plays</v>
      </c>
      <c r="S3474" s="9">
        <f t="shared" si="108"/>
        <v>41928.170497685183</v>
      </c>
      <c r="T3474" s="9">
        <f t="shared" si="109"/>
        <v>41949.249305555553</v>
      </c>
    </row>
    <row r="3475" spans="1:20" ht="43.5" x14ac:dyDescent="0.35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>
        <f>ROUND((E3475/D3475)*100,0)</f>
        <v>100</v>
      </c>
      <c r="P3475" s="5">
        <f>E3475/L3475</f>
        <v>148.4848484848485</v>
      </c>
      <c r="Q3475" t="str">
        <f>LEFT(N3475,FIND("/",N3475)-1)</f>
        <v>theater</v>
      </c>
      <c r="R3475" t="str">
        <f>RIGHT(N3475,LEN(N3475)-FIND("/",N3475))</f>
        <v>plays</v>
      </c>
      <c r="S3475" s="9">
        <f t="shared" si="108"/>
        <v>42062.834444444445</v>
      </c>
      <c r="T3475" s="9">
        <f t="shared" si="109"/>
        <v>42083.852083333331</v>
      </c>
    </row>
    <row r="3476" spans="1:20" ht="43.5" x14ac:dyDescent="0.35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>
        <f>ROUND((E3476/D3476)*100,0)</f>
        <v>101</v>
      </c>
      <c r="P3476" s="5">
        <f>E3476/L3476</f>
        <v>51.794871794871796</v>
      </c>
      <c r="Q3476" t="str">
        <f>LEFT(N3476,FIND("/",N3476)-1)</f>
        <v>theater</v>
      </c>
      <c r="R3476" t="str">
        <f>RIGHT(N3476,LEN(N3476)-FIND("/",N3476))</f>
        <v>plays</v>
      </c>
      <c r="S3476" s="9">
        <f t="shared" si="108"/>
        <v>42541.501516203702</v>
      </c>
      <c r="T3476" s="9">
        <f t="shared" si="109"/>
        <v>42571.501516203702</v>
      </c>
    </row>
    <row r="3477" spans="1:20" ht="43.5" x14ac:dyDescent="0.35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>
        <f>ROUND((E3477/D3477)*100,0)</f>
        <v>113</v>
      </c>
      <c r="P3477" s="5">
        <f>E3477/L3477</f>
        <v>20</v>
      </c>
      <c r="Q3477" t="str">
        <f>LEFT(N3477,FIND("/",N3477)-1)</f>
        <v>theater</v>
      </c>
      <c r="R3477" t="str">
        <f>RIGHT(N3477,LEN(N3477)-FIND("/",N3477))</f>
        <v>plays</v>
      </c>
      <c r="S3477" s="9">
        <f t="shared" si="108"/>
        <v>41918.880833333329</v>
      </c>
      <c r="T3477" s="9">
        <f t="shared" si="109"/>
        <v>41946</v>
      </c>
    </row>
    <row r="3478" spans="1:20" ht="58" x14ac:dyDescent="0.35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>
        <f>ROUND((E3478/D3478)*100,0)</f>
        <v>104</v>
      </c>
      <c r="P3478" s="5">
        <f>E3478/L3478</f>
        <v>52</v>
      </c>
      <c r="Q3478" t="str">
        <f>LEFT(N3478,FIND("/",N3478)-1)</f>
        <v>theater</v>
      </c>
      <c r="R3478" t="str">
        <f>RIGHT(N3478,LEN(N3478)-FIND("/",N3478))</f>
        <v>plays</v>
      </c>
      <c r="S3478" s="9">
        <f t="shared" si="108"/>
        <v>41921.279976851853</v>
      </c>
      <c r="T3478" s="9">
        <f t="shared" si="109"/>
        <v>41939.125</v>
      </c>
    </row>
    <row r="3479" spans="1:20" ht="43.5" x14ac:dyDescent="0.35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>
        <f>ROUND((E3479/D3479)*100,0)</f>
        <v>115</v>
      </c>
      <c r="P3479" s="5">
        <f>E3479/L3479</f>
        <v>53.230769230769234</v>
      </c>
      <c r="Q3479" t="str">
        <f>LEFT(N3479,FIND("/",N3479)-1)</f>
        <v>theater</v>
      </c>
      <c r="R3479" t="str">
        <f>RIGHT(N3479,LEN(N3479)-FIND("/",N3479))</f>
        <v>plays</v>
      </c>
      <c r="S3479" s="9">
        <f t="shared" si="108"/>
        <v>42128.736608796295</v>
      </c>
      <c r="T3479" s="9">
        <f t="shared" si="109"/>
        <v>42141.125</v>
      </c>
    </row>
    <row r="3480" spans="1:20" ht="43.5" x14ac:dyDescent="0.35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>
        <f>ROUND((E3480/D3480)*100,0)</f>
        <v>113</v>
      </c>
      <c r="P3480" s="5">
        <f>E3480/L3480</f>
        <v>39.596491228070178</v>
      </c>
      <c r="Q3480" t="str">
        <f>LEFT(N3480,FIND("/",N3480)-1)</f>
        <v>theater</v>
      </c>
      <c r="R3480" t="str">
        <f>RIGHT(N3480,LEN(N3480)-FIND("/",N3480))</f>
        <v>plays</v>
      </c>
      <c r="S3480" s="9">
        <f t="shared" si="108"/>
        <v>42053.916921296302</v>
      </c>
      <c r="T3480" s="9">
        <f t="shared" si="109"/>
        <v>42079.875</v>
      </c>
    </row>
    <row r="3481" spans="1:20" ht="43.5" x14ac:dyDescent="0.35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>
        <f>ROUND((E3481/D3481)*100,0)</f>
        <v>128</v>
      </c>
      <c r="P3481" s="5">
        <f>E3481/L3481</f>
        <v>34.25</v>
      </c>
      <c r="Q3481" t="str">
        <f>LEFT(N3481,FIND("/",N3481)-1)</f>
        <v>theater</v>
      </c>
      <c r="R3481" t="str">
        <f>RIGHT(N3481,LEN(N3481)-FIND("/",N3481))</f>
        <v>plays</v>
      </c>
      <c r="S3481" s="9">
        <f t="shared" si="108"/>
        <v>41781.855092592588</v>
      </c>
      <c r="T3481" s="9">
        <f t="shared" si="109"/>
        <v>41811.855092592588</v>
      </c>
    </row>
    <row r="3482" spans="1:20" ht="43.5" x14ac:dyDescent="0.35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>
        <f>ROUND((E3482/D3482)*100,0)</f>
        <v>143</v>
      </c>
      <c r="P3482" s="5">
        <f>E3482/L3482</f>
        <v>164.61538461538461</v>
      </c>
      <c r="Q3482" t="str">
        <f>LEFT(N3482,FIND("/",N3482)-1)</f>
        <v>theater</v>
      </c>
      <c r="R3482" t="str">
        <f>RIGHT(N3482,LEN(N3482)-FIND("/",N3482))</f>
        <v>plays</v>
      </c>
      <c r="S3482" s="9">
        <f t="shared" si="108"/>
        <v>42171.317442129628</v>
      </c>
      <c r="T3482" s="9">
        <f t="shared" si="109"/>
        <v>42195.875</v>
      </c>
    </row>
    <row r="3483" spans="1:20" ht="43.5" x14ac:dyDescent="0.35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>
        <f>ROUND((E3483/D3483)*100,0)</f>
        <v>119</v>
      </c>
      <c r="P3483" s="5">
        <f>E3483/L3483</f>
        <v>125.05263157894737</v>
      </c>
      <c r="Q3483" t="str">
        <f>LEFT(N3483,FIND("/",N3483)-1)</f>
        <v>theater</v>
      </c>
      <c r="R3483" t="str">
        <f>RIGHT(N3483,LEN(N3483)-FIND("/",N3483))</f>
        <v>plays</v>
      </c>
      <c r="S3483" s="9">
        <f t="shared" si="108"/>
        <v>41989.24754629629</v>
      </c>
      <c r="T3483" s="9">
        <f t="shared" si="109"/>
        <v>42006.24754629629</v>
      </c>
    </row>
    <row r="3484" spans="1:20" ht="43.5" x14ac:dyDescent="0.35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>
        <f>ROUND((E3484/D3484)*100,0)</f>
        <v>138</v>
      </c>
      <c r="P3484" s="5">
        <f>E3484/L3484</f>
        <v>51.875</v>
      </c>
      <c r="Q3484" t="str">
        <f>LEFT(N3484,FIND("/",N3484)-1)</f>
        <v>theater</v>
      </c>
      <c r="R3484" t="str">
        <f>RIGHT(N3484,LEN(N3484)-FIND("/",N3484))</f>
        <v>plays</v>
      </c>
      <c r="S3484" s="9">
        <f t="shared" si="108"/>
        <v>41796.771597222221</v>
      </c>
      <c r="T3484" s="9">
        <f t="shared" si="109"/>
        <v>41826.771597222221</v>
      </c>
    </row>
    <row r="3485" spans="1:20" ht="43.5" x14ac:dyDescent="0.35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>
        <f>ROUND((E3485/D3485)*100,0)</f>
        <v>160</v>
      </c>
      <c r="P3485" s="5">
        <f>E3485/L3485</f>
        <v>40.285714285714285</v>
      </c>
      <c r="Q3485" t="str">
        <f>LEFT(N3485,FIND("/",N3485)-1)</f>
        <v>theater</v>
      </c>
      <c r="R3485" t="str">
        <f>RIGHT(N3485,LEN(N3485)-FIND("/",N3485))</f>
        <v>plays</v>
      </c>
      <c r="S3485" s="9">
        <f t="shared" si="108"/>
        <v>41793.668761574074</v>
      </c>
      <c r="T3485" s="9">
        <f t="shared" si="109"/>
        <v>41823.668761574074</v>
      </c>
    </row>
    <row r="3486" spans="1:20" ht="58" x14ac:dyDescent="0.35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>
        <f>ROUND((E3486/D3486)*100,0)</f>
        <v>114</v>
      </c>
      <c r="P3486" s="5">
        <f>E3486/L3486</f>
        <v>64.909090909090907</v>
      </c>
      <c r="Q3486" t="str">
        <f>LEFT(N3486,FIND("/",N3486)-1)</f>
        <v>theater</v>
      </c>
      <c r="R3486" t="str">
        <f>RIGHT(N3486,LEN(N3486)-FIND("/",N3486))</f>
        <v>plays</v>
      </c>
      <c r="S3486" s="9">
        <f t="shared" si="108"/>
        <v>42506.760405092587</v>
      </c>
      <c r="T3486" s="9">
        <f t="shared" si="109"/>
        <v>42536.760405092587</v>
      </c>
    </row>
    <row r="3487" spans="1:20" ht="43.5" x14ac:dyDescent="0.35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>
        <f>ROUND((E3487/D3487)*100,0)</f>
        <v>101</v>
      </c>
      <c r="P3487" s="5">
        <f>E3487/L3487</f>
        <v>55.333333333333336</v>
      </c>
      <c r="Q3487" t="str">
        <f>LEFT(N3487,FIND("/",N3487)-1)</f>
        <v>theater</v>
      </c>
      <c r="R3487" t="str">
        <f>RIGHT(N3487,LEN(N3487)-FIND("/",N3487))</f>
        <v>plays</v>
      </c>
      <c r="S3487" s="9">
        <f t="shared" si="108"/>
        <v>42372.693055555559</v>
      </c>
      <c r="T3487" s="9">
        <f t="shared" si="109"/>
        <v>42402.693055555559</v>
      </c>
    </row>
    <row r="3488" spans="1:20" ht="43.5" x14ac:dyDescent="0.35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>
        <f>ROUND((E3488/D3488)*100,0)</f>
        <v>155</v>
      </c>
      <c r="P3488" s="5">
        <f>E3488/L3488</f>
        <v>83.142857142857139</v>
      </c>
      <c r="Q3488" t="str">
        <f>LEFT(N3488,FIND("/",N3488)-1)</f>
        <v>theater</v>
      </c>
      <c r="R3488" t="str">
        <f>RIGHT(N3488,LEN(N3488)-FIND("/",N3488))</f>
        <v>plays</v>
      </c>
      <c r="S3488" s="9">
        <f t="shared" si="108"/>
        <v>42126.87501157407</v>
      </c>
      <c r="T3488" s="9">
        <f t="shared" si="109"/>
        <v>42158.290972222225</v>
      </c>
    </row>
    <row r="3489" spans="1:20" ht="43.5" x14ac:dyDescent="0.35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>
        <f>ROUND((E3489/D3489)*100,0)</f>
        <v>128</v>
      </c>
      <c r="P3489" s="5">
        <f>E3489/L3489</f>
        <v>38.712121212121211</v>
      </c>
      <c r="Q3489" t="str">
        <f>LEFT(N3489,FIND("/",N3489)-1)</f>
        <v>theater</v>
      </c>
      <c r="R3489" t="str">
        <f>RIGHT(N3489,LEN(N3489)-FIND("/",N3489))</f>
        <v>plays</v>
      </c>
      <c r="S3489" s="9">
        <f t="shared" si="108"/>
        <v>42149.940416666665</v>
      </c>
      <c r="T3489" s="9">
        <f t="shared" si="109"/>
        <v>42179.940416666665</v>
      </c>
    </row>
    <row r="3490" spans="1:20" ht="58" x14ac:dyDescent="0.35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>
        <f>ROUND((E3490/D3490)*100,0)</f>
        <v>121</v>
      </c>
      <c r="P3490" s="5">
        <f>E3490/L3490</f>
        <v>125.37931034482759</v>
      </c>
      <c r="Q3490" t="str">
        <f>LEFT(N3490,FIND("/",N3490)-1)</f>
        <v>theater</v>
      </c>
      <c r="R3490" t="str">
        <f>RIGHT(N3490,LEN(N3490)-FIND("/",N3490))</f>
        <v>plays</v>
      </c>
      <c r="S3490" s="9">
        <f t="shared" si="108"/>
        <v>42087.768055555556</v>
      </c>
      <c r="T3490" s="9">
        <f t="shared" si="109"/>
        <v>42111.666666666672</v>
      </c>
    </row>
    <row r="3491" spans="1:20" ht="43.5" x14ac:dyDescent="0.35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>
        <f>ROUND((E3491/D3491)*100,0)</f>
        <v>113</v>
      </c>
      <c r="P3491" s="5">
        <f>E3491/L3491</f>
        <v>78.263888888888886</v>
      </c>
      <c r="Q3491" t="str">
        <f>LEFT(N3491,FIND("/",N3491)-1)</f>
        <v>theater</v>
      </c>
      <c r="R3491" t="str">
        <f>RIGHT(N3491,LEN(N3491)-FIND("/",N3491))</f>
        <v>plays</v>
      </c>
      <c r="S3491" s="9">
        <f t="shared" si="108"/>
        <v>41753.635775462964</v>
      </c>
      <c r="T3491" s="9">
        <f t="shared" si="109"/>
        <v>41783.875</v>
      </c>
    </row>
    <row r="3492" spans="1:20" ht="43.5" x14ac:dyDescent="0.35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>
        <f>ROUND((E3492/D3492)*100,0)</f>
        <v>128</v>
      </c>
      <c r="P3492" s="5">
        <f>E3492/L3492</f>
        <v>47.222222222222221</v>
      </c>
      <c r="Q3492" t="str">
        <f>LEFT(N3492,FIND("/",N3492)-1)</f>
        <v>theater</v>
      </c>
      <c r="R3492" t="str">
        <f>RIGHT(N3492,LEN(N3492)-FIND("/",N3492))</f>
        <v>plays</v>
      </c>
      <c r="S3492" s="9">
        <f t="shared" si="108"/>
        <v>42443.802361111113</v>
      </c>
      <c r="T3492" s="9">
        <f t="shared" si="109"/>
        <v>42473.802361111113</v>
      </c>
    </row>
    <row r="3493" spans="1:20" ht="58" x14ac:dyDescent="0.35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>
        <f>ROUND((E3493/D3493)*100,0)</f>
        <v>158</v>
      </c>
      <c r="P3493" s="5">
        <f>E3493/L3493</f>
        <v>79.099999999999994</v>
      </c>
      <c r="Q3493" t="str">
        <f>LEFT(N3493,FIND("/",N3493)-1)</f>
        <v>theater</v>
      </c>
      <c r="R3493" t="str">
        <f>RIGHT(N3493,LEN(N3493)-FIND("/",N3493))</f>
        <v>plays</v>
      </c>
      <c r="S3493" s="9">
        <f t="shared" si="108"/>
        <v>42121.249814814815</v>
      </c>
      <c r="T3493" s="9">
        <f t="shared" si="109"/>
        <v>42142.249814814815</v>
      </c>
    </row>
    <row r="3494" spans="1:20" ht="43.5" x14ac:dyDescent="0.35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>
        <f>ROUND((E3494/D3494)*100,0)</f>
        <v>105</v>
      </c>
      <c r="P3494" s="5">
        <f>E3494/L3494</f>
        <v>114.29199999999999</v>
      </c>
      <c r="Q3494" t="str">
        <f>LEFT(N3494,FIND("/",N3494)-1)</f>
        <v>theater</v>
      </c>
      <c r="R3494" t="str">
        <f>RIGHT(N3494,LEN(N3494)-FIND("/",N3494))</f>
        <v>plays</v>
      </c>
      <c r="S3494" s="9">
        <f t="shared" si="108"/>
        <v>42268.009224537032</v>
      </c>
      <c r="T3494" s="9">
        <f t="shared" si="109"/>
        <v>42303.009224537032</v>
      </c>
    </row>
    <row r="3495" spans="1:20" ht="43.5" x14ac:dyDescent="0.35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>
        <f>ROUND((E3495/D3495)*100,0)</f>
        <v>100</v>
      </c>
      <c r="P3495" s="5">
        <f>E3495/L3495</f>
        <v>51.724137931034484</v>
      </c>
      <c r="Q3495" t="str">
        <f>LEFT(N3495,FIND("/",N3495)-1)</f>
        <v>theater</v>
      </c>
      <c r="R3495" t="str">
        <f>RIGHT(N3495,LEN(N3495)-FIND("/",N3495))</f>
        <v>plays</v>
      </c>
      <c r="S3495" s="9">
        <f t="shared" si="108"/>
        <v>41848.866157407407</v>
      </c>
      <c r="T3495" s="9">
        <f t="shared" si="109"/>
        <v>41868.21597222222</v>
      </c>
    </row>
    <row r="3496" spans="1:20" ht="43.5" x14ac:dyDescent="0.35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>
        <f>ROUND((E3496/D3496)*100,0)</f>
        <v>100</v>
      </c>
      <c r="P3496" s="5">
        <f>E3496/L3496</f>
        <v>30.76923076923077</v>
      </c>
      <c r="Q3496" t="str">
        <f>LEFT(N3496,FIND("/",N3496)-1)</f>
        <v>theater</v>
      </c>
      <c r="R3496" t="str">
        <f>RIGHT(N3496,LEN(N3496)-FIND("/",N3496))</f>
        <v>plays</v>
      </c>
      <c r="S3496" s="9">
        <f t="shared" si="108"/>
        <v>42689.214988425927</v>
      </c>
      <c r="T3496" s="9">
        <f t="shared" si="109"/>
        <v>42700.25</v>
      </c>
    </row>
    <row r="3497" spans="1:20" ht="43.5" x14ac:dyDescent="0.35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>
        <f>ROUND((E3497/D3497)*100,0)</f>
        <v>107</v>
      </c>
      <c r="P3497" s="5">
        <f>E3497/L3497</f>
        <v>74.208333333333329</v>
      </c>
      <c r="Q3497" t="str">
        <f>LEFT(N3497,FIND("/",N3497)-1)</f>
        <v>theater</v>
      </c>
      <c r="R3497" t="str">
        <f>RIGHT(N3497,LEN(N3497)-FIND("/",N3497))</f>
        <v>plays</v>
      </c>
      <c r="S3497" s="9">
        <f t="shared" si="108"/>
        <v>41915.762835648151</v>
      </c>
      <c r="T3497" s="9">
        <f t="shared" si="109"/>
        <v>41944.720833333333</v>
      </c>
    </row>
    <row r="3498" spans="1:20" ht="58" x14ac:dyDescent="0.35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>
        <f>ROUND((E3498/D3498)*100,0)</f>
        <v>124</v>
      </c>
      <c r="P3498" s="5">
        <f>E3498/L3498</f>
        <v>47.846153846153847</v>
      </c>
      <c r="Q3498" t="str">
        <f>LEFT(N3498,FIND("/",N3498)-1)</f>
        <v>theater</v>
      </c>
      <c r="R3498" t="str">
        <f>RIGHT(N3498,LEN(N3498)-FIND("/",N3498))</f>
        <v>plays</v>
      </c>
      <c r="S3498" s="9">
        <f t="shared" si="108"/>
        <v>42584.846828703703</v>
      </c>
      <c r="T3498" s="9">
        <f t="shared" si="109"/>
        <v>42624.846828703703</v>
      </c>
    </row>
    <row r="3499" spans="1:20" ht="58" x14ac:dyDescent="0.35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>
        <f>ROUND((E3499/D3499)*100,0)</f>
        <v>109</v>
      </c>
      <c r="P3499" s="5">
        <f>E3499/L3499</f>
        <v>34.408163265306122</v>
      </c>
      <c r="Q3499" t="str">
        <f>LEFT(N3499,FIND("/",N3499)-1)</f>
        <v>theater</v>
      </c>
      <c r="R3499" t="str">
        <f>RIGHT(N3499,LEN(N3499)-FIND("/",N3499))</f>
        <v>plays</v>
      </c>
      <c r="S3499" s="9">
        <f t="shared" si="108"/>
        <v>42511.741944444439</v>
      </c>
      <c r="T3499" s="9">
        <f t="shared" si="109"/>
        <v>42523.916666666672</v>
      </c>
    </row>
    <row r="3500" spans="1:20" ht="58" x14ac:dyDescent="0.35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>
        <f>ROUND((E3500/D3500)*100,0)</f>
        <v>102</v>
      </c>
      <c r="P3500" s="5">
        <f>E3500/L3500</f>
        <v>40.238095238095241</v>
      </c>
      <c r="Q3500" t="str">
        <f>LEFT(N3500,FIND("/",N3500)-1)</f>
        <v>theater</v>
      </c>
      <c r="R3500" t="str">
        <f>RIGHT(N3500,LEN(N3500)-FIND("/",N3500))</f>
        <v>plays</v>
      </c>
      <c r="S3500" s="9">
        <f t="shared" si="108"/>
        <v>42459.15861111111</v>
      </c>
      <c r="T3500" s="9">
        <f t="shared" si="109"/>
        <v>42518.905555555553</v>
      </c>
    </row>
    <row r="3501" spans="1:20" ht="43.5" x14ac:dyDescent="0.35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>
        <f>ROUND((E3501/D3501)*100,0)</f>
        <v>106</v>
      </c>
      <c r="P3501" s="5">
        <f>E3501/L3501</f>
        <v>60.285714285714285</v>
      </c>
      <c r="Q3501" t="str">
        <f>LEFT(N3501,FIND("/",N3501)-1)</f>
        <v>theater</v>
      </c>
      <c r="R3501" t="str">
        <f>RIGHT(N3501,LEN(N3501)-FIND("/",N3501))</f>
        <v>plays</v>
      </c>
      <c r="S3501" s="9">
        <f t="shared" si="108"/>
        <v>42132.036168981482</v>
      </c>
      <c r="T3501" s="9">
        <f t="shared" si="109"/>
        <v>42186.290972222225</v>
      </c>
    </row>
    <row r="3502" spans="1:20" ht="58" x14ac:dyDescent="0.35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>
        <f>ROUND((E3502/D3502)*100,0)</f>
        <v>106</v>
      </c>
      <c r="P3502" s="5">
        <f>E3502/L3502</f>
        <v>25.30952380952381</v>
      </c>
      <c r="Q3502" t="str">
        <f>LEFT(N3502,FIND("/",N3502)-1)</f>
        <v>theater</v>
      </c>
      <c r="R3502" t="str">
        <f>RIGHT(N3502,LEN(N3502)-FIND("/",N3502))</f>
        <v>plays</v>
      </c>
      <c r="S3502" s="9">
        <f t="shared" si="108"/>
        <v>42419.91942129629</v>
      </c>
      <c r="T3502" s="9">
        <f t="shared" si="109"/>
        <v>42436.207638888889</v>
      </c>
    </row>
    <row r="3503" spans="1:20" ht="43.5" x14ac:dyDescent="0.35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>
        <f>ROUND((E3503/D3503)*100,0)</f>
        <v>101</v>
      </c>
      <c r="P3503" s="5">
        <f>E3503/L3503</f>
        <v>35.952380952380949</v>
      </c>
      <c r="Q3503" t="str">
        <f>LEFT(N3503,FIND("/",N3503)-1)</f>
        <v>theater</v>
      </c>
      <c r="R3503" t="str">
        <f>RIGHT(N3503,LEN(N3503)-FIND("/",N3503))</f>
        <v>plays</v>
      </c>
      <c r="S3503" s="9">
        <f t="shared" si="108"/>
        <v>42233.763831018514</v>
      </c>
      <c r="T3503" s="9">
        <f t="shared" si="109"/>
        <v>42258.763831018514</v>
      </c>
    </row>
    <row r="3504" spans="1:20" ht="43.5" x14ac:dyDescent="0.35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>
        <f>ROUND((E3504/D3504)*100,0)</f>
        <v>105</v>
      </c>
      <c r="P3504" s="5">
        <f>E3504/L3504</f>
        <v>136</v>
      </c>
      <c r="Q3504" t="str">
        <f>LEFT(N3504,FIND("/",N3504)-1)</f>
        <v>theater</v>
      </c>
      <c r="R3504" t="str">
        <f>RIGHT(N3504,LEN(N3504)-FIND("/",N3504))</f>
        <v>plays</v>
      </c>
      <c r="S3504" s="9">
        <f t="shared" si="108"/>
        <v>42430.839398148149</v>
      </c>
      <c r="T3504" s="9">
        <f t="shared" si="109"/>
        <v>42445.165972222225</v>
      </c>
    </row>
    <row r="3505" spans="1:20" ht="43.5" x14ac:dyDescent="0.35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>
        <f>ROUND((E3505/D3505)*100,0)</f>
        <v>108</v>
      </c>
      <c r="P3505" s="5">
        <f>E3505/L3505</f>
        <v>70.763157894736835</v>
      </c>
      <c r="Q3505" t="str">
        <f>LEFT(N3505,FIND("/",N3505)-1)</f>
        <v>theater</v>
      </c>
      <c r="R3505" t="str">
        <f>RIGHT(N3505,LEN(N3505)-FIND("/",N3505))</f>
        <v>plays</v>
      </c>
      <c r="S3505" s="9">
        <f t="shared" si="108"/>
        <v>42545.478333333333</v>
      </c>
      <c r="T3505" s="9">
        <f t="shared" si="109"/>
        <v>42575.478333333333</v>
      </c>
    </row>
    <row r="3506" spans="1:20" ht="58" x14ac:dyDescent="0.35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>
        <f>ROUND((E3506/D3506)*100,0)</f>
        <v>100</v>
      </c>
      <c r="P3506" s="5">
        <f>E3506/L3506</f>
        <v>125</v>
      </c>
      <c r="Q3506" t="str">
        <f>LEFT(N3506,FIND("/",N3506)-1)</f>
        <v>theater</v>
      </c>
      <c r="R3506" t="str">
        <f>RIGHT(N3506,LEN(N3506)-FIND("/",N3506))</f>
        <v>plays</v>
      </c>
      <c r="S3506" s="9">
        <f t="shared" si="108"/>
        <v>42297.748738425929</v>
      </c>
      <c r="T3506" s="9">
        <f t="shared" si="109"/>
        <v>42327.790405092594</v>
      </c>
    </row>
    <row r="3507" spans="1:20" ht="87" x14ac:dyDescent="0.35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>
        <f>ROUND((E3507/D3507)*100,0)</f>
        <v>104</v>
      </c>
      <c r="P3507" s="5">
        <f>E3507/L3507</f>
        <v>66.512820512820511</v>
      </c>
      <c r="Q3507" t="str">
        <f>LEFT(N3507,FIND("/",N3507)-1)</f>
        <v>theater</v>
      </c>
      <c r="R3507" t="str">
        <f>RIGHT(N3507,LEN(N3507)-FIND("/",N3507))</f>
        <v>plays</v>
      </c>
      <c r="S3507" s="9">
        <f t="shared" si="108"/>
        <v>41760.935706018521</v>
      </c>
      <c r="T3507" s="9">
        <f t="shared" si="109"/>
        <v>41772.166666666664</v>
      </c>
    </row>
    <row r="3508" spans="1:20" ht="43.5" x14ac:dyDescent="0.35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>
        <f>ROUND((E3508/D3508)*100,0)</f>
        <v>102</v>
      </c>
      <c r="P3508" s="5">
        <f>E3508/L3508</f>
        <v>105</v>
      </c>
      <c r="Q3508" t="str">
        <f>LEFT(N3508,FIND("/",N3508)-1)</f>
        <v>theater</v>
      </c>
      <c r="R3508" t="str">
        <f>RIGHT(N3508,LEN(N3508)-FIND("/",N3508))</f>
        <v>plays</v>
      </c>
      <c r="S3508" s="9">
        <f t="shared" si="108"/>
        <v>41829.734259259261</v>
      </c>
      <c r="T3508" s="9">
        <f t="shared" si="109"/>
        <v>41874.734259259261</v>
      </c>
    </row>
    <row r="3509" spans="1:20" ht="43.5" x14ac:dyDescent="0.35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>
        <f>ROUND((E3509/D3509)*100,0)</f>
        <v>104</v>
      </c>
      <c r="P3509" s="5">
        <f>E3509/L3509</f>
        <v>145</v>
      </c>
      <c r="Q3509" t="str">
        <f>LEFT(N3509,FIND("/",N3509)-1)</f>
        <v>theater</v>
      </c>
      <c r="R3509" t="str">
        <f>RIGHT(N3509,LEN(N3509)-FIND("/",N3509))</f>
        <v>plays</v>
      </c>
      <c r="S3509" s="9">
        <f t="shared" si="108"/>
        <v>42491.92288194444</v>
      </c>
      <c r="T3509" s="9">
        <f t="shared" si="109"/>
        <v>42521.92288194444</v>
      </c>
    </row>
    <row r="3510" spans="1:20" ht="43.5" x14ac:dyDescent="0.35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>
        <f>ROUND((E3510/D3510)*100,0)</f>
        <v>180</v>
      </c>
      <c r="P3510" s="5">
        <f>E3510/L3510</f>
        <v>12</v>
      </c>
      <c r="Q3510" t="str">
        <f>LEFT(N3510,FIND("/",N3510)-1)</f>
        <v>theater</v>
      </c>
      <c r="R3510" t="str">
        <f>RIGHT(N3510,LEN(N3510)-FIND("/",N3510))</f>
        <v>plays</v>
      </c>
      <c r="S3510" s="9">
        <f t="shared" si="108"/>
        <v>42477.729780092588</v>
      </c>
      <c r="T3510" s="9">
        <f t="shared" si="109"/>
        <v>42500.875</v>
      </c>
    </row>
    <row r="3511" spans="1:20" ht="43.5" x14ac:dyDescent="0.35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>
        <f>ROUND((E3511/D3511)*100,0)</f>
        <v>106</v>
      </c>
      <c r="P3511" s="5">
        <f>E3511/L3511</f>
        <v>96.666666666666671</v>
      </c>
      <c r="Q3511" t="str">
        <f>LEFT(N3511,FIND("/",N3511)-1)</f>
        <v>theater</v>
      </c>
      <c r="R3511" t="str">
        <f>RIGHT(N3511,LEN(N3511)-FIND("/",N3511))</f>
        <v>plays</v>
      </c>
      <c r="S3511" s="9">
        <f t="shared" si="108"/>
        <v>41950.859560185185</v>
      </c>
      <c r="T3511" s="9">
        <f t="shared" si="109"/>
        <v>41964.204861111109</v>
      </c>
    </row>
    <row r="3512" spans="1:20" ht="58" x14ac:dyDescent="0.35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>
        <f>ROUND((E3512/D3512)*100,0)</f>
        <v>101</v>
      </c>
      <c r="P3512" s="5">
        <f>E3512/L3512</f>
        <v>60.333333333333336</v>
      </c>
      <c r="Q3512" t="str">
        <f>LEFT(N3512,FIND("/",N3512)-1)</f>
        <v>theater</v>
      </c>
      <c r="R3512" t="str">
        <f>RIGHT(N3512,LEN(N3512)-FIND("/",N3512))</f>
        <v>plays</v>
      </c>
      <c r="S3512" s="9">
        <f t="shared" si="108"/>
        <v>41802.62090277778</v>
      </c>
      <c r="T3512" s="9">
        <f t="shared" si="109"/>
        <v>41822.62090277778</v>
      </c>
    </row>
    <row r="3513" spans="1:20" ht="43.5" x14ac:dyDescent="0.35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>
        <f>ROUND((E3513/D3513)*100,0)</f>
        <v>101</v>
      </c>
      <c r="P3513" s="5">
        <f>E3513/L3513</f>
        <v>79.89473684210526</v>
      </c>
      <c r="Q3513" t="str">
        <f>LEFT(N3513,FIND("/",N3513)-1)</f>
        <v>theater</v>
      </c>
      <c r="R3513" t="str">
        <f>RIGHT(N3513,LEN(N3513)-FIND("/",N3513))</f>
        <v>plays</v>
      </c>
      <c r="S3513" s="9">
        <f t="shared" si="108"/>
        <v>41927.873784722222</v>
      </c>
      <c r="T3513" s="9">
        <f t="shared" si="109"/>
        <v>41950.770833333336</v>
      </c>
    </row>
    <row r="3514" spans="1:20" ht="43.5" x14ac:dyDescent="0.35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>
        <f>ROUND((E3514/D3514)*100,0)</f>
        <v>100</v>
      </c>
      <c r="P3514" s="5">
        <f>E3514/L3514</f>
        <v>58.823529411764703</v>
      </c>
      <c r="Q3514" t="str">
        <f>LEFT(N3514,FIND("/",N3514)-1)</f>
        <v>theater</v>
      </c>
      <c r="R3514" t="str">
        <f>RIGHT(N3514,LEN(N3514)-FIND("/",N3514))</f>
        <v>plays</v>
      </c>
      <c r="S3514" s="9">
        <f t="shared" si="108"/>
        <v>42057.536944444444</v>
      </c>
      <c r="T3514" s="9">
        <f t="shared" si="109"/>
        <v>42117.49527777778</v>
      </c>
    </row>
    <row r="3515" spans="1:20" ht="43.5" x14ac:dyDescent="0.35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>
        <f>ROUND((E3515/D3515)*100,0)</f>
        <v>118</v>
      </c>
      <c r="P3515" s="5">
        <f>E3515/L3515</f>
        <v>75.340909090909093</v>
      </c>
      <c r="Q3515" t="str">
        <f>LEFT(N3515,FIND("/",N3515)-1)</f>
        <v>theater</v>
      </c>
      <c r="R3515" t="str">
        <f>RIGHT(N3515,LEN(N3515)-FIND("/",N3515))</f>
        <v>plays</v>
      </c>
      <c r="S3515" s="9">
        <f t="shared" si="108"/>
        <v>41781.096203703702</v>
      </c>
      <c r="T3515" s="9">
        <f t="shared" si="109"/>
        <v>41794.207638888889</v>
      </c>
    </row>
    <row r="3516" spans="1:20" ht="43.5" x14ac:dyDescent="0.35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>
        <f>ROUND((E3516/D3516)*100,0)</f>
        <v>110</v>
      </c>
      <c r="P3516" s="5">
        <f>E3516/L3516</f>
        <v>55</v>
      </c>
      <c r="Q3516" t="str">
        <f>LEFT(N3516,FIND("/",N3516)-1)</f>
        <v>theater</v>
      </c>
      <c r="R3516" t="str">
        <f>RIGHT(N3516,LEN(N3516)-FIND("/",N3516))</f>
        <v>plays</v>
      </c>
      <c r="S3516" s="9">
        <f t="shared" si="108"/>
        <v>42020.846666666665</v>
      </c>
      <c r="T3516" s="9">
        <f t="shared" si="109"/>
        <v>42037.207638888889</v>
      </c>
    </row>
    <row r="3517" spans="1:20" ht="43.5" x14ac:dyDescent="0.35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>
        <f>ROUND((E3517/D3517)*100,0)</f>
        <v>103</v>
      </c>
      <c r="P3517" s="5">
        <f>E3517/L3517</f>
        <v>66.956521739130437</v>
      </c>
      <c r="Q3517" t="str">
        <f>LEFT(N3517,FIND("/",N3517)-1)</f>
        <v>theater</v>
      </c>
      <c r="R3517" t="str">
        <f>RIGHT(N3517,LEN(N3517)-FIND("/",N3517))</f>
        <v>plays</v>
      </c>
      <c r="S3517" s="9">
        <f t="shared" si="108"/>
        <v>42125.772812499999</v>
      </c>
      <c r="T3517" s="9">
        <f t="shared" si="109"/>
        <v>42155.772812499999</v>
      </c>
    </row>
    <row r="3518" spans="1:20" ht="43.5" x14ac:dyDescent="0.35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>
        <f>ROUND((E3518/D3518)*100,0)</f>
        <v>100</v>
      </c>
      <c r="P3518" s="5">
        <f>E3518/L3518</f>
        <v>227.27272727272728</v>
      </c>
      <c r="Q3518" t="str">
        <f>LEFT(N3518,FIND("/",N3518)-1)</f>
        <v>theater</v>
      </c>
      <c r="R3518" t="str">
        <f>RIGHT(N3518,LEN(N3518)-FIND("/",N3518))</f>
        <v>plays</v>
      </c>
      <c r="S3518" s="9">
        <f t="shared" si="108"/>
        <v>41856.010069444441</v>
      </c>
      <c r="T3518" s="9">
        <f t="shared" si="109"/>
        <v>41890.125</v>
      </c>
    </row>
    <row r="3519" spans="1:20" ht="43.5" x14ac:dyDescent="0.35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>
        <f>ROUND((E3519/D3519)*100,0)</f>
        <v>100</v>
      </c>
      <c r="P3519" s="5">
        <f>E3519/L3519</f>
        <v>307.69230769230768</v>
      </c>
      <c r="Q3519" t="str">
        <f>LEFT(N3519,FIND("/",N3519)-1)</f>
        <v>theater</v>
      </c>
      <c r="R3519" t="str">
        <f>RIGHT(N3519,LEN(N3519)-FIND("/",N3519))</f>
        <v>plays</v>
      </c>
      <c r="S3519" s="9">
        <f t="shared" si="108"/>
        <v>41794.817523148151</v>
      </c>
      <c r="T3519" s="9">
        <f t="shared" si="109"/>
        <v>41824.458333333336</v>
      </c>
    </row>
    <row r="3520" spans="1:20" ht="43.5" x14ac:dyDescent="0.35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>
        <f>ROUND((E3520/D3520)*100,0)</f>
        <v>110</v>
      </c>
      <c r="P3520" s="5">
        <f>E3520/L3520</f>
        <v>50.020909090909093</v>
      </c>
      <c r="Q3520" t="str">
        <f>LEFT(N3520,FIND("/",N3520)-1)</f>
        <v>theater</v>
      </c>
      <c r="R3520" t="str">
        <f>RIGHT(N3520,LEN(N3520)-FIND("/",N3520))</f>
        <v>plays</v>
      </c>
      <c r="S3520" s="9">
        <f t="shared" si="108"/>
        <v>41893.783553240741</v>
      </c>
      <c r="T3520" s="9">
        <f t="shared" si="109"/>
        <v>41914.597916666666</v>
      </c>
    </row>
    <row r="3521" spans="1:20" ht="43.5" x14ac:dyDescent="0.35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>
        <f>ROUND((E3521/D3521)*100,0)</f>
        <v>101</v>
      </c>
      <c r="P3521" s="5">
        <f>E3521/L3521</f>
        <v>72.392857142857139</v>
      </c>
      <c r="Q3521" t="str">
        <f>LEFT(N3521,FIND("/",N3521)-1)</f>
        <v>theater</v>
      </c>
      <c r="R3521" t="str">
        <f>RIGHT(N3521,LEN(N3521)-FIND("/",N3521))</f>
        <v>plays</v>
      </c>
      <c r="S3521" s="9">
        <f t="shared" si="108"/>
        <v>42037.598958333328</v>
      </c>
      <c r="T3521" s="9">
        <f t="shared" si="109"/>
        <v>42067.598958333328</v>
      </c>
    </row>
    <row r="3522" spans="1:20" ht="43.5" x14ac:dyDescent="0.35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>
        <f>ROUND((E3522/D3522)*100,0)</f>
        <v>101</v>
      </c>
      <c r="P3522" s="5">
        <f>E3522/L3522</f>
        <v>95.952380952380949</v>
      </c>
      <c r="Q3522" t="str">
        <f>LEFT(N3522,FIND("/",N3522)-1)</f>
        <v>theater</v>
      </c>
      <c r="R3522" t="str">
        <f>RIGHT(N3522,LEN(N3522)-FIND("/",N3522))</f>
        <v>plays</v>
      </c>
      <c r="S3522" s="9">
        <f t="shared" si="108"/>
        <v>42227.824212962965</v>
      </c>
      <c r="T3522" s="9">
        <f t="shared" si="109"/>
        <v>42253.57430555555</v>
      </c>
    </row>
    <row r="3523" spans="1:20" ht="58" x14ac:dyDescent="0.35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>
        <f>ROUND((E3523/D3523)*100,0)</f>
        <v>169</v>
      </c>
      <c r="P3523" s="5">
        <f>E3523/L3523</f>
        <v>45.615384615384613</v>
      </c>
      <c r="Q3523" t="str">
        <f>LEFT(N3523,FIND("/",N3523)-1)</f>
        <v>theater</v>
      </c>
      <c r="R3523" t="str">
        <f>RIGHT(N3523,LEN(N3523)-FIND("/",N3523))</f>
        <v>plays</v>
      </c>
      <c r="S3523" s="9">
        <f t="shared" ref="S3523:S3586" si="110">(((J3523/60)/60)/24)+DATE(1970,1,1)</f>
        <v>41881.361342592594</v>
      </c>
      <c r="T3523" s="9">
        <f t="shared" ref="T3523:T3586" si="111">(((I3523/60)/60)/24)+DATE(1970,1,1)</f>
        <v>41911.361342592594</v>
      </c>
    </row>
    <row r="3524" spans="1:20" ht="43.5" x14ac:dyDescent="0.35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>
        <f>ROUND((E3524/D3524)*100,0)</f>
        <v>100</v>
      </c>
      <c r="P3524" s="5">
        <f>E3524/L3524</f>
        <v>41.029411764705884</v>
      </c>
      <c r="Q3524" t="str">
        <f>LEFT(N3524,FIND("/",N3524)-1)</f>
        <v>theater</v>
      </c>
      <c r="R3524" t="str">
        <f>RIGHT(N3524,LEN(N3524)-FIND("/",N3524))</f>
        <v>plays</v>
      </c>
      <c r="S3524" s="9">
        <f t="shared" si="110"/>
        <v>42234.789884259255</v>
      </c>
      <c r="T3524" s="9">
        <f t="shared" si="111"/>
        <v>42262.420833333337</v>
      </c>
    </row>
    <row r="3525" spans="1:20" ht="43.5" x14ac:dyDescent="0.35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>
        <f>ROUND((E3525/D3525)*100,0)</f>
        <v>114</v>
      </c>
      <c r="P3525" s="5">
        <f>E3525/L3525</f>
        <v>56.825000000000003</v>
      </c>
      <c r="Q3525" t="str">
        <f>LEFT(N3525,FIND("/",N3525)-1)</f>
        <v>theater</v>
      </c>
      <c r="R3525" t="str">
        <f>RIGHT(N3525,LEN(N3525)-FIND("/",N3525))</f>
        <v>plays</v>
      </c>
      <c r="S3525" s="9">
        <f t="shared" si="110"/>
        <v>42581.397546296299</v>
      </c>
      <c r="T3525" s="9">
        <f t="shared" si="111"/>
        <v>42638.958333333328</v>
      </c>
    </row>
    <row r="3526" spans="1:20" ht="58" x14ac:dyDescent="0.35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>
        <f>ROUND((E3526/D3526)*100,0)</f>
        <v>102</v>
      </c>
      <c r="P3526" s="5">
        <f>E3526/L3526</f>
        <v>137.24324324324326</v>
      </c>
      <c r="Q3526" t="str">
        <f>LEFT(N3526,FIND("/",N3526)-1)</f>
        <v>theater</v>
      </c>
      <c r="R3526" t="str">
        <f>RIGHT(N3526,LEN(N3526)-FIND("/",N3526))</f>
        <v>plays</v>
      </c>
      <c r="S3526" s="9">
        <f t="shared" si="110"/>
        <v>41880.76357638889</v>
      </c>
      <c r="T3526" s="9">
        <f t="shared" si="111"/>
        <v>41895.166666666664</v>
      </c>
    </row>
    <row r="3527" spans="1:20" ht="43.5" x14ac:dyDescent="0.35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>
        <f>ROUND((E3527/D3527)*100,0)</f>
        <v>106</v>
      </c>
      <c r="P3527" s="5">
        <f>E3527/L3527</f>
        <v>75.714285714285708</v>
      </c>
      <c r="Q3527" t="str">
        <f>LEFT(N3527,FIND("/",N3527)-1)</f>
        <v>theater</v>
      </c>
      <c r="R3527" t="str">
        <f>RIGHT(N3527,LEN(N3527)-FIND("/",N3527))</f>
        <v>plays</v>
      </c>
      <c r="S3527" s="9">
        <f t="shared" si="110"/>
        <v>42214.6956712963</v>
      </c>
      <c r="T3527" s="9">
        <f t="shared" si="111"/>
        <v>42225.666666666672</v>
      </c>
    </row>
    <row r="3528" spans="1:20" ht="43.5" x14ac:dyDescent="0.35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>
        <f>ROUND((E3528/D3528)*100,0)</f>
        <v>102</v>
      </c>
      <c r="P3528" s="5">
        <f>E3528/L3528</f>
        <v>99</v>
      </c>
      <c r="Q3528" t="str">
        <f>LEFT(N3528,FIND("/",N3528)-1)</f>
        <v>theater</v>
      </c>
      <c r="R3528" t="str">
        <f>RIGHT(N3528,LEN(N3528)-FIND("/",N3528))</f>
        <v>plays</v>
      </c>
      <c r="S3528" s="9">
        <f t="shared" si="110"/>
        <v>42460.335312499999</v>
      </c>
      <c r="T3528" s="9">
        <f t="shared" si="111"/>
        <v>42488.249305555553</v>
      </c>
    </row>
    <row r="3529" spans="1:20" ht="43.5" x14ac:dyDescent="0.35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>
        <f>ROUND((E3529/D3529)*100,0)</f>
        <v>117</v>
      </c>
      <c r="P3529" s="5">
        <f>E3529/L3529</f>
        <v>81.569767441860463</v>
      </c>
      <c r="Q3529" t="str">
        <f>LEFT(N3529,FIND("/",N3529)-1)</f>
        <v>theater</v>
      </c>
      <c r="R3529" t="str">
        <f>RIGHT(N3529,LEN(N3529)-FIND("/",N3529))</f>
        <v>plays</v>
      </c>
      <c r="S3529" s="9">
        <f t="shared" si="110"/>
        <v>42167.023206018523</v>
      </c>
      <c r="T3529" s="9">
        <f t="shared" si="111"/>
        <v>42196.165972222225</v>
      </c>
    </row>
    <row r="3530" spans="1:20" ht="43.5" x14ac:dyDescent="0.35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>
        <f>ROUND((E3530/D3530)*100,0)</f>
        <v>101</v>
      </c>
      <c r="P3530" s="5">
        <f>E3530/L3530</f>
        <v>45.108108108108105</v>
      </c>
      <c r="Q3530" t="str">
        <f>LEFT(N3530,FIND("/",N3530)-1)</f>
        <v>theater</v>
      </c>
      <c r="R3530" t="str">
        <f>RIGHT(N3530,LEN(N3530)-FIND("/",N3530))</f>
        <v>plays</v>
      </c>
      <c r="S3530" s="9">
        <f t="shared" si="110"/>
        <v>42733.50136574074</v>
      </c>
      <c r="T3530" s="9">
        <f t="shared" si="111"/>
        <v>42753.50136574074</v>
      </c>
    </row>
    <row r="3531" spans="1:20" ht="58" x14ac:dyDescent="0.35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>
        <f>ROUND((E3531/D3531)*100,0)</f>
        <v>132</v>
      </c>
      <c r="P3531" s="5">
        <f>E3531/L3531</f>
        <v>36.666666666666664</v>
      </c>
      <c r="Q3531" t="str">
        <f>LEFT(N3531,FIND("/",N3531)-1)</f>
        <v>theater</v>
      </c>
      <c r="R3531" t="str">
        <f>RIGHT(N3531,LEN(N3531)-FIND("/",N3531))</f>
        <v>plays</v>
      </c>
      <c r="S3531" s="9">
        <f t="shared" si="110"/>
        <v>42177.761782407411</v>
      </c>
      <c r="T3531" s="9">
        <f t="shared" si="111"/>
        <v>42198.041666666672</v>
      </c>
    </row>
    <row r="3532" spans="1:20" ht="43.5" x14ac:dyDescent="0.35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>
        <f>ROUND((E3532/D3532)*100,0)</f>
        <v>100</v>
      </c>
      <c r="P3532" s="5">
        <f>E3532/L3532</f>
        <v>125</v>
      </c>
      <c r="Q3532" t="str">
        <f>LEFT(N3532,FIND("/",N3532)-1)</f>
        <v>theater</v>
      </c>
      <c r="R3532" t="str">
        <f>RIGHT(N3532,LEN(N3532)-FIND("/",N3532))</f>
        <v>plays</v>
      </c>
      <c r="S3532" s="9">
        <f t="shared" si="110"/>
        <v>42442.623344907406</v>
      </c>
      <c r="T3532" s="9">
        <f t="shared" si="111"/>
        <v>42470.833333333328</v>
      </c>
    </row>
    <row r="3533" spans="1:20" x14ac:dyDescent="0.35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>
        <f>ROUND((E3533/D3533)*100,0)</f>
        <v>128</v>
      </c>
      <c r="P3533" s="5">
        <f>E3533/L3533</f>
        <v>49.230769230769234</v>
      </c>
      <c r="Q3533" t="str">
        <f>LEFT(N3533,FIND("/",N3533)-1)</f>
        <v>theater</v>
      </c>
      <c r="R3533" t="str">
        <f>RIGHT(N3533,LEN(N3533)-FIND("/",N3533))</f>
        <v>plays</v>
      </c>
      <c r="S3533" s="9">
        <f t="shared" si="110"/>
        <v>42521.654328703706</v>
      </c>
      <c r="T3533" s="9">
        <f t="shared" si="111"/>
        <v>42551.654328703706</v>
      </c>
    </row>
    <row r="3534" spans="1:20" ht="58" x14ac:dyDescent="0.35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>
        <f>ROUND((E3534/D3534)*100,0)</f>
        <v>119</v>
      </c>
      <c r="P3534" s="5">
        <f>E3534/L3534</f>
        <v>42.296296296296298</v>
      </c>
      <c r="Q3534" t="str">
        <f>LEFT(N3534,FIND("/",N3534)-1)</f>
        <v>theater</v>
      </c>
      <c r="R3534" t="str">
        <f>RIGHT(N3534,LEN(N3534)-FIND("/",N3534))</f>
        <v>plays</v>
      </c>
      <c r="S3534" s="9">
        <f t="shared" si="110"/>
        <v>41884.599849537037</v>
      </c>
      <c r="T3534" s="9">
        <f t="shared" si="111"/>
        <v>41900.165972222225</v>
      </c>
    </row>
    <row r="3535" spans="1:20" ht="58" x14ac:dyDescent="0.35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>
        <f>ROUND((E3535/D3535)*100,0)</f>
        <v>126</v>
      </c>
      <c r="P3535" s="5">
        <f>E3535/L3535</f>
        <v>78.875</v>
      </c>
      <c r="Q3535" t="str">
        <f>LEFT(N3535,FIND("/",N3535)-1)</f>
        <v>theater</v>
      </c>
      <c r="R3535" t="str">
        <f>RIGHT(N3535,LEN(N3535)-FIND("/",N3535))</f>
        <v>plays</v>
      </c>
      <c r="S3535" s="9">
        <f t="shared" si="110"/>
        <v>42289.761192129634</v>
      </c>
      <c r="T3535" s="9">
        <f t="shared" si="111"/>
        <v>42319.802858796291</v>
      </c>
    </row>
    <row r="3536" spans="1:20" ht="43.5" x14ac:dyDescent="0.35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>
        <f>ROUND((E3536/D3536)*100,0)</f>
        <v>156</v>
      </c>
      <c r="P3536" s="5">
        <f>E3536/L3536</f>
        <v>38.284313725490193</v>
      </c>
      <c r="Q3536" t="str">
        <f>LEFT(N3536,FIND("/",N3536)-1)</f>
        <v>theater</v>
      </c>
      <c r="R3536" t="str">
        <f>RIGHT(N3536,LEN(N3536)-FIND("/",N3536))</f>
        <v>plays</v>
      </c>
      <c r="S3536" s="9">
        <f t="shared" si="110"/>
        <v>42243.6252662037</v>
      </c>
      <c r="T3536" s="9">
        <f t="shared" si="111"/>
        <v>42278.6252662037</v>
      </c>
    </row>
    <row r="3537" spans="1:20" ht="43.5" x14ac:dyDescent="0.35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>
        <f>ROUND((E3537/D3537)*100,0)</f>
        <v>103</v>
      </c>
      <c r="P3537" s="5">
        <f>E3537/L3537</f>
        <v>44.847826086956523</v>
      </c>
      <c r="Q3537" t="str">
        <f>LEFT(N3537,FIND("/",N3537)-1)</f>
        <v>theater</v>
      </c>
      <c r="R3537" t="str">
        <f>RIGHT(N3537,LEN(N3537)-FIND("/",N3537))</f>
        <v>plays</v>
      </c>
      <c r="S3537" s="9">
        <f t="shared" si="110"/>
        <v>42248.640162037031</v>
      </c>
      <c r="T3537" s="9">
        <f t="shared" si="111"/>
        <v>42279.75</v>
      </c>
    </row>
    <row r="3538" spans="1:20" ht="43.5" x14ac:dyDescent="0.35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>
        <f>ROUND((E3538/D3538)*100,0)</f>
        <v>153</v>
      </c>
      <c r="P3538" s="5">
        <f>E3538/L3538</f>
        <v>13.529411764705882</v>
      </c>
      <c r="Q3538" t="str">
        <f>LEFT(N3538,FIND("/",N3538)-1)</f>
        <v>theater</v>
      </c>
      <c r="R3538" t="str">
        <f>RIGHT(N3538,LEN(N3538)-FIND("/",N3538))</f>
        <v>plays</v>
      </c>
      <c r="S3538" s="9">
        <f t="shared" si="110"/>
        <v>42328.727141203708</v>
      </c>
      <c r="T3538" s="9">
        <f t="shared" si="111"/>
        <v>42358.499305555553</v>
      </c>
    </row>
    <row r="3539" spans="1:20" ht="58" x14ac:dyDescent="0.35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>
        <f>ROUND((E3539/D3539)*100,0)</f>
        <v>180</v>
      </c>
      <c r="P3539" s="5">
        <f>E3539/L3539</f>
        <v>43.5</v>
      </c>
      <c r="Q3539" t="str">
        <f>LEFT(N3539,FIND("/",N3539)-1)</f>
        <v>theater</v>
      </c>
      <c r="R3539" t="str">
        <f>RIGHT(N3539,LEN(N3539)-FIND("/",N3539))</f>
        <v>plays</v>
      </c>
      <c r="S3539" s="9">
        <f t="shared" si="110"/>
        <v>41923.354351851849</v>
      </c>
      <c r="T3539" s="9">
        <f t="shared" si="111"/>
        <v>41960.332638888889</v>
      </c>
    </row>
    <row r="3540" spans="1:20" ht="43.5" x14ac:dyDescent="0.35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>
        <f>ROUND((E3540/D3540)*100,0)</f>
        <v>128</v>
      </c>
      <c r="P3540" s="5">
        <f>E3540/L3540</f>
        <v>30.951807228915662</v>
      </c>
      <c r="Q3540" t="str">
        <f>LEFT(N3540,FIND("/",N3540)-1)</f>
        <v>theater</v>
      </c>
      <c r="R3540" t="str">
        <f>RIGHT(N3540,LEN(N3540)-FIND("/",N3540))</f>
        <v>plays</v>
      </c>
      <c r="S3540" s="9">
        <f t="shared" si="110"/>
        <v>42571.420601851853</v>
      </c>
      <c r="T3540" s="9">
        <f t="shared" si="111"/>
        <v>42599.420601851853</v>
      </c>
    </row>
    <row r="3541" spans="1:20" ht="43.5" x14ac:dyDescent="0.35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>
        <f>ROUND((E3541/D3541)*100,0)</f>
        <v>120</v>
      </c>
      <c r="P3541" s="5">
        <f>E3541/L3541</f>
        <v>55.230769230769234</v>
      </c>
      <c r="Q3541" t="str">
        <f>LEFT(N3541,FIND("/",N3541)-1)</f>
        <v>theater</v>
      </c>
      <c r="R3541" t="str">
        <f>RIGHT(N3541,LEN(N3541)-FIND("/",N3541))</f>
        <v>plays</v>
      </c>
      <c r="S3541" s="9">
        <f t="shared" si="110"/>
        <v>42600.756041666667</v>
      </c>
      <c r="T3541" s="9">
        <f t="shared" si="111"/>
        <v>42621.756041666667</v>
      </c>
    </row>
    <row r="3542" spans="1:20" ht="58" x14ac:dyDescent="0.35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>
        <f>ROUND((E3542/D3542)*100,0)</f>
        <v>123</v>
      </c>
      <c r="P3542" s="5">
        <f>E3542/L3542</f>
        <v>46.125</v>
      </c>
      <c r="Q3542" t="str">
        <f>LEFT(N3542,FIND("/",N3542)-1)</f>
        <v>theater</v>
      </c>
      <c r="R3542" t="str">
        <f>RIGHT(N3542,LEN(N3542)-FIND("/",N3542))</f>
        <v>plays</v>
      </c>
      <c r="S3542" s="9">
        <f t="shared" si="110"/>
        <v>42517.003368055557</v>
      </c>
      <c r="T3542" s="9">
        <f t="shared" si="111"/>
        <v>42547.003368055557</v>
      </c>
    </row>
    <row r="3543" spans="1:20" ht="43.5" x14ac:dyDescent="0.35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>
        <f>ROUND((E3543/D3543)*100,0)</f>
        <v>105</v>
      </c>
      <c r="P3543" s="5">
        <f>E3543/L3543</f>
        <v>39.375</v>
      </c>
      <c r="Q3543" t="str">
        <f>LEFT(N3543,FIND("/",N3543)-1)</f>
        <v>theater</v>
      </c>
      <c r="R3543" t="str">
        <f>RIGHT(N3543,LEN(N3543)-FIND("/",N3543))</f>
        <v>plays</v>
      </c>
      <c r="S3543" s="9">
        <f t="shared" si="110"/>
        <v>42222.730034722219</v>
      </c>
      <c r="T3543" s="9">
        <f t="shared" si="111"/>
        <v>42247.730034722219</v>
      </c>
    </row>
    <row r="3544" spans="1:20" ht="43.5" x14ac:dyDescent="0.35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>
        <f>ROUND((E3544/D3544)*100,0)</f>
        <v>102</v>
      </c>
      <c r="P3544" s="5">
        <f>E3544/L3544</f>
        <v>66.152941176470591</v>
      </c>
      <c r="Q3544" t="str">
        <f>LEFT(N3544,FIND("/",N3544)-1)</f>
        <v>theater</v>
      </c>
      <c r="R3544" t="str">
        <f>RIGHT(N3544,LEN(N3544)-FIND("/",N3544))</f>
        <v>plays</v>
      </c>
      <c r="S3544" s="9">
        <f t="shared" si="110"/>
        <v>41829.599791666667</v>
      </c>
      <c r="T3544" s="9">
        <f t="shared" si="111"/>
        <v>41889.599791666667</v>
      </c>
    </row>
    <row r="3545" spans="1:20" ht="43.5" x14ac:dyDescent="0.35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>
        <f>ROUND((E3545/D3545)*100,0)</f>
        <v>105</v>
      </c>
      <c r="P3545" s="5">
        <f>E3545/L3545</f>
        <v>54.137931034482762</v>
      </c>
      <c r="Q3545" t="str">
        <f>LEFT(N3545,FIND("/",N3545)-1)</f>
        <v>theater</v>
      </c>
      <c r="R3545" t="str">
        <f>RIGHT(N3545,LEN(N3545)-FIND("/",N3545))</f>
        <v>plays</v>
      </c>
      <c r="S3545" s="9">
        <f t="shared" si="110"/>
        <v>42150.755312499998</v>
      </c>
      <c r="T3545" s="9">
        <f t="shared" si="111"/>
        <v>42180.755312499998</v>
      </c>
    </row>
    <row r="3546" spans="1:20" ht="29" x14ac:dyDescent="0.35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>
        <f>ROUND((E3546/D3546)*100,0)</f>
        <v>100</v>
      </c>
      <c r="P3546" s="5">
        <f>E3546/L3546</f>
        <v>104.16666666666667</v>
      </c>
      <c r="Q3546" t="str">
        <f>LEFT(N3546,FIND("/",N3546)-1)</f>
        <v>theater</v>
      </c>
      <c r="R3546" t="str">
        <f>RIGHT(N3546,LEN(N3546)-FIND("/",N3546))</f>
        <v>plays</v>
      </c>
      <c r="S3546" s="9">
        <f t="shared" si="110"/>
        <v>42040.831678240742</v>
      </c>
      <c r="T3546" s="9">
        <f t="shared" si="111"/>
        <v>42070.831678240742</v>
      </c>
    </row>
    <row r="3547" spans="1:20" ht="43.5" x14ac:dyDescent="0.35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>
        <f>ROUND((E3547/D3547)*100,0)</f>
        <v>100</v>
      </c>
      <c r="P3547" s="5">
        <f>E3547/L3547</f>
        <v>31.375</v>
      </c>
      <c r="Q3547" t="str">
        <f>LEFT(N3547,FIND("/",N3547)-1)</f>
        <v>theater</v>
      </c>
      <c r="R3547" t="str">
        <f>RIGHT(N3547,LEN(N3547)-FIND("/",N3547))</f>
        <v>plays</v>
      </c>
      <c r="S3547" s="9">
        <f t="shared" si="110"/>
        <v>42075.807395833333</v>
      </c>
      <c r="T3547" s="9">
        <f t="shared" si="111"/>
        <v>42105.807395833333</v>
      </c>
    </row>
    <row r="3548" spans="1:20" ht="43.5" x14ac:dyDescent="0.35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>
        <f>ROUND((E3548/D3548)*100,0)</f>
        <v>102</v>
      </c>
      <c r="P3548" s="5">
        <f>E3548/L3548</f>
        <v>59.210526315789473</v>
      </c>
      <c r="Q3548" t="str">
        <f>LEFT(N3548,FIND("/",N3548)-1)</f>
        <v>theater</v>
      </c>
      <c r="R3548" t="str">
        <f>RIGHT(N3548,LEN(N3548)-FIND("/",N3548))</f>
        <v>plays</v>
      </c>
      <c r="S3548" s="9">
        <f t="shared" si="110"/>
        <v>42073.660694444443</v>
      </c>
      <c r="T3548" s="9">
        <f t="shared" si="111"/>
        <v>42095.165972222225</v>
      </c>
    </row>
    <row r="3549" spans="1:20" ht="43.5" x14ac:dyDescent="0.35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>
        <f>ROUND((E3549/D3549)*100,0)</f>
        <v>114</v>
      </c>
      <c r="P3549" s="5">
        <f>E3549/L3549</f>
        <v>119.17633928571429</v>
      </c>
      <c r="Q3549" t="str">
        <f>LEFT(N3549,FIND("/",N3549)-1)</f>
        <v>theater</v>
      </c>
      <c r="R3549" t="str">
        <f>RIGHT(N3549,LEN(N3549)-FIND("/",N3549))</f>
        <v>plays</v>
      </c>
      <c r="S3549" s="9">
        <f t="shared" si="110"/>
        <v>42480.078715277778</v>
      </c>
      <c r="T3549" s="9">
        <f t="shared" si="111"/>
        <v>42504.165972222225</v>
      </c>
    </row>
    <row r="3550" spans="1:20" ht="43.5" x14ac:dyDescent="0.35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>
        <f>ROUND((E3550/D3550)*100,0)</f>
        <v>102</v>
      </c>
      <c r="P3550" s="5">
        <f>E3550/L3550</f>
        <v>164.61538461538461</v>
      </c>
      <c r="Q3550" t="str">
        <f>LEFT(N3550,FIND("/",N3550)-1)</f>
        <v>theater</v>
      </c>
      <c r="R3550" t="str">
        <f>RIGHT(N3550,LEN(N3550)-FIND("/",N3550))</f>
        <v>plays</v>
      </c>
      <c r="S3550" s="9">
        <f t="shared" si="110"/>
        <v>42411.942291666666</v>
      </c>
      <c r="T3550" s="9">
        <f t="shared" si="111"/>
        <v>42434.041666666672</v>
      </c>
    </row>
    <row r="3551" spans="1:20" ht="43.5" x14ac:dyDescent="0.35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>
        <f>ROUND((E3551/D3551)*100,0)</f>
        <v>102</v>
      </c>
      <c r="P3551" s="5">
        <f>E3551/L3551</f>
        <v>24.285714285714285</v>
      </c>
      <c r="Q3551" t="str">
        <f>LEFT(N3551,FIND("/",N3551)-1)</f>
        <v>theater</v>
      </c>
      <c r="R3551" t="str">
        <f>RIGHT(N3551,LEN(N3551)-FIND("/",N3551))</f>
        <v>plays</v>
      </c>
      <c r="S3551" s="9">
        <f t="shared" si="110"/>
        <v>42223.394363425927</v>
      </c>
      <c r="T3551" s="9">
        <f t="shared" si="111"/>
        <v>42251.394363425927</v>
      </c>
    </row>
    <row r="3552" spans="1:20" ht="58" x14ac:dyDescent="0.35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>
        <f>ROUND((E3552/D3552)*100,0)</f>
        <v>105</v>
      </c>
      <c r="P3552" s="5">
        <f>E3552/L3552</f>
        <v>40.9375</v>
      </c>
      <c r="Q3552" t="str">
        <f>LEFT(N3552,FIND("/",N3552)-1)</f>
        <v>theater</v>
      </c>
      <c r="R3552" t="str">
        <f>RIGHT(N3552,LEN(N3552)-FIND("/",N3552))</f>
        <v>plays</v>
      </c>
      <c r="S3552" s="9">
        <f t="shared" si="110"/>
        <v>42462.893495370372</v>
      </c>
      <c r="T3552" s="9">
        <f t="shared" si="111"/>
        <v>42492.893495370372</v>
      </c>
    </row>
    <row r="3553" spans="1:20" ht="43.5" x14ac:dyDescent="0.35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>
        <f>ROUND((E3553/D3553)*100,0)</f>
        <v>102</v>
      </c>
      <c r="P3553" s="5">
        <f>E3553/L3553</f>
        <v>61.1</v>
      </c>
      <c r="Q3553" t="str">
        <f>LEFT(N3553,FIND("/",N3553)-1)</f>
        <v>theater</v>
      </c>
      <c r="R3553" t="str">
        <f>RIGHT(N3553,LEN(N3553)-FIND("/",N3553))</f>
        <v>plays</v>
      </c>
      <c r="S3553" s="9">
        <f t="shared" si="110"/>
        <v>41753.515856481477</v>
      </c>
      <c r="T3553" s="9">
        <f t="shared" si="111"/>
        <v>41781.921527777777</v>
      </c>
    </row>
    <row r="3554" spans="1:20" ht="43.5" x14ac:dyDescent="0.35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>
        <f>ROUND((E3554/D3554)*100,0)</f>
        <v>100</v>
      </c>
      <c r="P3554" s="5">
        <f>E3554/L3554</f>
        <v>38.65</v>
      </c>
      <c r="Q3554" t="str">
        <f>LEFT(N3554,FIND("/",N3554)-1)</f>
        <v>theater</v>
      </c>
      <c r="R3554" t="str">
        <f>RIGHT(N3554,LEN(N3554)-FIND("/",N3554))</f>
        <v>plays</v>
      </c>
      <c r="S3554" s="9">
        <f t="shared" si="110"/>
        <v>41788.587083333332</v>
      </c>
      <c r="T3554" s="9">
        <f t="shared" si="111"/>
        <v>41818.587083333332</v>
      </c>
    </row>
    <row r="3555" spans="1:20" ht="43.5" x14ac:dyDescent="0.35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>
        <f>ROUND((E3555/D3555)*100,0)</f>
        <v>106</v>
      </c>
      <c r="P3555" s="5">
        <f>E3555/L3555</f>
        <v>56.20192307692308</v>
      </c>
      <c r="Q3555" t="str">
        <f>LEFT(N3555,FIND("/",N3555)-1)</f>
        <v>theater</v>
      </c>
      <c r="R3555" t="str">
        <f>RIGHT(N3555,LEN(N3555)-FIND("/",N3555))</f>
        <v>plays</v>
      </c>
      <c r="S3555" s="9">
        <f t="shared" si="110"/>
        <v>42196.028703703705</v>
      </c>
      <c r="T3555" s="9">
        <f t="shared" si="111"/>
        <v>42228</v>
      </c>
    </row>
    <row r="3556" spans="1:20" ht="43.5" x14ac:dyDescent="0.35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>
        <f>ROUND((E3556/D3556)*100,0)</f>
        <v>113</v>
      </c>
      <c r="P3556" s="5">
        <f>E3556/L3556</f>
        <v>107.00207547169811</v>
      </c>
      <c r="Q3556" t="str">
        <f>LEFT(N3556,FIND("/",N3556)-1)</f>
        <v>theater</v>
      </c>
      <c r="R3556" t="str">
        <f>RIGHT(N3556,LEN(N3556)-FIND("/",N3556))</f>
        <v>plays</v>
      </c>
      <c r="S3556" s="9">
        <f t="shared" si="110"/>
        <v>42016.050451388888</v>
      </c>
      <c r="T3556" s="9">
        <f t="shared" si="111"/>
        <v>42046.708333333328</v>
      </c>
    </row>
    <row r="3557" spans="1:20" ht="43.5" x14ac:dyDescent="0.35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>
        <f>ROUND((E3557/D3557)*100,0)</f>
        <v>100</v>
      </c>
      <c r="P3557" s="5">
        <f>E3557/L3557</f>
        <v>171.42857142857142</v>
      </c>
      <c r="Q3557" t="str">
        <f>LEFT(N3557,FIND("/",N3557)-1)</f>
        <v>theater</v>
      </c>
      <c r="R3557" t="str">
        <f>RIGHT(N3557,LEN(N3557)-FIND("/",N3557))</f>
        <v>plays</v>
      </c>
      <c r="S3557" s="9">
        <f t="shared" si="110"/>
        <v>42661.442060185189</v>
      </c>
      <c r="T3557" s="9">
        <f t="shared" si="111"/>
        <v>42691.483726851846</v>
      </c>
    </row>
    <row r="3558" spans="1:20" ht="58" x14ac:dyDescent="0.35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>
        <f>ROUND((E3558/D3558)*100,0)</f>
        <v>100</v>
      </c>
      <c r="P3558" s="5">
        <f>E3558/L3558</f>
        <v>110.5</v>
      </c>
      <c r="Q3558" t="str">
        <f>LEFT(N3558,FIND("/",N3558)-1)</f>
        <v>theater</v>
      </c>
      <c r="R3558" t="str">
        <f>RIGHT(N3558,LEN(N3558)-FIND("/",N3558))</f>
        <v>plays</v>
      </c>
      <c r="S3558" s="9">
        <f t="shared" si="110"/>
        <v>41808.649583333332</v>
      </c>
      <c r="T3558" s="9">
        <f t="shared" si="111"/>
        <v>41868.649583333332</v>
      </c>
    </row>
    <row r="3559" spans="1:20" ht="58" x14ac:dyDescent="0.35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>
        <f>ROUND((E3559/D3559)*100,0)</f>
        <v>100</v>
      </c>
      <c r="P3559" s="5">
        <f>E3559/L3559</f>
        <v>179.27598566308242</v>
      </c>
      <c r="Q3559" t="str">
        <f>LEFT(N3559,FIND("/",N3559)-1)</f>
        <v>theater</v>
      </c>
      <c r="R3559" t="str">
        <f>RIGHT(N3559,LEN(N3559)-FIND("/",N3559))</f>
        <v>plays</v>
      </c>
      <c r="S3559" s="9">
        <f t="shared" si="110"/>
        <v>41730.276747685188</v>
      </c>
      <c r="T3559" s="9">
        <f t="shared" si="111"/>
        <v>41764.276747685188</v>
      </c>
    </row>
    <row r="3560" spans="1:20" ht="43.5" x14ac:dyDescent="0.35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>
        <f>ROUND((E3560/D3560)*100,0)</f>
        <v>144</v>
      </c>
      <c r="P3560" s="5">
        <f>E3560/L3560</f>
        <v>22.90909090909091</v>
      </c>
      <c r="Q3560" t="str">
        <f>LEFT(N3560,FIND("/",N3560)-1)</f>
        <v>theater</v>
      </c>
      <c r="R3560" t="str">
        <f>RIGHT(N3560,LEN(N3560)-FIND("/",N3560))</f>
        <v>plays</v>
      </c>
      <c r="S3560" s="9">
        <f t="shared" si="110"/>
        <v>42139.816840277781</v>
      </c>
      <c r="T3560" s="9">
        <f t="shared" si="111"/>
        <v>42181.875</v>
      </c>
    </row>
    <row r="3561" spans="1:20" ht="58" x14ac:dyDescent="0.35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>
        <f>ROUND((E3561/D3561)*100,0)</f>
        <v>104</v>
      </c>
      <c r="P3561" s="5">
        <f>E3561/L3561</f>
        <v>43.125</v>
      </c>
      <c r="Q3561" t="str">
        <f>LEFT(N3561,FIND("/",N3561)-1)</f>
        <v>theater</v>
      </c>
      <c r="R3561" t="str">
        <f>RIGHT(N3561,LEN(N3561)-FIND("/",N3561))</f>
        <v>plays</v>
      </c>
      <c r="S3561" s="9">
        <f t="shared" si="110"/>
        <v>42194.096157407403</v>
      </c>
      <c r="T3561" s="9">
        <f t="shared" si="111"/>
        <v>42216.373611111107</v>
      </c>
    </row>
    <row r="3562" spans="1:20" ht="58" x14ac:dyDescent="0.35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>
        <f>ROUND((E3562/D3562)*100,0)</f>
        <v>108</v>
      </c>
      <c r="P3562" s="5">
        <f>E3562/L3562</f>
        <v>46.891891891891895</v>
      </c>
      <c r="Q3562" t="str">
        <f>LEFT(N3562,FIND("/",N3562)-1)</f>
        <v>theater</v>
      </c>
      <c r="R3562" t="str">
        <f>RIGHT(N3562,LEN(N3562)-FIND("/",N3562))</f>
        <v>plays</v>
      </c>
      <c r="S3562" s="9">
        <f t="shared" si="110"/>
        <v>42115.889652777783</v>
      </c>
      <c r="T3562" s="9">
        <f t="shared" si="111"/>
        <v>42151.114583333328</v>
      </c>
    </row>
    <row r="3563" spans="1:20" ht="116" x14ac:dyDescent="0.35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>
        <f>ROUND((E3563/D3563)*100,0)</f>
        <v>102</v>
      </c>
      <c r="P3563" s="5">
        <f>E3563/L3563</f>
        <v>47.407407407407405</v>
      </c>
      <c r="Q3563" t="str">
        <f>LEFT(N3563,FIND("/",N3563)-1)</f>
        <v>theater</v>
      </c>
      <c r="R3563" t="str">
        <f>RIGHT(N3563,LEN(N3563)-FIND("/",N3563))</f>
        <v>plays</v>
      </c>
      <c r="S3563" s="9">
        <f t="shared" si="110"/>
        <v>42203.680300925931</v>
      </c>
      <c r="T3563" s="9">
        <f t="shared" si="111"/>
        <v>42221.774999999994</v>
      </c>
    </row>
    <row r="3564" spans="1:20" ht="58" x14ac:dyDescent="0.35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>
        <f>ROUND((E3564/D3564)*100,0)</f>
        <v>149</v>
      </c>
      <c r="P3564" s="5">
        <f>E3564/L3564</f>
        <v>15.129032258064516</v>
      </c>
      <c r="Q3564" t="str">
        <f>LEFT(N3564,FIND("/",N3564)-1)</f>
        <v>theater</v>
      </c>
      <c r="R3564" t="str">
        <f>RIGHT(N3564,LEN(N3564)-FIND("/",N3564))</f>
        <v>plays</v>
      </c>
      <c r="S3564" s="9">
        <f t="shared" si="110"/>
        <v>42433.761886574073</v>
      </c>
      <c r="T3564" s="9">
        <f t="shared" si="111"/>
        <v>42442.916666666672</v>
      </c>
    </row>
    <row r="3565" spans="1:20" ht="43.5" x14ac:dyDescent="0.35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>
        <f>ROUND((E3565/D3565)*100,0)</f>
        <v>105</v>
      </c>
      <c r="P3565" s="5">
        <f>E3565/L3565</f>
        <v>21.098000000000003</v>
      </c>
      <c r="Q3565" t="str">
        <f>LEFT(N3565,FIND("/",N3565)-1)</f>
        <v>theater</v>
      </c>
      <c r="R3565" t="str">
        <f>RIGHT(N3565,LEN(N3565)-FIND("/",N3565))</f>
        <v>plays</v>
      </c>
      <c r="S3565" s="9">
        <f t="shared" si="110"/>
        <v>42555.671944444446</v>
      </c>
      <c r="T3565" s="9">
        <f t="shared" si="111"/>
        <v>42583.791666666672</v>
      </c>
    </row>
    <row r="3566" spans="1:20" ht="29" x14ac:dyDescent="0.35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>
        <f>ROUND((E3566/D3566)*100,0)</f>
        <v>101</v>
      </c>
      <c r="P3566" s="5">
        <f>E3566/L3566</f>
        <v>59.117647058823529</v>
      </c>
      <c r="Q3566" t="str">
        <f>LEFT(N3566,FIND("/",N3566)-1)</f>
        <v>theater</v>
      </c>
      <c r="R3566" t="str">
        <f>RIGHT(N3566,LEN(N3566)-FIND("/",N3566))</f>
        <v>plays</v>
      </c>
      <c r="S3566" s="9">
        <f t="shared" si="110"/>
        <v>42236.623252314821</v>
      </c>
      <c r="T3566" s="9">
        <f t="shared" si="111"/>
        <v>42282.666666666672</v>
      </c>
    </row>
    <row r="3567" spans="1:20" ht="43.5" x14ac:dyDescent="0.35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>
        <f>ROUND((E3567/D3567)*100,0)</f>
        <v>131</v>
      </c>
      <c r="P3567" s="5">
        <f>E3567/L3567</f>
        <v>97.916666666666671</v>
      </c>
      <c r="Q3567" t="str">
        <f>LEFT(N3567,FIND("/",N3567)-1)</f>
        <v>theater</v>
      </c>
      <c r="R3567" t="str">
        <f>RIGHT(N3567,LEN(N3567)-FIND("/",N3567))</f>
        <v>plays</v>
      </c>
      <c r="S3567" s="9">
        <f t="shared" si="110"/>
        <v>41974.743148148147</v>
      </c>
      <c r="T3567" s="9">
        <f t="shared" si="111"/>
        <v>42004.743148148147</v>
      </c>
    </row>
    <row r="3568" spans="1:20" ht="43.5" x14ac:dyDescent="0.35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>
        <f>ROUND((E3568/D3568)*100,0)</f>
        <v>105</v>
      </c>
      <c r="P3568" s="5">
        <f>E3568/L3568</f>
        <v>55.131578947368418</v>
      </c>
      <c r="Q3568" t="str">
        <f>LEFT(N3568,FIND("/",N3568)-1)</f>
        <v>theater</v>
      </c>
      <c r="R3568" t="str">
        <f>RIGHT(N3568,LEN(N3568)-FIND("/",N3568))</f>
        <v>plays</v>
      </c>
      <c r="S3568" s="9">
        <f t="shared" si="110"/>
        <v>41997.507905092592</v>
      </c>
      <c r="T3568" s="9">
        <f t="shared" si="111"/>
        <v>42027.507905092592</v>
      </c>
    </row>
    <row r="3569" spans="1:20" ht="43.5" x14ac:dyDescent="0.35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>
        <f>ROUND((E3569/D3569)*100,0)</f>
        <v>109</v>
      </c>
      <c r="P3569" s="5">
        <f>E3569/L3569</f>
        <v>26.536585365853657</v>
      </c>
      <c r="Q3569" t="str">
        <f>LEFT(N3569,FIND("/",N3569)-1)</f>
        <v>theater</v>
      </c>
      <c r="R3569" t="str">
        <f>RIGHT(N3569,LEN(N3569)-FIND("/",N3569))</f>
        <v>plays</v>
      </c>
      <c r="S3569" s="9">
        <f t="shared" si="110"/>
        <v>42135.810694444444</v>
      </c>
      <c r="T3569" s="9">
        <f t="shared" si="111"/>
        <v>42165.810694444444</v>
      </c>
    </row>
    <row r="3570" spans="1:20" ht="43.5" x14ac:dyDescent="0.35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>
        <f>ROUND((E3570/D3570)*100,0)</f>
        <v>111</v>
      </c>
      <c r="P3570" s="5">
        <f>E3570/L3570</f>
        <v>58.421052631578945</v>
      </c>
      <c r="Q3570" t="str">
        <f>LEFT(N3570,FIND("/",N3570)-1)</f>
        <v>theater</v>
      </c>
      <c r="R3570" t="str">
        <f>RIGHT(N3570,LEN(N3570)-FIND("/",N3570))</f>
        <v>plays</v>
      </c>
      <c r="S3570" s="9">
        <f t="shared" si="110"/>
        <v>41869.740671296298</v>
      </c>
      <c r="T3570" s="9">
        <f t="shared" si="111"/>
        <v>41899.740671296298</v>
      </c>
    </row>
    <row r="3571" spans="1:20" ht="43.5" x14ac:dyDescent="0.35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>
        <f>ROUND((E3571/D3571)*100,0)</f>
        <v>100</v>
      </c>
      <c r="P3571" s="5">
        <f>E3571/L3571</f>
        <v>122.53658536585365</v>
      </c>
      <c r="Q3571" t="str">
        <f>LEFT(N3571,FIND("/",N3571)-1)</f>
        <v>theater</v>
      </c>
      <c r="R3571" t="str">
        <f>RIGHT(N3571,LEN(N3571)-FIND("/",N3571))</f>
        <v>plays</v>
      </c>
      <c r="S3571" s="9">
        <f t="shared" si="110"/>
        <v>41982.688611111109</v>
      </c>
      <c r="T3571" s="9">
        <f t="shared" si="111"/>
        <v>42012.688611111109</v>
      </c>
    </row>
    <row r="3572" spans="1:20" ht="43.5" x14ac:dyDescent="0.35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>
        <f>ROUND((E3572/D3572)*100,0)</f>
        <v>114</v>
      </c>
      <c r="P3572" s="5">
        <f>E3572/L3572</f>
        <v>87.961538461538467</v>
      </c>
      <c r="Q3572" t="str">
        <f>LEFT(N3572,FIND("/",N3572)-1)</f>
        <v>theater</v>
      </c>
      <c r="R3572" t="str">
        <f>RIGHT(N3572,LEN(N3572)-FIND("/",N3572))</f>
        <v>plays</v>
      </c>
      <c r="S3572" s="9">
        <f t="shared" si="110"/>
        <v>41976.331979166673</v>
      </c>
      <c r="T3572" s="9">
        <f t="shared" si="111"/>
        <v>42004.291666666672</v>
      </c>
    </row>
    <row r="3573" spans="1:20" ht="43.5" x14ac:dyDescent="0.35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>
        <f>ROUND((E3573/D3573)*100,0)</f>
        <v>122</v>
      </c>
      <c r="P3573" s="5">
        <f>E3573/L3573</f>
        <v>73.239999999999995</v>
      </c>
      <c r="Q3573" t="str">
        <f>LEFT(N3573,FIND("/",N3573)-1)</f>
        <v>theater</v>
      </c>
      <c r="R3573" t="str">
        <f>RIGHT(N3573,LEN(N3573)-FIND("/",N3573))</f>
        <v>plays</v>
      </c>
      <c r="S3573" s="9">
        <f t="shared" si="110"/>
        <v>41912.858946759261</v>
      </c>
      <c r="T3573" s="9">
        <f t="shared" si="111"/>
        <v>41942.858946759261</v>
      </c>
    </row>
    <row r="3574" spans="1:20" ht="29" x14ac:dyDescent="0.35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>
        <f>ROUND((E3574/D3574)*100,0)</f>
        <v>100</v>
      </c>
      <c r="P3574" s="5">
        <f>E3574/L3574</f>
        <v>55.555555555555557</v>
      </c>
      <c r="Q3574" t="str">
        <f>LEFT(N3574,FIND("/",N3574)-1)</f>
        <v>theater</v>
      </c>
      <c r="R3574" t="str">
        <f>RIGHT(N3574,LEN(N3574)-FIND("/",N3574))</f>
        <v>plays</v>
      </c>
      <c r="S3574" s="9">
        <f t="shared" si="110"/>
        <v>42146.570393518516</v>
      </c>
      <c r="T3574" s="9">
        <f t="shared" si="111"/>
        <v>42176.570393518516</v>
      </c>
    </row>
    <row r="3575" spans="1:20" ht="43.5" x14ac:dyDescent="0.35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>
        <f>ROUND((E3575/D3575)*100,0)</f>
        <v>103</v>
      </c>
      <c r="P3575" s="5">
        <f>E3575/L3575</f>
        <v>39.53846153846154</v>
      </c>
      <c r="Q3575" t="str">
        <f>LEFT(N3575,FIND("/",N3575)-1)</f>
        <v>theater</v>
      </c>
      <c r="R3575" t="str">
        <f>RIGHT(N3575,LEN(N3575)-FIND("/",N3575))</f>
        <v>plays</v>
      </c>
      <c r="S3575" s="9">
        <f t="shared" si="110"/>
        <v>41921.375532407408</v>
      </c>
      <c r="T3575" s="9">
        <f t="shared" si="111"/>
        <v>41951.417199074072</v>
      </c>
    </row>
    <row r="3576" spans="1:20" ht="43.5" x14ac:dyDescent="0.35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>
        <f>ROUND((E3576/D3576)*100,0)</f>
        <v>106</v>
      </c>
      <c r="P3576" s="5">
        <f>E3576/L3576</f>
        <v>136.77777777777777</v>
      </c>
      <c r="Q3576" t="str">
        <f>LEFT(N3576,FIND("/",N3576)-1)</f>
        <v>theater</v>
      </c>
      <c r="R3576" t="str">
        <f>RIGHT(N3576,LEN(N3576)-FIND("/",N3576))</f>
        <v>plays</v>
      </c>
      <c r="S3576" s="9">
        <f t="shared" si="110"/>
        <v>41926.942685185182</v>
      </c>
      <c r="T3576" s="9">
        <f t="shared" si="111"/>
        <v>41956.984351851846</v>
      </c>
    </row>
    <row r="3577" spans="1:20" ht="43.5" x14ac:dyDescent="0.35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>
        <f>ROUND((E3577/D3577)*100,0)</f>
        <v>101</v>
      </c>
      <c r="P3577" s="5">
        <f>E3577/L3577</f>
        <v>99.343137254901961</v>
      </c>
      <c r="Q3577" t="str">
        <f>LEFT(N3577,FIND("/",N3577)-1)</f>
        <v>theater</v>
      </c>
      <c r="R3577" t="str">
        <f>RIGHT(N3577,LEN(N3577)-FIND("/",N3577))</f>
        <v>plays</v>
      </c>
      <c r="S3577" s="9">
        <f t="shared" si="110"/>
        <v>42561.783877314811</v>
      </c>
      <c r="T3577" s="9">
        <f t="shared" si="111"/>
        <v>42593.165972222225</v>
      </c>
    </row>
    <row r="3578" spans="1:20" ht="43.5" x14ac:dyDescent="0.35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>
        <f>ROUND((E3578/D3578)*100,0)</f>
        <v>100</v>
      </c>
      <c r="P3578" s="5">
        <f>E3578/L3578</f>
        <v>20</v>
      </c>
      <c r="Q3578" t="str">
        <f>LEFT(N3578,FIND("/",N3578)-1)</f>
        <v>theater</v>
      </c>
      <c r="R3578" t="str">
        <f>RIGHT(N3578,LEN(N3578)-FIND("/",N3578))</f>
        <v>plays</v>
      </c>
      <c r="S3578" s="9">
        <f t="shared" si="110"/>
        <v>42649.54923611111</v>
      </c>
      <c r="T3578" s="9">
        <f t="shared" si="111"/>
        <v>42709.590902777782</v>
      </c>
    </row>
    <row r="3579" spans="1:20" ht="43.5" x14ac:dyDescent="0.35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>
        <f>ROUND((E3579/D3579)*100,0)</f>
        <v>130</v>
      </c>
      <c r="P3579" s="5">
        <f>E3579/L3579</f>
        <v>28.888888888888889</v>
      </c>
      <c r="Q3579" t="str">
        <f>LEFT(N3579,FIND("/",N3579)-1)</f>
        <v>theater</v>
      </c>
      <c r="R3579" t="str">
        <f>RIGHT(N3579,LEN(N3579)-FIND("/",N3579))</f>
        <v>plays</v>
      </c>
      <c r="S3579" s="9">
        <f t="shared" si="110"/>
        <v>42093.786840277782</v>
      </c>
      <c r="T3579" s="9">
        <f t="shared" si="111"/>
        <v>42120.26944444445</v>
      </c>
    </row>
    <row r="3580" spans="1:20" ht="43.5" x14ac:dyDescent="0.35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>
        <f>ROUND((E3580/D3580)*100,0)</f>
        <v>100</v>
      </c>
      <c r="P3580" s="5">
        <f>E3580/L3580</f>
        <v>40.545945945945945</v>
      </c>
      <c r="Q3580" t="str">
        <f>LEFT(N3580,FIND("/",N3580)-1)</f>
        <v>theater</v>
      </c>
      <c r="R3580" t="str">
        <f>RIGHT(N3580,LEN(N3580)-FIND("/",N3580))</f>
        <v>plays</v>
      </c>
      <c r="S3580" s="9">
        <f t="shared" si="110"/>
        <v>42460.733530092592</v>
      </c>
      <c r="T3580" s="9">
        <f t="shared" si="111"/>
        <v>42490.733530092592</v>
      </c>
    </row>
    <row r="3581" spans="1:20" ht="43.5" x14ac:dyDescent="0.35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>
        <f>ROUND((E3581/D3581)*100,0)</f>
        <v>100</v>
      </c>
      <c r="P3581" s="5">
        <f>E3581/L3581</f>
        <v>35.714285714285715</v>
      </c>
      <c r="Q3581" t="str">
        <f>LEFT(N3581,FIND("/",N3581)-1)</f>
        <v>theater</v>
      </c>
      <c r="R3581" t="str">
        <f>RIGHT(N3581,LEN(N3581)-FIND("/",N3581))</f>
        <v>plays</v>
      </c>
      <c r="S3581" s="9">
        <f t="shared" si="110"/>
        <v>42430.762222222227</v>
      </c>
      <c r="T3581" s="9">
        <f t="shared" si="111"/>
        <v>42460.720555555556</v>
      </c>
    </row>
    <row r="3582" spans="1:20" ht="43.5" x14ac:dyDescent="0.35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>
        <f>ROUND((E3582/D3582)*100,0)</f>
        <v>114</v>
      </c>
      <c r="P3582" s="5">
        <f>E3582/L3582</f>
        <v>37.962962962962962</v>
      </c>
      <c r="Q3582" t="str">
        <f>LEFT(N3582,FIND("/",N3582)-1)</f>
        <v>theater</v>
      </c>
      <c r="R3582" t="str">
        <f>RIGHT(N3582,LEN(N3582)-FIND("/",N3582))</f>
        <v>plays</v>
      </c>
      <c r="S3582" s="9">
        <f t="shared" si="110"/>
        <v>42026.176180555558</v>
      </c>
      <c r="T3582" s="9">
        <f t="shared" si="111"/>
        <v>42064.207638888889</v>
      </c>
    </row>
    <row r="3583" spans="1:20" ht="58" x14ac:dyDescent="0.35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>
        <f>ROUND((E3583/D3583)*100,0)</f>
        <v>100</v>
      </c>
      <c r="P3583" s="5">
        <f>E3583/L3583</f>
        <v>33.333333333333336</v>
      </c>
      <c r="Q3583" t="str">
        <f>LEFT(N3583,FIND("/",N3583)-1)</f>
        <v>theater</v>
      </c>
      <c r="R3583" t="str">
        <f>RIGHT(N3583,LEN(N3583)-FIND("/",N3583))</f>
        <v>plays</v>
      </c>
      <c r="S3583" s="9">
        <f t="shared" si="110"/>
        <v>41836.471180555556</v>
      </c>
      <c r="T3583" s="9">
        <f t="shared" si="111"/>
        <v>41850.471180555556</v>
      </c>
    </row>
    <row r="3584" spans="1:20" ht="43.5" x14ac:dyDescent="0.35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>
        <f>ROUND((E3584/D3584)*100,0)</f>
        <v>287</v>
      </c>
      <c r="P3584" s="5">
        <f>E3584/L3584</f>
        <v>58.571428571428569</v>
      </c>
      <c r="Q3584" t="str">
        <f>LEFT(N3584,FIND("/",N3584)-1)</f>
        <v>theater</v>
      </c>
      <c r="R3584" t="str">
        <f>RIGHT(N3584,LEN(N3584)-FIND("/",N3584))</f>
        <v>plays</v>
      </c>
      <c r="S3584" s="9">
        <f t="shared" si="110"/>
        <v>42451.095856481479</v>
      </c>
      <c r="T3584" s="9">
        <f t="shared" si="111"/>
        <v>42465.095856481479</v>
      </c>
    </row>
    <row r="3585" spans="1:20" ht="43.5" x14ac:dyDescent="0.35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>
        <f>ROUND((E3585/D3585)*100,0)</f>
        <v>109</v>
      </c>
      <c r="P3585" s="5">
        <f>E3585/L3585</f>
        <v>135.625</v>
      </c>
      <c r="Q3585" t="str">
        <f>LEFT(N3585,FIND("/",N3585)-1)</f>
        <v>theater</v>
      </c>
      <c r="R3585" t="str">
        <f>RIGHT(N3585,LEN(N3585)-FIND("/",N3585))</f>
        <v>plays</v>
      </c>
      <c r="S3585" s="9">
        <f t="shared" si="110"/>
        <v>42418.425983796296</v>
      </c>
      <c r="T3585" s="9">
        <f t="shared" si="111"/>
        <v>42478.384317129632</v>
      </c>
    </row>
    <row r="3586" spans="1:20" ht="87" x14ac:dyDescent="0.35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>
        <f>ROUND((E3586/D3586)*100,0)</f>
        <v>116</v>
      </c>
      <c r="P3586" s="5">
        <f>E3586/L3586</f>
        <v>30.9375</v>
      </c>
      <c r="Q3586" t="str">
        <f>LEFT(N3586,FIND("/",N3586)-1)</f>
        <v>theater</v>
      </c>
      <c r="R3586" t="str">
        <f>RIGHT(N3586,LEN(N3586)-FIND("/",N3586))</f>
        <v>plays</v>
      </c>
      <c r="S3586" s="9">
        <f t="shared" si="110"/>
        <v>42168.316481481481</v>
      </c>
      <c r="T3586" s="9">
        <f t="shared" si="111"/>
        <v>42198.316481481481</v>
      </c>
    </row>
    <row r="3587" spans="1:20" ht="43.5" x14ac:dyDescent="0.35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>
        <f>ROUND((E3587/D3587)*100,0)</f>
        <v>119</v>
      </c>
      <c r="P3587" s="5">
        <f>E3587/L3587</f>
        <v>176.08695652173913</v>
      </c>
      <c r="Q3587" t="str">
        <f>LEFT(N3587,FIND("/",N3587)-1)</f>
        <v>theater</v>
      </c>
      <c r="R3587" t="str">
        <f>RIGHT(N3587,LEN(N3587)-FIND("/",N3587))</f>
        <v>plays</v>
      </c>
      <c r="S3587" s="9">
        <f t="shared" ref="S3587:S3650" si="112">(((J3587/60)/60)/24)+DATE(1970,1,1)</f>
        <v>41964.716319444444</v>
      </c>
      <c r="T3587" s="9">
        <f t="shared" ref="T3587:T3650" si="113">(((I3587/60)/60)/24)+DATE(1970,1,1)</f>
        <v>41994.716319444444</v>
      </c>
    </row>
    <row r="3588" spans="1:20" x14ac:dyDescent="0.35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>
        <f>ROUND((E3588/D3588)*100,0)</f>
        <v>109</v>
      </c>
      <c r="P3588" s="5">
        <f>E3588/L3588</f>
        <v>151.9814814814815</v>
      </c>
      <c r="Q3588" t="str">
        <f>LEFT(N3588,FIND("/",N3588)-1)</f>
        <v>theater</v>
      </c>
      <c r="R3588" t="str">
        <f>RIGHT(N3588,LEN(N3588)-FIND("/",N3588))</f>
        <v>plays</v>
      </c>
      <c r="S3588" s="9">
        <f t="shared" si="112"/>
        <v>42576.697569444441</v>
      </c>
      <c r="T3588" s="9">
        <f t="shared" si="113"/>
        <v>42636.697569444441</v>
      </c>
    </row>
    <row r="3589" spans="1:20" ht="43.5" x14ac:dyDescent="0.35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>
        <f>ROUND((E3589/D3589)*100,0)</f>
        <v>127</v>
      </c>
      <c r="P3589" s="5">
        <f>E3589/L3589</f>
        <v>22.607142857142858</v>
      </c>
      <c r="Q3589" t="str">
        <f>LEFT(N3589,FIND("/",N3589)-1)</f>
        <v>theater</v>
      </c>
      <c r="R3589" t="str">
        <f>RIGHT(N3589,LEN(N3589)-FIND("/",N3589))</f>
        <v>plays</v>
      </c>
      <c r="S3589" s="9">
        <f t="shared" si="112"/>
        <v>42503.539976851855</v>
      </c>
      <c r="T3589" s="9">
        <f t="shared" si="113"/>
        <v>42548.791666666672</v>
      </c>
    </row>
    <row r="3590" spans="1:20" ht="43.5" x14ac:dyDescent="0.35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>
        <f>ROUND((E3590/D3590)*100,0)</f>
        <v>101</v>
      </c>
      <c r="P3590" s="5">
        <f>E3590/L3590</f>
        <v>18.272727272727273</v>
      </c>
      <c r="Q3590" t="str">
        <f>LEFT(N3590,FIND("/",N3590)-1)</f>
        <v>theater</v>
      </c>
      <c r="R3590" t="str">
        <f>RIGHT(N3590,LEN(N3590)-FIND("/",N3590))</f>
        <v>plays</v>
      </c>
      <c r="S3590" s="9">
        <f t="shared" si="112"/>
        <v>42101.828819444447</v>
      </c>
      <c r="T3590" s="9">
        <f t="shared" si="113"/>
        <v>42123.958333333328</v>
      </c>
    </row>
    <row r="3591" spans="1:20" ht="43.5" x14ac:dyDescent="0.35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>
        <f>ROUND((E3591/D3591)*100,0)</f>
        <v>128</v>
      </c>
      <c r="P3591" s="5">
        <f>E3591/L3591</f>
        <v>82.258064516129039</v>
      </c>
      <c r="Q3591" t="str">
        <f>LEFT(N3591,FIND("/",N3591)-1)</f>
        <v>theater</v>
      </c>
      <c r="R3591" t="str">
        <f>RIGHT(N3591,LEN(N3591)-FIND("/",N3591))</f>
        <v>plays</v>
      </c>
      <c r="S3591" s="9">
        <f t="shared" si="112"/>
        <v>42125.647534722222</v>
      </c>
      <c r="T3591" s="9">
        <f t="shared" si="113"/>
        <v>42150.647534722222</v>
      </c>
    </row>
    <row r="3592" spans="1:20" ht="58" x14ac:dyDescent="0.35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>
        <f>ROUND((E3592/D3592)*100,0)</f>
        <v>100</v>
      </c>
      <c r="P3592" s="5">
        <f>E3592/L3592</f>
        <v>68.534246575342465</v>
      </c>
      <c r="Q3592" t="str">
        <f>LEFT(N3592,FIND("/",N3592)-1)</f>
        <v>theater</v>
      </c>
      <c r="R3592" t="str">
        <f>RIGHT(N3592,LEN(N3592)-FIND("/",N3592))</f>
        <v>plays</v>
      </c>
      <c r="S3592" s="9">
        <f t="shared" si="112"/>
        <v>41902.333726851852</v>
      </c>
      <c r="T3592" s="9">
        <f t="shared" si="113"/>
        <v>41932.333726851852</v>
      </c>
    </row>
    <row r="3593" spans="1:20" ht="43.5" x14ac:dyDescent="0.35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>
        <f>ROUND((E3593/D3593)*100,0)</f>
        <v>175</v>
      </c>
      <c r="P3593" s="5">
        <f>E3593/L3593</f>
        <v>68.055555555555557</v>
      </c>
      <c r="Q3593" t="str">
        <f>LEFT(N3593,FIND("/",N3593)-1)</f>
        <v>theater</v>
      </c>
      <c r="R3593" t="str">
        <f>RIGHT(N3593,LEN(N3593)-FIND("/",N3593))</f>
        <v>plays</v>
      </c>
      <c r="S3593" s="9">
        <f t="shared" si="112"/>
        <v>42003.948425925926</v>
      </c>
      <c r="T3593" s="9">
        <f t="shared" si="113"/>
        <v>42028.207638888889</v>
      </c>
    </row>
    <row r="3594" spans="1:20" ht="43.5" x14ac:dyDescent="0.35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>
        <f>ROUND((E3594/D3594)*100,0)</f>
        <v>127</v>
      </c>
      <c r="P3594" s="5">
        <f>E3594/L3594</f>
        <v>72.714285714285708</v>
      </c>
      <c r="Q3594" t="str">
        <f>LEFT(N3594,FIND("/",N3594)-1)</f>
        <v>theater</v>
      </c>
      <c r="R3594" t="str">
        <f>RIGHT(N3594,LEN(N3594)-FIND("/",N3594))</f>
        <v>plays</v>
      </c>
      <c r="S3594" s="9">
        <f t="shared" si="112"/>
        <v>41988.829942129625</v>
      </c>
      <c r="T3594" s="9">
        <f t="shared" si="113"/>
        <v>42046.207638888889</v>
      </c>
    </row>
    <row r="3595" spans="1:20" ht="43.5" x14ac:dyDescent="0.35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>
        <f>ROUND((E3595/D3595)*100,0)</f>
        <v>111</v>
      </c>
      <c r="P3595" s="5">
        <f>E3595/L3595</f>
        <v>77.186046511627907</v>
      </c>
      <c r="Q3595" t="str">
        <f>LEFT(N3595,FIND("/",N3595)-1)</f>
        <v>theater</v>
      </c>
      <c r="R3595" t="str">
        <f>RIGHT(N3595,LEN(N3595)-FIND("/",N3595))</f>
        <v>plays</v>
      </c>
      <c r="S3595" s="9">
        <f t="shared" si="112"/>
        <v>41974.898599537039</v>
      </c>
      <c r="T3595" s="9">
        <f t="shared" si="113"/>
        <v>42009.851388888885</v>
      </c>
    </row>
    <row r="3596" spans="1:20" ht="58" x14ac:dyDescent="0.35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>
        <f>ROUND((E3596/D3596)*100,0)</f>
        <v>126</v>
      </c>
      <c r="P3596" s="5">
        <f>E3596/L3596</f>
        <v>55.972222222222221</v>
      </c>
      <c r="Q3596" t="str">
        <f>LEFT(N3596,FIND("/",N3596)-1)</f>
        <v>theater</v>
      </c>
      <c r="R3596" t="str">
        <f>RIGHT(N3596,LEN(N3596)-FIND("/",N3596))</f>
        <v>plays</v>
      </c>
      <c r="S3596" s="9">
        <f t="shared" si="112"/>
        <v>42592.066921296297</v>
      </c>
      <c r="T3596" s="9">
        <f t="shared" si="113"/>
        <v>42617.066921296297</v>
      </c>
    </row>
    <row r="3597" spans="1:20" ht="29" x14ac:dyDescent="0.35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>
        <f>ROUND((E3597/D3597)*100,0)</f>
        <v>119</v>
      </c>
      <c r="P3597" s="5">
        <f>E3597/L3597</f>
        <v>49.693548387096776</v>
      </c>
      <c r="Q3597" t="str">
        <f>LEFT(N3597,FIND("/",N3597)-1)</f>
        <v>theater</v>
      </c>
      <c r="R3597" t="str">
        <f>RIGHT(N3597,LEN(N3597)-FIND("/",N3597))</f>
        <v>plays</v>
      </c>
      <c r="S3597" s="9">
        <f t="shared" si="112"/>
        <v>42050.008368055554</v>
      </c>
      <c r="T3597" s="9">
        <f t="shared" si="113"/>
        <v>42076.290972222225</v>
      </c>
    </row>
    <row r="3598" spans="1:20" ht="43.5" x14ac:dyDescent="0.35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>
        <f>ROUND((E3598/D3598)*100,0)</f>
        <v>108</v>
      </c>
      <c r="P3598" s="5">
        <f>E3598/L3598</f>
        <v>79</v>
      </c>
      <c r="Q3598" t="str">
        <f>LEFT(N3598,FIND("/",N3598)-1)</f>
        <v>theater</v>
      </c>
      <c r="R3598" t="str">
        <f>RIGHT(N3598,LEN(N3598)-FIND("/",N3598))</f>
        <v>plays</v>
      </c>
      <c r="S3598" s="9">
        <f t="shared" si="112"/>
        <v>41856.715069444443</v>
      </c>
      <c r="T3598" s="9">
        <f t="shared" si="113"/>
        <v>41877.715069444443</v>
      </c>
    </row>
    <row r="3599" spans="1:20" ht="29" x14ac:dyDescent="0.35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>
        <f>ROUND((E3599/D3599)*100,0)</f>
        <v>103</v>
      </c>
      <c r="P3599" s="5">
        <f>E3599/L3599</f>
        <v>77.727272727272734</v>
      </c>
      <c r="Q3599" t="str">
        <f>LEFT(N3599,FIND("/",N3599)-1)</f>
        <v>theater</v>
      </c>
      <c r="R3599" t="str">
        <f>RIGHT(N3599,LEN(N3599)-FIND("/",N3599))</f>
        <v>plays</v>
      </c>
      <c r="S3599" s="9">
        <f t="shared" si="112"/>
        <v>42417.585532407407</v>
      </c>
      <c r="T3599" s="9">
        <f t="shared" si="113"/>
        <v>42432.249305555553</v>
      </c>
    </row>
    <row r="3600" spans="1:20" ht="43.5" x14ac:dyDescent="0.35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>
        <f>ROUND((E3600/D3600)*100,0)</f>
        <v>110</v>
      </c>
      <c r="P3600" s="5">
        <f>E3600/L3600</f>
        <v>40.777777777777779</v>
      </c>
      <c r="Q3600" t="str">
        <f>LEFT(N3600,FIND("/",N3600)-1)</f>
        <v>theater</v>
      </c>
      <c r="R3600" t="str">
        <f>RIGHT(N3600,LEN(N3600)-FIND("/",N3600))</f>
        <v>plays</v>
      </c>
      <c r="S3600" s="9">
        <f t="shared" si="112"/>
        <v>41866.79886574074</v>
      </c>
      <c r="T3600" s="9">
        <f t="shared" si="113"/>
        <v>41885.207638888889</v>
      </c>
    </row>
    <row r="3601" spans="1:20" ht="43.5" x14ac:dyDescent="0.35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>
        <f>ROUND((E3601/D3601)*100,0)</f>
        <v>202</v>
      </c>
      <c r="P3601" s="5">
        <f>E3601/L3601</f>
        <v>59.411764705882355</v>
      </c>
      <c r="Q3601" t="str">
        <f>LEFT(N3601,FIND("/",N3601)-1)</f>
        <v>theater</v>
      </c>
      <c r="R3601" t="str">
        <f>RIGHT(N3601,LEN(N3601)-FIND("/",N3601))</f>
        <v>plays</v>
      </c>
      <c r="S3601" s="9">
        <f t="shared" si="112"/>
        <v>42220.79487268519</v>
      </c>
      <c r="T3601" s="9">
        <f t="shared" si="113"/>
        <v>42246</v>
      </c>
    </row>
    <row r="3602" spans="1:20" ht="29" x14ac:dyDescent="0.35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>
        <f>ROUND((E3602/D3602)*100,0)</f>
        <v>130</v>
      </c>
      <c r="P3602" s="5">
        <f>E3602/L3602</f>
        <v>3.25</v>
      </c>
      <c r="Q3602" t="str">
        <f>LEFT(N3602,FIND("/",N3602)-1)</f>
        <v>theater</v>
      </c>
      <c r="R3602" t="str">
        <f>RIGHT(N3602,LEN(N3602)-FIND("/",N3602))</f>
        <v>plays</v>
      </c>
      <c r="S3602" s="9">
        <f t="shared" si="112"/>
        <v>42628.849120370374</v>
      </c>
      <c r="T3602" s="9">
        <f t="shared" si="113"/>
        <v>42656.849120370374</v>
      </c>
    </row>
    <row r="3603" spans="1:20" ht="43.5" x14ac:dyDescent="0.35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>
        <f>ROUND((E3603/D3603)*100,0)</f>
        <v>104</v>
      </c>
      <c r="P3603" s="5">
        <f>E3603/L3603</f>
        <v>39.377358490566039</v>
      </c>
      <c r="Q3603" t="str">
        <f>LEFT(N3603,FIND("/",N3603)-1)</f>
        <v>theater</v>
      </c>
      <c r="R3603" t="str">
        <f>RIGHT(N3603,LEN(N3603)-FIND("/",N3603))</f>
        <v>plays</v>
      </c>
      <c r="S3603" s="9">
        <f t="shared" si="112"/>
        <v>41990.99863425926</v>
      </c>
      <c r="T3603" s="9">
        <f t="shared" si="113"/>
        <v>42020.99863425926</v>
      </c>
    </row>
    <row r="3604" spans="1:20" ht="58" x14ac:dyDescent="0.35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>
        <f>ROUND((E3604/D3604)*100,0)</f>
        <v>100</v>
      </c>
      <c r="P3604" s="5">
        <f>E3604/L3604</f>
        <v>81.673469387755105</v>
      </c>
      <c r="Q3604" t="str">
        <f>LEFT(N3604,FIND("/",N3604)-1)</f>
        <v>theater</v>
      </c>
      <c r="R3604" t="str">
        <f>RIGHT(N3604,LEN(N3604)-FIND("/",N3604))</f>
        <v>plays</v>
      </c>
      <c r="S3604" s="9">
        <f t="shared" si="112"/>
        <v>42447.894432870366</v>
      </c>
      <c r="T3604" s="9">
        <f t="shared" si="113"/>
        <v>42507.894432870366</v>
      </c>
    </row>
    <row r="3605" spans="1:20" ht="43.5" x14ac:dyDescent="0.35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>
        <f>ROUND((E3605/D3605)*100,0)</f>
        <v>171</v>
      </c>
      <c r="P3605" s="5">
        <f>E3605/L3605</f>
        <v>44.912280701754383</v>
      </c>
      <c r="Q3605" t="str">
        <f>LEFT(N3605,FIND("/",N3605)-1)</f>
        <v>theater</v>
      </c>
      <c r="R3605" t="str">
        <f>RIGHT(N3605,LEN(N3605)-FIND("/",N3605))</f>
        <v>plays</v>
      </c>
      <c r="S3605" s="9">
        <f t="shared" si="112"/>
        <v>42283.864351851851</v>
      </c>
      <c r="T3605" s="9">
        <f t="shared" si="113"/>
        <v>42313.906018518523</v>
      </c>
    </row>
    <row r="3606" spans="1:20" ht="43.5" x14ac:dyDescent="0.35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>
        <f>ROUND((E3606/D3606)*100,0)</f>
        <v>113</v>
      </c>
      <c r="P3606" s="5">
        <f>E3606/L3606</f>
        <v>49.05797101449275</v>
      </c>
      <c r="Q3606" t="str">
        <f>LEFT(N3606,FIND("/",N3606)-1)</f>
        <v>theater</v>
      </c>
      <c r="R3606" t="str">
        <f>RIGHT(N3606,LEN(N3606)-FIND("/",N3606))</f>
        <v>plays</v>
      </c>
      <c r="S3606" s="9">
        <f t="shared" si="112"/>
        <v>42483.015694444446</v>
      </c>
      <c r="T3606" s="9">
        <f t="shared" si="113"/>
        <v>42489.290972222225</v>
      </c>
    </row>
    <row r="3607" spans="1:20" ht="58" x14ac:dyDescent="0.35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>
        <f>ROUND((E3607/D3607)*100,0)</f>
        <v>184</v>
      </c>
      <c r="P3607" s="5">
        <f>E3607/L3607</f>
        <v>30.666666666666668</v>
      </c>
      <c r="Q3607" t="str">
        <f>LEFT(N3607,FIND("/",N3607)-1)</f>
        <v>theater</v>
      </c>
      <c r="R3607" t="str">
        <f>RIGHT(N3607,LEN(N3607)-FIND("/",N3607))</f>
        <v>plays</v>
      </c>
      <c r="S3607" s="9">
        <f t="shared" si="112"/>
        <v>42383.793124999997</v>
      </c>
      <c r="T3607" s="9">
        <f t="shared" si="113"/>
        <v>42413.793124999997</v>
      </c>
    </row>
    <row r="3608" spans="1:20" ht="43.5" x14ac:dyDescent="0.35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>
        <f>ROUND((E3608/D3608)*100,0)</f>
        <v>130</v>
      </c>
      <c r="P3608" s="5">
        <f>E3608/L3608</f>
        <v>61.0625</v>
      </c>
      <c r="Q3608" t="str">
        <f>LEFT(N3608,FIND("/",N3608)-1)</f>
        <v>theater</v>
      </c>
      <c r="R3608" t="str">
        <f>RIGHT(N3608,LEN(N3608)-FIND("/",N3608))</f>
        <v>plays</v>
      </c>
      <c r="S3608" s="9">
        <f t="shared" si="112"/>
        <v>42566.604826388888</v>
      </c>
      <c r="T3608" s="9">
        <f t="shared" si="113"/>
        <v>42596.604826388888</v>
      </c>
    </row>
    <row r="3609" spans="1:20" ht="29" x14ac:dyDescent="0.35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>
        <f>ROUND((E3609/D3609)*100,0)</f>
        <v>105</v>
      </c>
      <c r="P3609" s="5">
        <f>E3609/L3609</f>
        <v>29</v>
      </c>
      <c r="Q3609" t="str">
        <f>LEFT(N3609,FIND("/",N3609)-1)</f>
        <v>theater</v>
      </c>
      <c r="R3609" t="str">
        <f>RIGHT(N3609,LEN(N3609)-FIND("/",N3609))</f>
        <v>plays</v>
      </c>
      <c r="S3609" s="9">
        <f t="shared" si="112"/>
        <v>42338.963912037041</v>
      </c>
      <c r="T3609" s="9">
        <f t="shared" si="113"/>
        <v>42353</v>
      </c>
    </row>
    <row r="3610" spans="1:20" ht="43.5" x14ac:dyDescent="0.35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>
        <f>ROUND((E3610/D3610)*100,0)</f>
        <v>100</v>
      </c>
      <c r="P3610" s="5">
        <f>E3610/L3610</f>
        <v>29.62962962962963</v>
      </c>
      <c r="Q3610" t="str">
        <f>LEFT(N3610,FIND("/",N3610)-1)</f>
        <v>theater</v>
      </c>
      <c r="R3610" t="str">
        <f>RIGHT(N3610,LEN(N3610)-FIND("/",N3610))</f>
        <v>plays</v>
      </c>
      <c r="S3610" s="9">
        <f t="shared" si="112"/>
        <v>42506.709375000006</v>
      </c>
      <c r="T3610" s="9">
        <f t="shared" si="113"/>
        <v>42538.583333333328</v>
      </c>
    </row>
    <row r="3611" spans="1:20" ht="43.5" x14ac:dyDescent="0.35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>
        <f>ROUND((E3611/D3611)*100,0)</f>
        <v>153</v>
      </c>
      <c r="P3611" s="5">
        <f>E3611/L3611</f>
        <v>143.0952380952381</v>
      </c>
      <c r="Q3611" t="str">
        <f>LEFT(N3611,FIND("/",N3611)-1)</f>
        <v>theater</v>
      </c>
      <c r="R3611" t="str">
        <f>RIGHT(N3611,LEN(N3611)-FIND("/",N3611))</f>
        <v>plays</v>
      </c>
      <c r="S3611" s="9">
        <f t="shared" si="112"/>
        <v>42429.991724537031</v>
      </c>
      <c r="T3611" s="9">
        <f t="shared" si="113"/>
        <v>42459.950057870374</v>
      </c>
    </row>
    <row r="3612" spans="1:20" ht="43.5" x14ac:dyDescent="0.35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>
        <f>ROUND((E3612/D3612)*100,0)</f>
        <v>162</v>
      </c>
      <c r="P3612" s="5">
        <f>E3612/L3612</f>
        <v>52.354838709677416</v>
      </c>
      <c r="Q3612" t="str">
        <f>LEFT(N3612,FIND("/",N3612)-1)</f>
        <v>theater</v>
      </c>
      <c r="R3612" t="str">
        <f>RIGHT(N3612,LEN(N3612)-FIND("/",N3612))</f>
        <v>plays</v>
      </c>
      <c r="S3612" s="9">
        <f t="shared" si="112"/>
        <v>42203.432129629626</v>
      </c>
      <c r="T3612" s="9">
        <f t="shared" si="113"/>
        <v>42233.432129629626</v>
      </c>
    </row>
    <row r="3613" spans="1:20" ht="43.5" x14ac:dyDescent="0.35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>
        <f>ROUND((E3613/D3613)*100,0)</f>
        <v>136</v>
      </c>
      <c r="P3613" s="5">
        <f>E3613/L3613</f>
        <v>66.666666666666671</v>
      </c>
      <c r="Q3613" t="str">
        <f>LEFT(N3613,FIND("/",N3613)-1)</f>
        <v>theater</v>
      </c>
      <c r="R3613" t="str">
        <f>RIGHT(N3613,LEN(N3613)-FIND("/",N3613))</f>
        <v>plays</v>
      </c>
      <c r="S3613" s="9">
        <f t="shared" si="112"/>
        <v>42072.370381944449</v>
      </c>
      <c r="T3613" s="9">
        <f t="shared" si="113"/>
        <v>42102.370381944449</v>
      </c>
    </row>
    <row r="3614" spans="1:20" ht="43.5" x14ac:dyDescent="0.35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>
        <f>ROUND((E3614/D3614)*100,0)</f>
        <v>144</v>
      </c>
      <c r="P3614" s="5">
        <f>E3614/L3614</f>
        <v>126.66666666666667</v>
      </c>
      <c r="Q3614" t="str">
        <f>LEFT(N3614,FIND("/",N3614)-1)</f>
        <v>theater</v>
      </c>
      <c r="R3614" t="str">
        <f>RIGHT(N3614,LEN(N3614)-FIND("/",N3614))</f>
        <v>plays</v>
      </c>
      <c r="S3614" s="9">
        <f t="shared" si="112"/>
        <v>41789.726979166669</v>
      </c>
      <c r="T3614" s="9">
        <f t="shared" si="113"/>
        <v>41799.726979166669</v>
      </c>
    </row>
    <row r="3615" spans="1:20" ht="43.5" x14ac:dyDescent="0.35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>
        <f>ROUND((E3615/D3615)*100,0)</f>
        <v>100</v>
      </c>
      <c r="P3615" s="5">
        <f>E3615/L3615</f>
        <v>62.5</v>
      </c>
      <c r="Q3615" t="str">
        <f>LEFT(N3615,FIND("/",N3615)-1)</f>
        <v>theater</v>
      </c>
      <c r="R3615" t="str">
        <f>RIGHT(N3615,LEN(N3615)-FIND("/",N3615))</f>
        <v>plays</v>
      </c>
      <c r="S3615" s="9">
        <f t="shared" si="112"/>
        <v>41788.58997685185</v>
      </c>
      <c r="T3615" s="9">
        <f t="shared" si="113"/>
        <v>41818.58997685185</v>
      </c>
    </row>
    <row r="3616" spans="1:20" ht="43.5" x14ac:dyDescent="0.35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>
        <f>ROUND((E3616/D3616)*100,0)</f>
        <v>101</v>
      </c>
      <c r="P3616" s="5">
        <f>E3616/L3616</f>
        <v>35.492957746478872</v>
      </c>
      <c r="Q3616" t="str">
        <f>LEFT(N3616,FIND("/",N3616)-1)</f>
        <v>theater</v>
      </c>
      <c r="R3616" t="str">
        <f>RIGHT(N3616,LEN(N3616)-FIND("/",N3616))</f>
        <v>plays</v>
      </c>
      <c r="S3616" s="9">
        <f t="shared" si="112"/>
        <v>42144.041851851856</v>
      </c>
      <c r="T3616" s="9">
        <f t="shared" si="113"/>
        <v>42174.041851851856</v>
      </c>
    </row>
    <row r="3617" spans="1:20" ht="43.5" x14ac:dyDescent="0.35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>
        <f>ROUND((E3617/D3617)*100,0)</f>
        <v>107</v>
      </c>
      <c r="P3617" s="5">
        <f>E3617/L3617</f>
        <v>37.083333333333336</v>
      </c>
      <c r="Q3617" t="str">
        <f>LEFT(N3617,FIND("/",N3617)-1)</f>
        <v>theater</v>
      </c>
      <c r="R3617" t="str">
        <f>RIGHT(N3617,LEN(N3617)-FIND("/",N3617))</f>
        <v>plays</v>
      </c>
      <c r="S3617" s="9">
        <f t="shared" si="112"/>
        <v>42318.593703703707</v>
      </c>
      <c r="T3617" s="9">
        <f t="shared" si="113"/>
        <v>42348.593703703707</v>
      </c>
    </row>
    <row r="3618" spans="1:20" ht="58" x14ac:dyDescent="0.35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>
        <f>ROUND((E3618/D3618)*100,0)</f>
        <v>125</v>
      </c>
      <c r="P3618" s="5">
        <f>E3618/L3618</f>
        <v>69.333333333333329</v>
      </c>
      <c r="Q3618" t="str">
        <f>LEFT(N3618,FIND("/",N3618)-1)</f>
        <v>theater</v>
      </c>
      <c r="R3618" t="str">
        <f>RIGHT(N3618,LEN(N3618)-FIND("/",N3618))</f>
        <v>plays</v>
      </c>
      <c r="S3618" s="9">
        <f t="shared" si="112"/>
        <v>42052.949814814812</v>
      </c>
      <c r="T3618" s="9">
        <f t="shared" si="113"/>
        <v>42082.908148148148</v>
      </c>
    </row>
    <row r="3619" spans="1:20" ht="43.5" x14ac:dyDescent="0.35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>
        <f>ROUND((E3619/D3619)*100,0)</f>
        <v>119</v>
      </c>
      <c r="P3619" s="5">
        <f>E3619/L3619</f>
        <v>17.254901960784313</v>
      </c>
      <c r="Q3619" t="str">
        <f>LEFT(N3619,FIND("/",N3619)-1)</f>
        <v>theater</v>
      </c>
      <c r="R3619" t="str">
        <f>RIGHT(N3619,LEN(N3619)-FIND("/",N3619))</f>
        <v>plays</v>
      </c>
      <c r="S3619" s="9">
        <f t="shared" si="112"/>
        <v>42779.610289351855</v>
      </c>
      <c r="T3619" s="9">
        <f t="shared" si="113"/>
        <v>42794</v>
      </c>
    </row>
    <row r="3620" spans="1:20" ht="43.5" x14ac:dyDescent="0.35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>
        <f>ROUND((E3620/D3620)*100,0)</f>
        <v>101</v>
      </c>
      <c r="P3620" s="5">
        <f>E3620/L3620</f>
        <v>36.071428571428569</v>
      </c>
      <c r="Q3620" t="str">
        <f>LEFT(N3620,FIND("/",N3620)-1)</f>
        <v>theater</v>
      </c>
      <c r="R3620" t="str">
        <f>RIGHT(N3620,LEN(N3620)-FIND("/",N3620))</f>
        <v>plays</v>
      </c>
      <c r="S3620" s="9">
        <f t="shared" si="112"/>
        <v>42128.627893518518</v>
      </c>
      <c r="T3620" s="9">
        <f t="shared" si="113"/>
        <v>42158.627893518518</v>
      </c>
    </row>
    <row r="3621" spans="1:20" ht="43.5" x14ac:dyDescent="0.35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>
        <f>ROUND((E3621/D3621)*100,0)</f>
        <v>113</v>
      </c>
      <c r="P3621" s="5">
        <f>E3621/L3621</f>
        <v>66.470588235294116</v>
      </c>
      <c r="Q3621" t="str">
        <f>LEFT(N3621,FIND("/",N3621)-1)</f>
        <v>theater</v>
      </c>
      <c r="R3621" t="str">
        <f>RIGHT(N3621,LEN(N3621)-FIND("/",N3621))</f>
        <v>plays</v>
      </c>
      <c r="S3621" s="9">
        <f t="shared" si="112"/>
        <v>42661.132245370376</v>
      </c>
      <c r="T3621" s="9">
        <f t="shared" si="113"/>
        <v>42693.916666666672</v>
      </c>
    </row>
    <row r="3622" spans="1:20" ht="43.5" x14ac:dyDescent="0.35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>
        <f>ROUND((E3622/D3622)*100,0)</f>
        <v>105</v>
      </c>
      <c r="P3622" s="5">
        <f>E3622/L3622</f>
        <v>56.065989847715734</v>
      </c>
      <c r="Q3622" t="str">
        <f>LEFT(N3622,FIND("/",N3622)-1)</f>
        <v>theater</v>
      </c>
      <c r="R3622" t="str">
        <f>RIGHT(N3622,LEN(N3622)-FIND("/",N3622))</f>
        <v>plays</v>
      </c>
      <c r="S3622" s="9">
        <f t="shared" si="112"/>
        <v>42037.938206018516</v>
      </c>
      <c r="T3622" s="9">
        <f t="shared" si="113"/>
        <v>42068.166666666672</v>
      </c>
    </row>
    <row r="3623" spans="1:20" ht="43.5" x14ac:dyDescent="0.35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>
        <f>ROUND((E3623/D3623)*100,0)</f>
        <v>110</v>
      </c>
      <c r="P3623" s="5">
        <f>E3623/L3623</f>
        <v>47.028571428571432</v>
      </c>
      <c r="Q3623" t="str">
        <f>LEFT(N3623,FIND("/",N3623)-1)</f>
        <v>theater</v>
      </c>
      <c r="R3623" t="str">
        <f>RIGHT(N3623,LEN(N3623)-FIND("/",N3623))</f>
        <v>plays</v>
      </c>
      <c r="S3623" s="9">
        <f t="shared" si="112"/>
        <v>42619.935694444444</v>
      </c>
      <c r="T3623" s="9">
        <f t="shared" si="113"/>
        <v>42643.875</v>
      </c>
    </row>
    <row r="3624" spans="1:20" ht="29" x14ac:dyDescent="0.35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>
        <f>ROUND((E3624/D3624)*100,0)</f>
        <v>100</v>
      </c>
      <c r="P3624" s="5">
        <f>E3624/L3624</f>
        <v>47.666190476190479</v>
      </c>
      <c r="Q3624" t="str">
        <f>LEFT(N3624,FIND("/",N3624)-1)</f>
        <v>theater</v>
      </c>
      <c r="R3624" t="str">
        <f>RIGHT(N3624,LEN(N3624)-FIND("/",N3624))</f>
        <v>plays</v>
      </c>
      <c r="S3624" s="9">
        <f t="shared" si="112"/>
        <v>41877.221886574072</v>
      </c>
      <c r="T3624" s="9">
        <f t="shared" si="113"/>
        <v>41910.140972222223</v>
      </c>
    </row>
    <row r="3625" spans="1:20" ht="29" x14ac:dyDescent="0.35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>
        <f>ROUND((E3625/D3625)*100,0)</f>
        <v>120</v>
      </c>
      <c r="P3625" s="5">
        <f>E3625/L3625</f>
        <v>88.235294117647058</v>
      </c>
      <c r="Q3625" t="str">
        <f>LEFT(N3625,FIND("/",N3625)-1)</f>
        <v>theater</v>
      </c>
      <c r="R3625" t="str">
        <f>RIGHT(N3625,LEN(N3625)-FIND("/",N3625))</f>
        <v>plays</v>
      </c>
      <c r="S3625" s="9">
        <f t="shared" si="112"/>
        <v>41828.736921296295</v>
      </c>
      <c r="T3625" s="9">
        <f t="shared" si="113"/>
        <v>41846.291666666664</v>
      </c>
    </row>
    <row r="3626" spans="1:20" ht="72.5" x14ac:dyDescent="0.35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>
        <f>ROUND((E3626/D3626)*100,0)</f>
        <v>105</v>
      </c>
      <c r="P3626" s="5">
        <f>E3626/L3626</f>
        <v>80.717948717948715</v>
      </c>
      <c r="Q3626" t="str">
        <f>LEFT(N3626,FIND("/",N3626)-1)</f>
        <v>theater</v>
      </c>
      <c r="R3626" t="str">
        <f>RIGHT(N3626,LEN(N3626)-FIND("/",N3626))</f>
        <v>plays</v>
      </c>
      <c r="S3626" s="9">
        <f t="shared" si="112"/>
        <v>42545.774189814809</v>
      </c>
      <c r="T3626" s="9">
        <f t="shared" si="113"/>
        <v>42605.774189814809</v>
      </c>
    </row>
    <row r="3627" spans="1:20" ht="58" x14ac:dyDescent="0.35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>
        <f>ROUND((E3627/D3627)*100,0)</f>
        <v>103</v>
      </c>
      <c r="P3627" s="5">
        <f>E3627/L3627</f>
        <v>39.487179487179489</v>
      </c>
      <c r="Q3627" t="str">
        <f>LEFT(N3627,FIND("/",N3627)-1)</f>
        <v>theater</v>
      </c>
      <c r="R3627" t="str">
        <f>RIGHT(N3627,LEN(N3627)-FIND("/",N3627))</f>
        <v>plays</v>
      </c>
      <c r="S3627" s="9">
        <f t="shared" si="112"/>
        <v>42157.652511574073</v>
      </c>
      <c r="T3627" s="9">
        <f t="shared" si="113"/>
        <v>42187.652511574073</v>
      </c>
    </row>
    <row r="3628" spans="1:20" ht="43.5" x14ac:dyDescent="0.35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>
        <f>ROUND((E3628/D3628)*100,0)</f>
        <v>102</v>
      </c>
      <c r="P3628" s="5">
        <f>E3628/L3628</f>
        <v>84.854166666666671</v>
      </c>
      <c r="Q3628" t="str">
        <f>LEFT(N3628,FIND("/",N3628)-1)</f>
        <v>theater</v>
      </c>
      <c r="R3628" t="str">
        <f>RIGHT(N3628,LEN(N3628)-FIND("/",N3628))</f>
        <v>plays</v>
      </c>
      <c r="S3628" s="9">
        <f t="shared" si="112"/>
        <v>41846.667326388888</v>
      </c>
      <c r="T3628" s="9">
        <f t="shared" si="113"/>
        <v>41867.667326388888</v>
      </c>
    </row>
    <row r="3629" spans="1:20" ht="43.5" x14ac:dyDescent="0.35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>
        <f>ROUND((E3629/D3629)*100,0)</f>
        <v>100</v>
      </c>
      <c r="P3629" s="5">
        <f>E3629/L3629</f>
        <v>68.965517241379317</v>
      </c>
      <c r="Q3629" t="str">
        <f>LEFT(N3629,FIND("/",N3629)-1)</f>
        <v>theater</v>
      </c>
      <c r="R3629" t="str">
        <f>RIGHT(N3629,LEN(N3629)-FIND("/",N3629))</f>
        <v>plays</v>
      </c>
      <c r="S3629" s="9">
        <f t="shared" si="112"/>
        <v>42460.741747685184</v>
      </c>
      <c r="T3629" s="9">
        <f t="shared" si="113"/>
        <v>42511.165972222225</v>
      </c>
    </row>
    <row r="3630" spans="1:20" ht="58" x14ac:dyDescent="0.35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>
        <f>ROUND((E3630/D3630)*100,0)</f>
        <v>0</v>
      </c>
      <c r="P3630" s="5" t="e">
        <f>E3630/L3630</f>
        <v>#DIV/0!</v>
      </c>
      <c r="Q3630" t="str">
        <f>LEFT(N3630,FIND("/",N3630)-1)</f>
        <v>theater</v>
      </c>
      <c r="R3630" t="str">
        <f>RIGHT(N3630,LEN(N3630)-FIND("/",N3630))</f>
        <v>musical</v>
      </c>
      <c r="S3630" s="9">
        <f t="shared" si="112"/>
        <v>42291.833287037036</v>
      </c>
      <c r="T3630" s="9">
        <f t="shared" si="113"/>
        <v>42351.874953703707</v>
      </c>
    </row>
    <row r="3631" spans="1:20" ht="58" x14ac:dyDescent="0.35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>
        <f>ROUND((E3631/D3631)*100,0)</f>
        <v>0</v>
      </c>
      <c r="P3631" s="5">
        <f>E3631/L3631</f>
        <v>1</v>
      </c>
      <c r="Q3631" t="str">
        <f>LEFT(N3631,FIND("/",N3631)-1)</f>
        <v>theater</v>
      </c>
      <c r="R3631" t="str">
        <f>RIGHT(N3631,LEN(N3631)-FIND("/",N3631))</f>
        <v>musical</v>
      </c>
      <c r="S3631" s="9">
        <f t="shared" si="112"/>
        <v>42437.094490740739</v>
      </c>
      <c r="T3631" s="9">
        <f t="shared" si="113"/>
        <v>42495.708333333328</v>
      </c>
    </row>
    <row r="3632" spans="1:20" ht="43.5" x14ac:dyDescent="0.35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>
        <f>ROUND((E3632/D3632)*100,0)</f>
        <v>0</v>
      </c>
      <c r="P3632" s="5">
        <f>E3632/L3632</f>
        <v>1</v>
      </c>
      <c r="Q3632" t="str">
        <f>LEFT(N3632,FIND("/",N3632)-1)</f>
        <v>theater</v>
      </c>
      <c r="R3632" t="str">
        <f>RIGHT(N3632,LEN(N3632)-FIND("/",N3632))</f>
        <v>musical</v>
      </c>
      <c r="S3632" s="9">
        <f t="shared" si="112"/>
        <v>41942.84710648148</v>
      </c>
      <c r="T3632" s="9">
        <f t="shared" si="113"/>
        <v>41972.888773148152</v>
      </c>
    </row>
    <row r="3633" spans="1:20" ht="58" x14ac:dyDescent="0.35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>
        <f>ROUND((E3633/D3633)*100,0)</f>
        <v>51</v>
      </c>
      <c r="P3633" s="5">
        <f>E3633/L3633</f>
        <v>147.88135593220338</v>
      </c>
      <c r="Q3633" t="str">
        <f>LEFT(N3633,FIND("/",N3633)-1)</f>
        <v>theater</v>
      </c>
      <c r="R3633" t="str">
        <f>RIGHT(N3633,LEN(N3633)-FIND("/",N3633))</f>
        <v>musical</v>
      </c>
      <c r="S3633" s="9">
        <f t="shared" si="112"/>
        <v>41880.753437499996</v>
      </c>
      <c r="T3633" s="9">
        <f t="shared" si="113"/>
        <v>41905.165972222225</v>
      </c>
    </row>
    <row r="3634" spans="1:20" ht="43.5" x14ac:dyDescent="0.35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>
        <f>ROUND((E3634/D3634)*100,0)</f>
        <v>20</v>
      </c>
      <c r="P3634" s="5">
        <f>E3634/L3634</f>
        <v>100</v>
      </c>
      <c r="Q3634" t="str">
        <f>LEFT(N3634,FIND("/",N3634)-1)</f>
        <v>theater</v>
      </c>
      <c r="R3634" t="str">
        <f>RIGHT(N3634,LEN(N3634)-FIND("/",N3634))</f>
        <v>musical</v>
      </c>
      <c r="S3634" s="9">
        <f t="shared" si="112"/>
        <v>41946.936909722222</v>
      </c>
      <c r="T3634" s="9">
        <f t="shared" si="113"/>
        <v>41966.936909722222</v>
      </c>
    </row>
    <row r="3635" spans="1:20" ht="43.5" x14ac:dyDescent="0.35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>
        <f>ROUND((E3635/D3635)*100,0)</f>
        <v>35</v>
      </c>
      <c r="P3635" s="5">
        <f>E3635/L3635</f>
        <v>56.838709677419352</v>
      </c>
      <c r="Q3635" t="str">
        <f>LEFT(N3635,FIND("/",N3635)-1)</f>
        <v>theater</v>
      </c>
      <c r="R3635" t="str">
        <f>RIGHT(N3635,LEN(N3635)-FIND("/",N3635))</f>
        <v>musical</v>
      </c>
      <c r="S3635" s="9">
        <f t="shared" si="112"/>
        <v>42649.623460648145</v>
      </c>
      <c r="T3635" s="9">
        <f t="shared" si="113"/>
        <v>42693.041666666672</v>
      </c>
    </row>
    <row r="3636" spans="1:20" ht="43.5" x14ac:dyDescent="0.35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>
        <f>ROUND((E3636/D3636)*100,0)</f>
        <v>4</v>
      </c>
      <c r="P3636" s="5">
        <f>E3636/L3636</f>
        <v>176.94444444444446</v>
      </c>
      <c r="Q3636" t="str">
        <f>LEFT(N3636,FIND("/",N3636)-1)</f>
        <v>theater</v>
      </c>
      <c r="R3636" t="str">
        <f>RIGHT(N3636,LEN(N3636)-FIND("/",N3636))</f>
        <v>musical</v>
      </c>
      <c r="S3636" s="9">
        <f t="shared" si="112"/>
        <v>42701.166365740741</v>
      </c>
      <c r="T3636" s="9">
        <f t="shared" si="113"/>
        <v>42749.165972222225</v>
      </c>
    </row>
    <row r="3637" spans="1:20" ht="29" x14ac:dyDescent="0.35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>
        <f>ROUND((E3637/D3637)*100,0)</f>
        <v>36</v>
      </c>
      <c r="P3637" s="5">
        <f>E3637/L3637</f>
        <v>127.6</v>
      </c>
      <c r="Q3637" t="str">
        <f>LEFT(N3637,FIND("/",N3637)-1)</f>
        <v>theater</v>
      </c>
      <c r="R3637" t="str">
        <f>RIGHT(N3637,LEN(N3637)-FIND("/",N3637))</f>
        <v>musical</v>
      </c>
      <c r="S3637" s="9">
        <f t="shared" si="112"/>
        <v>42450.88282407407</v>
      </c>
      <c r="T3637" s="9">
        <f t="shared" si="113"/>
        <v>42480.88282407407</v>
      </c>
    </row>
    <row r="3638" spans="1:20" ht="43.5" x14ac:dyDescent="0.35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>
        <f>ROUND((E3638/D3638)*100,0)</f>
        <v>0</v>
      </c>
      <c r="P3638" s="5" t="e">
        <f>E3638/L3638</f>
        <v>#DIV/0!</v>
      </c>
      <c r="Q3638" t="str">
        <f>LEFT(N3638,FIND("/",N3638)-1)</f>
        <v>theater</v>
      </c>
      <c r="R3638" t="str">
        <f>RIGHT(N3638,LEN(N3638)-FIND("/",N3638))</f>
        <v>musical</v>
      </c>
      <c r="S3638" s="9">
        <f t="shared" si="112"/>
        <v>42226.694780092599</v>
      </c>
      <c r="T3638" s="9">
        <f t="shared" si="113"/>
        <v>42261.694780092599</v>
      </c>
    </row>
    <row r="3639" spans="1:20" ht="58" x14ac:dyDescent="0.35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>
        <f>ROUND((E3639/D3639)*100,0)</f>
        <v>31</v>
      </c>
      <c r="P3639" s="5">
        <f>E3639/L3639</f>
        <v>66.142857142857139</v>
      </c>
      <c r="Q3639" t="str">
        <f>LEFT(N3639,FIND("/",N3639)-1)</f>
        <v>theater</v>
      </c>
      <c r="R3639" t="str">
        <f>RIGHT(N3639,LEN(N3639)-FIND("/",N3639))</f>
        <v>musical</v>
      </c>
      <c r="S3639" s="9">
        <f t="shared" si="112"/>
        <v>41975.700636574074</v>
      </c>
      <c r="T3639" s="9">
        <f t="shared" si="113"/>
        <v>42005.700636574074</v>
      </c>
    </row>
    <row r="3640" spans="1:20" ht="29" x14ac:dyDescent="0.35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>
        <f>ROUND((E3640/D3640)*100,0)</f>
        <v>7</v>
      </c>
      <c r="P3640" s="5">
        <f>E3640/L3640</f>
        <v>108</v>
      </c>
      <c r="Q3640" t="str">
        <f>LEFT(N3640,FIND("/",N3640)-1)</f>
        <v>theater</v>
      </c>
      <c r="R3640" t="str">
        <f>RIGHT(N3640,LEN(N3640)-FIND("/",N3640))</f>
        <v>musical</v>
      </c>
      <c r="S3640" s="9">
        <f t="shared" si="112"/>
        <v>42053.672824074078</v>
      </c>
      <c r="T3640" s="9">
        <f t="shared" si="113"/>
        <v>42113.631157407406</v>
      </c>
    </row>
    <row r="3641" spans="1:20" ht="58" x14ac:dyDescent="0.35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>
        <f>ROUND((E3641/D3641)*100,0)</f>
        <v>0</v>
      </c>
      <c r="P3641" s="5">
        <f>E3641/L3641</f>
        <v>1</v>
      </c>
      <c r="Q3641" t="str">
        <f>LEFT(N3641,FIND("/",N3641)-1)</f>
        <v>theater</v>
      </c>
      <c r="R3641" t="str">
        <f>RIGHT(N3641,LEN(N3641)-FIND("/",N3641))</f>
        <v>musical</v>
      </c>
      <c r="S3641" s="9">
        <f t="shared" si="112"/>
        <v>42590.677152777775</v>
      </c>
      <c r="T3641" s="9">
        <f t="shared" si="113"/>
        <v>42650.632638888885</v>
      </c>
    </row>
    <row r="3642" spans="1:20" ht="72.5" x14ac:dyDescent="0.35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>
        <f>ROUND((E3642/D3642)*100,0)</f>
        <v>6</v>
      </c>
      <c r="P3642" s="5">
        <f>E3642/L3642</f>
        <v>18.333333333333332</v>
      </c>
      <c r="Q3642" t="str">
        <f>LEFT(N3642,FIND("/",N3642)-1)</f>
        <v>theater</v>
      </c>
      <c r="R3642" t="str">
        <f>RIGHT(N3642,LEN(N3642)-FIND("/",N3642))</f>
        <v>musical</v>
      </c>
      <c r="S3642" s="9">
        <f t="shared" si="112"/>
        <v>42104.781597222223</v>
      </c>
      <c r="T3642" s="9">
        <f t="shared" si="113"/>
        <v>42134.781597222223</v>
      </c>
    </row>
    <row r="3643" spans="1:20" ht="43.5" x14ac:dyDescent="0.35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>
        <f>ROUND((E3643/D3643)*100,0)</f>
        <v>0</v>
      </c>
      <c r="P3643" s="5" t="e">
        <f>E3643/L3643</f>
        <v>#DIV/0!</v>
      </c>
      <c r="Q3643" t="str">
        <f>LEFT(N3643,FIND("/",N3643)-1)</f>
        <v>theater</v>
      </c>
      <c r="R3643" t="str">
        <f>RIGHT(N3643,LEN(N3643)-FIND("/",N3643))</f>
        <v>musical</v>
      </c>
      <c r="S3643" s="9">
        <f t="shared" si="112"/>
        <v>41899.627071759263</v>
      </c>
      <c r="T3643" s="9">
        <f t="shared" si="113"/>
        <v>41917.208333333336</v>
      </c>
    </row>
    <row r="3644" spans="1:20" ht="58" x14ac:dyDescent="0.35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>
        <f>ROUND((E3644/D3644)*100,0)</f>
        <v>2</v>
      </c>
      <c r="P3644" s="5">
        <f>E3644/L3644</f>
        <v>7.5</v>
      </c>
      <c r="Q3644" t="str">
        <f>LEFT(N3644,FIND("/",N3644)-1)</f>
        <v>theater</v>
      </c>
      <c r="R3644" t="str">
        <f>RIGHT(N3644,LEN(N3644)-FIND("/",N3644))</f>
        <v>musical</v>
      </c>
      <c r="S3644" s="9">
        <f t="shared" si="112"/>
        <v>42297.816284722227</v>
      </c>
      <c r="T3644" s="9">
        <f t="shared" si="113"/>
        <v>42338.708333333328</v>
      </c>
    </row>
    <row r="3645" spans="1:20" ht="43.5" x14ac:dyDescent="0.35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>
        <f>ROUND((E3645/D3645)*100,0)</f>
        <v>0</v>
      </c>
      <c r="P3645" s="5" t="e">
        <f>E3645/L3645</f>
        <v>#DIV/0!</v>
      </c>
      <c r="Q3645" t="str">
        <f>LEFT(N3645,FIND("/",N3645)-1)</f>
        <v>theater</v>
      </c>
      <c r="R3645" t="str">
        <f>RIGHT(N3645,LEN(N3645)-FIND("/",N3645))</f>
        <v>musical</v>
      </c>
      <c r="S3645" s="9">
        <f t="shared" si="112"/>
        <v>42285.143969907411</v>
      </c>
      <c r="T3645" s="9">
        <f t="shared" si="113"/>
        <v>42325.185636574075</v>
      </c>
    </row>
    <row r="3646" spans="1:20" ht="43.5" x14ac:dyDescent="0.35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>
        <f>ROUND((E3646/D3646)*100,0)</f>
        <v>16</v>
      </c>
      <c r="P3646" s="5">
        <f>E3646/L3646</f>
        <v>68.416666666666671</v>
      </c>
      <c r="Q3646" t="str">
        <f>LEFT(N3646,FIND("/",N3646)-1)</f>
        <v>theater</v>
      </c>
      <c r="R3646" t="str">
        <f>RIGHT(N3646,LEN(N3646)-FIND("/",N3646))</f>
        <v>musical</v>
      </c>
      <c r="S3646" s="9">
        <f t="shared" si="112"/>
        <v>42409.241747685184</v>
      </c>
      <c r="T3646" s="9">
        <f t="shared" si="113"/>
        <v>42437.207638888889</v>
      </c>
    </row>
    <row r="3647" spans="1:20" ht="43.5" x14ac:dyDescent="0.35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>
        <f>ROUND((E3647/D3647)*100,0)</f>
        <v>0</v>
      </c>
      <c r="P3647" s="5">
        <f>E3647/L3647</f>
        <v>1</v>
      </c>
      <c r="Q3647" t="str">
        <f>LEFT(N3647,FIND("/",N3647)-1)</f>
        <v>theater</v>
      </c>
      <c r="R3647" t="str">
        <f>RIGHT(N3647,LEN(N3647)-FIND("/",N3647))</f>
        <v>musical</v>
      </c>
      <c r="S3647" s="9">
        <f t="shared" si="112"/>
        <v>42665.970347222217</v>
      </c>
      <c r="T3647" s="9">
        <f t="shared" si="113"/>
        <v>42696.012013888889</v>
      </c>
    </row>
    <row r="3648" spans="1:20" ht="43.5" x14ac:dyDescent="0.35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>
        <f>ROUND((E3648/D3648)*100,0)</f>
        <v>5</v>
      </c>
      <c r="P3648" s="5">
        <f>E3648/L3648</f>
        <v>60.125</v>
      </c>
      <c r="Q3648" t="str">
        <f>LEFT(N3648,FIND("/",N3648)-1)</f>
        <v>theater</v>
      </c>
      <c r="R3648" t="str">
        <f>RIGHT(N3648,LEN(N3648)-FIND("/",N3648))</f>
        <v>musical</v>
      </c>
      <c r="S3648" s="9">
        <f t="shared" si="112"/>
        <v>42140.421319444446</v>
      </c>
      <c r="T3648" s="9">
        <f t="shared" si="113"/>
        <v>42171.979166666672</v>
      </c>
    </row>
    <row r="3649" spans="1:20" ht="43.5" x14ac:dyDescent="0.35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>
        <f>ROUND((E3649/D3649)*100,0)</f>
        <v>6</v>
      </c>
      <c r="P3649" s="5">
        <f>E3649/L3649</f>
        <v>15</v>
      </c>
      <c r="Q3649" t="str">
        <f>LEFT(N3649,FIND("/",N3649)-1)</f>
        <v>theater</v>
      </c>
      <c r="R3649" t="str">
        <f>RIGHT(N3649,LEN(N3649)-FIND("/",N3649))</f>
        <v>musical</v>
      </c>
      <c r="S3649" s="9">
        <f t="shared" si="112"/>
        <v>42598.749155092592</v>
      </c>
      <c r="T3649" s="9">
        <f t="shared" si="113"/>
        <v>42643.749155092592</v>
      </c>
    </row>
    <row r="3650" spans="1:20" ht="29" x14ac:dyDescent="0.35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>
        <f>ROUND((E3650/D3650)*100,0)</f>
        <v>100</v>
      </c>
      <c r="P3650" s="5">
        <f>E3650/L3650</f>
        <v>550.04109589041093</v>
      </c>
      <c r="Q3650" t="str">
        <f>LEFT(N3650,FIND("/",N3650)-1)</f>
        <v>theater</v>
      </c>
      <c r="R3650" t="str">
        <f>RIGHT(N3650,LEN(N3650)-FIND("/",N3650))</f>
        <v>plays</v>
      </c>
      <c r="S3650" s="9">
        <f t="shared" si="112"/>
        <v>41887.292187500003</v>
      </c>
      <c r="T3650" s="9">
        <f t="shared" si="113"/>
        <v>41917.292187500003</v>
      </c>
    </row>
    <row r="3651" spans="1:20" ht="43.5" x14ac:dyDescent="0.35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>
        <f>ROUND((E3651/D3651)*100,0)</f>
        <v>104</v>
      </c>
      <c r="P3651" s="5">
        <f>E3651/L3651</f>
        <v>97.5</v>
      </c>
      <c r="Q3651" t="str">
        <f>LEFT(N3651,FIND("/",N3651)-1)</f>
        <v>theater</v>
      </c>
      <c r="R3651" t="str">
        <f>RIGHT(N3651,LEN(N3651)-FIND("/",N3651))</f>
        <v>plays</v>
      </c>
      <c r="S3651" s="9">
        <f t="shared" ref="S3651:S3714" si="114">(((J3651/60)/60)/24)+DATE(1970,1,1)</f>
        <v>41780.712893518517</v>
      </c>
      <c r="T3651" s="9">
        <f t="shared" ref="T3651:T3714" si="115">(((I3651/60)/60)/24)+DATE(1970,1,1)</f>
        <v>41806.712893518517</v>
      </c>
    </row>
    <row r="3652" spans="1:20" ht="43.5" x14ac:dyDescent="0.35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>
        <f>ROUND((E3652/D3652)*100,0)</f>
        <v>100</v>
      </c>
      <c r="P3652" s="5">
        <f>E3652/L3652</f>
        <v>29.411764705882351</v>
      </c>
      <c r="Q3652" t="str">
        <f>LEFT(N3652,FIND("/",N3652)-1)</f>
        <v>theater</v>
      </c>
      <c r="R3652" t="str">
        <f>RIGHT(N3652,LEN(N3652)-FIND("/",N3652))</f>
        <v>plays</v>
      </c>
      <c r="S3652" s="9">
        <f t="shared" si="114"/>
        <v>42381.478981481487</v>
      </c>
      <c r="T3652" s="9">
        <f t="shared" si="115"/>
        <v>42402.478981481487</v>
      </c>
    </row>
    <row r="3653" spans="1:20" ht="43.5" x14ac:dyDescent="0.35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>
        <f>ROUND((E3653/D3653)*100,0)</f>
        <v>104</v>
      </c>
      <c r="P3653" s="5">
        <f>E3653/L3653</f>
        <v>57.777777777777779</v>
      </c>
      <c r="Q3653" t="str">
        <f>LEFT(N3653,FIND("/",N3653)-1)</f>
        <v>theater</v>
      </c>
      <c r="R3653" t="str">
        <f>RIGHT(N3653,LEN(N3653)-FIND("/",N3653))</f>
        <v>plays</v>
      </c>
      <c r="S3653" s="9">
        <f t="shared" si="114"/>
        <v>41828.646319444444</v>
      </c>
      <c r="T3653" s="9">
        <f t="shared" si="115"/>
        <v>41861.665972222225</v>
      </c>
    </row>
    <row r="3654" spans="1:20" ht="58" x14ac:dyDescent="0.35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>
        <f>ROUND((E3654/D3654)*100,0)</f>
        <v>251</v>
      </c>
      <c r="P3654" s="5">
        <f>E3654/L3654</f>
        <v>44.235294117647058</v>
      </c>
      <c r="Q3654" t="str">
        <f>LEFT(N3654,FIND("/",N3654)-1)</f>
        <v>theater</v>
      </c>
      <c r="R3654" t="str">
        <f>RIGHT(N3654,LEN(N3654)-FIND("/",N3654))</f>
        <v>plays</v>
      </c>
      <c r="S3654" s="9">
        <f t="shared" si="114"/>
        <v>42596.644699074073</v>
      </c>
      <c r="T3654" s="9">
        <f t="shared" si="115"/>
        <v>42607.165972222225</v>
      </c>
    </row>
    <row r="3655" spans="1:20" ht="58" x14ac:dyDescent="0.35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>
        <f>ROUND((E3655/D3655)*100,0)</f>
        <v>101</v>
      </c>
      <c r="P3655" s="5">
        <f>E3655/L3655</f>
        <v>60.909090909090907</v>
      </c>
      <c r="Q3655" t="str">
        <f>LEFT(N3655,FIND("/",N3655)-1)</f>
        <v>theater</v>
      </c>
      <c r="R3655" t="str">
        <f>RIGHT(N3655,LEN(N3655)-FIND("/",N3655))</f>
        <v>plays</v>
      </c>
      <c r="S3655" s="9">
        <f t="shared" si="114"/>
        <v>42191.363506944443</v>
      </c>
      <c r="T3655" s="9">
        <f t="shared" si="115"/>
        <v>42221.363506944443</v>
      </c>
    </row>
    <row r="3656" spans="1:20" ht="58" x14ac:dyDescent="0.35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>
        <f>ROUND((E3656/D3656)*100,0)</f>
        <v>174</v>
      </c>
      <c r="P3656" s="5">
        <f>E3656/L3656</f>
        <v>68.84210526315789</v>
      </c>
      <c r="Q3656" t="str">
        <f>LEFT(N3656,FIND("/",N3656)-1)</f>
        <v>theater</v>
      </c>
      <c r="R3656" t="str">
        <f>RIGHT(N3656,LEN(N3656)-FIND("/",N3656))</f>
        <v>plays</v>
      </c>
      <c r="S3656" s="9">
        <f t="shared" si="114"/>
        <v>42440.416504629626</v>
      </c>
      <c r="T3656" s="9">
        <f t="shared" si="115"/>
        <v>42463.708333333328</v>
      </c>
    </row>
    <row r="3657" spans="1:20" ht="58" x14ac:dyDescent="0.35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>
        <f>ROUND((E3657/D3657)*100,0)</f>
        <v>116</v>
      </c>
      <c r="P3657" s="5">
        <f>E3657/L3657</f>
        <v>73.582278481012665</v>
      </c>
      <c r="Q3657" t="str">
        <f>LEFT(N3657,FIND("/",N3657)-1)</f>
        <v>theater</v>
      </c>
      <c r="R3657" t="str">
        <f>RIGHT(N3657,LEN(N3657)-FIND("/",N3657))</f>
        <v>plays</v>
      </c>
      <c r="S3657" s="9">
        <f t="shared" si="114"/>
        <v>42173.803217592591</v>
      </c>
      <c r="T3657" s="9">
        <f t="shared" si="115"/>
        <v>42203.290972222225</v>
      </c>
    </row>
    <row r="3658" spans="1:20" ht="43.5" x14ac:dyDescent="0.35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>
        <f>ROUND((E3658/D3658)*100,0)</f>
        <v>106</v>
      </c>
      <c r="P3658" s="5">
        <f>E3658/L3658</f>
        <v>115.02173913043478</v>
      </c>
      <c r="Q3658" t="str">
        <f>LEFT(N3658,FIND("/",N3658)-1)</f>
        <v>theater</v>
      </c>
      <c r="R3658" t="str">
        <f>RIGHT(N3658,LEN(N3658)-FIND("/",N3658))</f>
        <v>plays</v>
      </c>
      <c r="S3658" s="9">
        <f t="shared" si="114"/>
        <v>42737.910138888896</v>
      </c>
      <c r="T3658" s="9">
        <f t="shared" si="115"/>
        <v>42767.957638888889</v>
      </c>
    </row>
    <row r="3659" spans="1:20" ht="58" x14ac:dyDescent="0.35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>
        <f>ROUND((E3659/D3659)*100,0)</f>
        <v>111</v>
      </c>
      <c r="P3659" s="5">
        <f>E3659/L3659</f>
        <v>110.75</v>
      </c>
      <c r="Q3659" t="str">
        <f>LEFT(N3659,FIND("/",N3659)-1)</f>
        <v>theater</v>
      </c>
      <c r="R3659" t="str">
        <f>RIGHT(N3659,LEN(N3659)-FIND("/",N3659))</f>
        <v>plays</v>
      </c>
      <c r="S3659" s="9">
        <f t="shared" si="114"/>
        <v>42499.629849537043</v>
      </c>
      <c r="T3659" s="9">
        <f t="shared" si="115"/>
        <v>42522.904166666667</v>
      </c>
    </row>
    <row r="3660" spans="1:20" ht="29" x14ac:dyDescent="0.35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>
        <f>ROUND((E3660/D3660)*100,0)</f>
        <v>101</v>
      </c>
      <c r="P3660" s="5">
        <f>E3660/L3660</f>
        <v>75.5</v>
      </c>
      <c r="Q3660" t="str">
        <f>LEFT(N3660,FIND("/",N3660)-1)</f>
        <v>theater</v>
      </c>
      <c r="R3660" t="str">
        <f>RIGHT(N3660,LEN(N3660)-FIND("/",N3660))</f>
        <v>plays</v>
      </c>
      <c r="S3660" s="9">
        <f t="shared" si="114"/>
        <v>41775.858564814815</v>
      </c>
      <c r="T3660" s="9">
        <f t="shared" si="115"/>
        <v>41822.165972222225</v>
      </c>
    </row>
    <row r="3661" spans="1:20" ht="43.5" x14ac:dyDescent="0.35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>
        <f>ROUND((E3661/D3661)*100,0)</f>
        <v>102</v>
      </c>
      <c r="P3661" s="5">
        <f>E3661/L3661</f>
        <v>235.46153846153845</v>
      </c>
      <c r="Q3661" t="str">
        <f>LEFT(N3661,FIND("/",N3661)-1)</f>
        <v>theater</v>
      </c>
      <c r="R3661" t="str">
        <f>RIGHT(N3661,LEN(N3661)-FIND("/",N3661))</f>
        <v>plays</v>
      </c>
      <c r="S3661" s="9">
        <f t="shared" si="114"/>
        <v>42055.277199074073</v>
      </c>
      <c r="T3661" s="9">
        <f t="shared" si="115"/>
        <v>42082.610416666663</v>
      </c>
    </row>
    <row r="3662" spans="1:20" ht="58" x14ac:dyDescent="0.35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>
        <f>ROUND((E3662/D3662)*100,0)</f>
        <v>100</v>
      </c>
      <c r="P3662" s="5">
        <f>E3662/L3662</f>
        <v>11.363636363636363</v>
      </c>
      <c r="Q3662" t="str">
        <f>LEFT(N3662,FIND("/",N3662)-1)</f>
        <v>theater</v>
      </c>
      <c r="R3662" t="str">
        <f>RIGHT(N3662,LEN(N3662)-FIND("/",N3662))</f>
        <v>plays</v>
      </c>
      <c r="S3662" s="9">
        <f t="shared" si="114"/>
        <v>41971.881076388891</v>
      </c>
      <c r="T3662" s="9">
        <f t="shared" si="115"/>
        <v>41996.881076388891</v>
      </c>
    </row>
    <row r="3663" spans="1:20" ht="43.5" x14ac:dyDescent="0.35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>
        <f>ROUND((E3663/D3663)*100,0)</f>
        <v>111</v>
      </c>
      <c r="P3663" s="5">
        <f>E3663/L3663</f>
        <v>92.5</v>
      </c>
      <c r="Q3663" t="str">
        <f>LEFT(N3663,FIND("/",N3663)-1)</f>
        <v>theater</v>
      </c>
      <c r="R3663" t="str">
        <f>RIGHT(N3663,LEN(N3663)-FIND("/",N3663))</f>
        <v>plays</v>
      </c>
      <c r="S3663" s="9">
        <f t="shared" si="114"/>
        <v>42447.896666666667</v>
      </c>
      <c r="T3663" s="9">
        <f t="shared" si="115"/>
        <v>42470.166666666672</v>
      </c>
    </row>
    <row r="3664" spans="1:20" ht="58" x14ac:dyDescent="0.35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>
        <f>ROUND((E3664/D3664)*100,0)</f>
        <v>101</v>
      </c>
      <c r="P3664" s="5">
        <f>E3664/L3664</f>
        <v>202.85</v>
      </c>
      <c r="Q3664" t="str">
        <f>LEFT(N3664,FIND("/",N3664)-1)</f>
        <v>theater</v>
      </c>
      <c r="R3664" t="str">
        <f>RIGHT(N3664,LEN(N3664)-FIND("/",N3664))</f>
        <v>plays</v>
      </c>
      <c r="S3664" s="9">
        <f t="shared" si="114"/>
        <v>42064.220069444447</v>
      </c>
      <c r="T3664" s="9">
        <f t="shared" si="115"/>
        <v>42094.178402777776</v>
      </c>
    </row>
    <row r="3665" spans="1:20" ht="43.5" x14ac:dyDescent="0.35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>
        <f>ROUND((E3665/D3665)*100,0)</f>
        <v>104</v>
      </c>
      <c r="P3665" s="5">
        <f>E3665/L3665</f>
        <v>26</v>
      </c>
      <c r="Q3665" t="str">
        <f>LEFT(N3665,FIND("/",N3665)-1)</f>
        <v>theater</v>
      </c>
      <c r="R3665" t="str">
        <f>RIGHT(N3665,LEN(N3665)-FIND("/",N3665))</f>
        <v>plays</v>
      </c>
      <c r="S3665" s="9">
        <f t="shared" si="114"/>
        <v>42665.451736111107</v>
      </c>
      <c r="T3665" s="9">
        <f t="shared" si="115"/>
        <v>42725.493402777778</v>
      </c>
    </row>
    <row r="3666" spans="1:20" ht="43.5" x14ac:dyDescent="0.35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>
        <f>ROUND((E3666/D3666)*100,0)</f>
        <v>109</v>
      </c>
      <c r="P3666" s="5">
        <f>E3666/L3666</f>
        <v>46.05263157894737</v>
      </c>
      <c r="Q3666" t="str">
        <f>LEFT(N3666,FIND("/",N3666)-1)</f>
        <v>theater</v>
      </c>
      <c r="R3666" t="str">
        <f>RIGHT(N3666,LEN(N3666)-FIND("/",N3666))</f>
        <v>plays</v>
      </c>
      <c r="S3666" s="9">
        <f t="shared" si="114"/>
        <v>42523.248715277776</v>
      </c>
      <c r="T3666" s="9">
        <f t="shared" si="115"/>
        <v>42537.248715277776</v>
      </c>
    </row>
    <row r="3667" spans="1:20" ht="43.5" x14ac:dyDescent="0.35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>
        <f>ROUND((E3667/D3667)*100,0)</f>
        <v>115</v>
      </c>
      <c r="P3667" s="5">
        <f>E3667/L3667</f>
        <v>51</v>
      </c>
      <c r="Q3667" t="str">
        <f>LEFT(N3667,FIND("/",N3667)-1)</f>
        <v>theater</v>
      </c>
      <c r="R3667" t="str">
        <f>RIGHT(N3667,LEN(N3667)-FIND("/",N3667))</f>
        <v>plays</v>
      </c>
      <c r="S3667" s="9">
        <f t="shared" si="114"/>
        <v>42294.808124999996</v>
      </c>
      <c r="T3667" s="9">
        <f t="shared" si="115"/>
        <v>42305.829166666663</v>
      </c>
    </row>
    <row r="3668" spans="1:20" ht="29" x14ac:dyDescent="0.35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>
        <f>ROUND((E3668/D3668)*100,0)</f>
        <v>100</v>
      </c>
      <c r="P3668" s="5">
        <f>E3668/L3668</f>
        <v>31.578947368421051</v>
      </c>
      <c r="Q3668" t="str">
        <f>LEFT(N3668,FIND("/",N3668)-1)</f>
        <v>theater</v>
      </c>
      <c r="R3668" t="str">
        <f>RIGHT(N3668,LEN(N3668)-FIND("/",N3668))</f>
        <v>plays</v>
      </c>
      <c r="S3668" s="9">
        <f t="shared" si="114"/>
        <v>41822.90488425926</v>
      </c>
      <c r="T3668" s="9">
        <f t="shared" si="115"/>
        <v>41844.291666666664</v>
      </c>
    </row>
    <row r="3669" spans="1:20" ht="43.5" x14ac:dyDescent="0.35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>
        <f>ROUND((E3669/D3669)*100,0)</f>
        <v>103</v>
      </c>
      <c r="P3669" s="5">
        <f>E3669/L3669</f>
        <v>53.363965517241382</v>
      </c>
      <c r="Q3669" t="str">
        <f>LEFT(N3669,FIND("/",N3669)-1)</f>
        <v>theater</v>
      </c>
      <c r="R3669" t="str">
        <f>RIGHT(N3669,LEN(N3669)-FIND("/",N3669))</f>
        <v>plays</v>
      </c>
      <c r="S3669" s="9">
        <f t="shared" si="114"/>
        <v>42173.970127314817</v>
      </c>
      <c r="T3669" s="9">
        <f t="shared" si="115"/>
        <v>42203.970127314817</v>
      </c>
    </row>
    <row r="3670" spans="1:20" ht="43.5" x14ac:dyDescent="0.35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>
        <f>ROUND((E3670/D3670)*100,0)</f>
        <v>104</v>
      </c>
      <c r="P3670" s="5">
        <f>E3670/L3670</f>
        <v>36.964285714285715</v>
      </c>
      <c r="Q3670" t="str">
        <f>LEFT(N3670,FIND("/",N3670)-1)</f>
        <v>theater</v>
      </c>
      <c r="R3670" t="str">
        <f>RIGHT(N3670,LEN(N3670)-FIND("/",N3670))</f>
        <v>plays</v>
      </c>
      <c r="S3670" s="9">
        <f t="shared" si="114"/>
        <v>42185.556157407409</v>
      </c>
      <c r="T3670" s="9">
        <f t="shared" si="115"/>
        <v>42208.772916666669</v>
      </c>
    </row>
    <row r="3671" spans="1:20" ht="43.5" x14ac:dyDescent="0.35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>
        <f>ROUND((E3671/D3671)*100,0)</f>
        <v>138</v>
      </c>
      <c r="P3671" s="5">
        <f>E3671/L3671</f>
        <v>81.294117647058826</v>
      </c>
      <c r="Q3671" t="str">
        <f>LEFT(N3671,FIND("/",N3671)-1)</f>
        <v>theater</v>
      </c>
      <c r="R3671" t="str">
        <f>RIGHT(N3671,LEN(N3671)-FIND("/",N3671))</f>
        <v>plays</v>
      </c>
      <c r="S3671" s="9">
        <f t="shared" si="114"/>
        <v>42136.675196759257</v>
      </c>
      <c r="T3671" s="9">
        <f t="shared" si="115"/>
        <v>42166.675196759257</v>
      </c>
    </row>
    <row r="3672" spans="1:20" ht="43.5" x14ac:dyDescent="0.35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>
        <f>ROUND((E3672/D3672)*100,0)</f>
        <v>110</v>
      </c>
      <c r="P3672" s="5">
        <f>E3672/L3672</f>
        <v>20.083333333333332</v>
      </c>
      <c r="Q3672" t="str">
        <f>LEFT(N3672,FIND("/",N3672)-1)</f>
        <v>theater</v>
      </c>
      <c r="R3672" t="str">
        <f>RIGHT(N3672,LEN(N3672)-FIND("/",N3672))</f>
        <v>plays</v>
      </c>
      <c r="S3672" s="9">
        <f t="shared" si="114"/>
        <v>42142.514016203699</v>
      </c>
      <c r="T3672" s="9">
        <f t="shared" si="115"/>
        <v>42155.958333333328</v>
      </c>
    </row>
    <row r="3673" spans="1:20" ht="43.5" x14ac:dyDescent="0.35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>
        <f>ROUND((E3673/D3673)*100,0)</f>
        <v>101</v>
      </c>
      <c r="P3673" s="5">
        <f>E3673/L3673</f>
        <v>88.25</v>
      </c>
      <c r="Q3673" t="str">
        <f>LEFT(N3673,FIND("/",N3673)-1)</f>
        <v>theater</v>
      </c>
      <c r="R3673" t="str">
        <f>RIGHT(N3673,LEN(N3673)-FIND("/",N3673))</f>
        <v>plays</v>
      </c>
      <c r="S3673" s="9">
        <f t="shared" si="114"/>
        <v>41820.62809027778</v>
      </c>
      <c r="T3673" s="9">
        <f t="shared" si="115"/>
        <v>41841.165972222225</v>
      </c>
    </row>
    <row r="3674" spans="1:20" ht="58" x14ac:dyDescent="0.35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>
        <f>ROUND((E3674/D3674)*100,0)</f>
        <v>102</v>
      </c>
      <c r="P3674" s="5">
        <f>E3674/L3674</f>
        <v>53.438596491228068</v>
      </c>
      <c r="Q3674" t="str">
        <f>LEFT(N3674,FIND("/",N3674)-1)</f>
        <v>theater</v>
      </c>
      <c r="R3674" t="str">
        <f>RIGHT(N3674,LEN(N3674)-FIND("/",N3674))</f>
        <v>plays</v>
      </c>
      <c r="S3674" s="9">
        <f t="shared" si="114"/>
        <v>41878.946574074071</v>
      </c>
      <c r="T3674" s="9">
        <f t="shared" si="115"/>
        <v>41908.946574074071</v>
      </c>
    </row>
    <row r="3675" spans="1:20" ht="43.5" x14ac:dyDescent="0.35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>
        <f>ROUND((E3675/D3675)*100,0)</f>
        <v>114</v>
      </c>
      <c r="P3675" s="5">
        <f>E3675/L3675</f>
        <v>39.868421052631582</v>
      </c>
      <c r="Q3675" t="str">
        <f>LEFT(N3675,FIND("/",N3675)-1)</f>
        <v>theater</v>
      </c>
      <c r="R3675" t="str">
        <f>RIGHT(N3675,LEN(N3675)-FIND("/",N3675))</f>
        <v>plays</v>
      </c>
      <c r="S3675" s="9">
        <f t="shared" si="114"/>
        <v>41914.295104166667</v>
      </c>
      <c r="T3675" s="9">
        <f t="shared" si="115"/>
        <v>41948.536111111112</v>
      </c>
    </row>
    <row r="3676" spans="1:20" ht="43.5" x14ac:dyDescent="0.35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>
        <f>ROUND((E3676/D3676)*100,0)</f>
        <v>100</v>
      </c>
      <c r="P3676" s="5">
        <f>E3676/L3676</f>
        <v>145.16129032258064</v>
      </c>
      <c r="Q3676" t="str">
        <f>LEFT(N3676,FIND("/",N3676)-1)</f>
        <v>theater</v>
      </c>
      <c r="R3676" t="str">
        <f>RIGHT(N3676,LEN(N3676)-FIND("/",N3676))</f>
        <v>plays</v>
      </c>
      <c r="S3676" s="9">
        <f t="shared" si="114"/>
        <v>42556.873020833329</v>
      </c>
      <c r="T3676" s="9">
        <f t="shared" si="115"/>
        <v>42616.873020833329</v>
      </c>
    </row>
    <row r="3677" spans="1:20" ht="43.5" x14ac:dyDescent="0.35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>
        <f>ROUND((E3677/D3677)*100,0)</f>
        <v>140</v>
      </c>
      <c r="P3677" s="5">
        <f>E3677/L3677</f>
        <v>23.333333333333332</v>
      </c>
      <c r="Q3677" t="str">
        <f>LEFT(N3677,FIND("/",N3677)-1)</f>
        <v>theater</v>
      </c>
      <c r="R3677" t="str">
        <f>RIGHT(N3677,LEN(N3677)-FIND("/",N3677))</f>
        <v>plays</v>
      </c>
      <c r="S3677" s="9">
        <f t="shared" si="114"/>
        <v>42493.597013888888</v>
      </c>
      <c r="T3677" s="9">
        <f t="shared" si="115"/>
        <v>42505.958333333328</v>
      </c>
    </row>
    <row r="3678" spans="1:20" ht="43.5" x14ac:dyDescent="0.35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>
        <f>ROUND((E3678/D3678)*100,0)</f>
        <v>129</v>
      </c>
      <c r="P3678" s="5">
        <f>E3678/L3678</f>
        <v>64.375</v>
      </c>
      <c r="Q3678" t="str">
        <f>LEFT(N3678,FIND("/",N3678)-1)</f>
        <v>theater</v>
      </c>
      <c r="R3678" t="str">
        <f>RIGHT(N3678,LEN(N3678)-FIND("/",N3678))</f>
        <v>plays</v>
      </c>
      <c r="S3678" s="9">
        <f t="shared" si="114"/>
        <v>41876.815787037034</v>
      </c>
      <c r="T3678" s="9">
        <f t="shared" si="115"/>
        <v>41894.815787037034</v>
      </c>
    </row>
    <row r="3679" spans="1:20" ht="43.5" x14ac:dyDescent="0.35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>
        <f>ROUND((E3679/D3679)*100,0)</f>
        <v>103</v>
      </c>
      <c r="P3679" s="5">
        <f>E3679/L3679</f>
        <v>62.052763819095475</v>
      </c>
      <c r="Q3679" t="str">
        <f>LEFT(N3679,FIND("/",N3679)-1)</f>
        <v>theater</v>
      </c>
      <c r="R3679" t="str">
        <f>RIGHT(N3679,LEN(N3679)-FIND("/",N3679))</f>
        <v>plays</v>
      </c>
      <c r="S3679" s="9">
        <f t="shared" si="114"/>
        <v>41802.574282407404</v>
      </c>
      <c r="T3679" s="9">
        <f t="shared" si="115"/>
        <v>41823.165972222225</v>
      </c>
    </row>
    <row r="3680" spans="1:20" ht="43.5" x14ac:dyDescent="0.35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>
        <f>ROUND((E3680/D3680)*100,0)</f>
        <v>103</v>
      </c>
      <c r="P3680" s="5">
        <f>E3680/L3680</f>
        <v>66.129032258064512</v>
      </c>
      <c r="Q3680" t="str">
        <f>LEFT(N3680,FIND("/",N3680)-1)</f>
        <v>theater</v>
      </c>
      <c r="R3680" t="str">
        <f>RIGHT(N3680,LEN(N3680)-FIND("/",N3680))</f>
        <v>plays</v>
      </c>
      <c r="S3680" s="9">
        <f t="shared" si="114"/>
        <v>42120.531226851846</v>
      </c>
      <c r="T3680" s="9">
        <f t="shared" si="115"/>
        <v>42155.531226851846</v>
      </c>
    </row>
    <row r="3681" spans="1:20" ht="43.5" x14ac:dyDescent="0.35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>
        <f>ROUND((E3681/D3681)*100,0)</f>
        <v>110</v>
      </c>
      <c r="P3681" s="5">
        <f>E3681/L3681</f>
        <v>73.400000000000006</v>
      </c>
      <c r="Q3681" t="str">
        <f>LEFT(N3681,FIND("/",N3681)-1)</f>
        <v>theater</v>
      </c>
      <c r="R3681" t="str">
        <f>RIGHT(N3681,LEN(N3681)-FIND("/",N3681))</f>
        <v>plays</v>
      </c>
      <c r="S3681" s="9">
        <f t="shared" si="114"/>
        <v>41786.761354166665</v>
      </c>
      <c r="T3681" s="9">
        <f t="shared" si="115"/>
        <v>41821.207638888889</v>
      </c>
    </row>
    <row r="3682" spans="1:20" ht="43.5" x14ac:dyDescent="0.35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>
        <f>ROUND((E3682/D3682)*100,0)</f>
        <v>113</v>
      </c>
      <c r="P3682" s="5">
        <f>E3682/L3682</f>
        <v>99.5</v>
      </c>
      <c r="Q3682" t="str">
        <f>LEFT(N3682,FIND("/",N3682)-1)</f>
        <v>theater</v>
      </c>
      <c r="R3682" t="str">
        <f>RIGHT(N3682,LEN(N3682)-FIND("/",N3682))</f>
        <v>plays</v>
      </c>
      <c r="S3682" s="9">
        <f t="shared" si="114"/>
        <v>42627.454097222217</v>
      </c>
      <c r="T3682" s="9">
        <f t="shared" si="115"/>
        <v>42648.454097222217</v>
      </c>
    </row>
    <row r="3683" spans="1:20" ht="58" x14ac:dyDescent="0.35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>
        <f>ROUND((E3683/D3683)*100,0)</f>
        <v>112</v>
      </c>
      <c r="P3683" s="5">
        <f>E3683/L3683</f>
        <v>62.166666666666664</v>
      </c>
      <c r="Q3683" t="str">
        <f>LEFT(N3683,FIND("/",N3683)-1)</f>
        <v>theater</v>
      </c>
      <c r="R3683" t="str">
        <f>RIGHT(N3683,LEN(N3683)-FIND("/",N3683))</f>
        <v>plays</v>
      </c>
      <c r="S3683" s="9">
        <f t="shared" si="114"/>
        <v>42374.651504629626</v>
      </c>
      <c r="T3683" s="9">
        <f t="shared" si="115"/>
        <v>42384.651504629626</v>
      </c>
    </row>
    <row r="3684" spans="1:20" ht="43.5" x14ac:dyDescent="0.35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>
        <f>ROUND((E3684/D3684)*100,0)</f>
        <v>139</v>
      </c>
      <c r="P3684" s="5">
        <f>E3684/L3684</f>
        <v>62.328358208955223</v>
      </c>
      <c r="Q3684" t="str">
        <f>LEFT(N3684,FIND("/",N3684)-1)</f>
        <v>theater</v>
      </c>
      <c r="R3684" t="str">
        <f>RIGHT(N3684,LEN(N3684)-FIND("/",N3684))</f>
        <v>plays</v>
      </c>
      <c r="S3684" s="9">
        <f t="shared" si="114"/>
        <v>41772.685393518521</v>
      </c>
      <c r="T3684" s="9">
        <f t="shared" si="115"/>
        <v>41806.290972222225</v>
      </c>
    </row>
    <row r="3685" spans="1:20" ht="43.5" x14ac:dyDescent="0.35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>
        <f>ROUND((E3685/D3685)*100,0)</f>
        <v>111</v>
      </c>
      <c r="P3685" s="5">
        <f>E3685/L3685</f>
        <v>58.787878787878789</v>
      </c>
      <c r="Q3685" t="str">
        <f>LEFT(N3685,FIND("/",N3685)-1)</f>
        <v>theater</v>
      </c>
      <c r="R3685" t="str">
        <f>RIGHT(N3685,LEN(N3685)-FIND("/",N3685))</f>
        <v>plays</v>
      </c>
      <c r="S3685" s="9">
        <f t="shared" si="114"/>
        <v>42633.116851851853</v>
      </c>
      <c r="T3685" s="9">
        <f t="shared" si="115"/>
        <v>42663.116851851853</v>
      </c>
    </row>
    <row r="3686" spans="1:20" ht="43.5" x14ac:dyDescent="0.35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>
        <f>ROUND((E3686/D3686)*100,0)</f>
        <v>139</v>
      </c>
      <c r="P3686" s="5">
        <f>E3686/L3686</f>
        <v>45.347826086956523</v>
      </c>
      <c r="Q3686" t="str">
        <f>LEFT(N3686,FIND("/",N3686)-1)</f>
        <v>theater</v>
      </c>
      <c r="R3686" t="str">
        <f>RIGHT(N3686,LEN(N3686)-FIND("/",N3686))</f>
        <v>plays</v>
      </c>
      <c r="S3686" s="9">
        <f t="shared" si="114"/>
        <v>42219.180393518516</v>
      </c>
      <c r="T3686" s="9">
        <f t="shared" si="115"/>
        <v>42249.180393518516</v>
      </c>
    </row>
    <row r="3687" spans="1:20" ht="43.5" x14ac:dyDescent="0.35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>
        <f>ROUND((E3687/D3687)*100,0)</f>
        <v>106</v>
      </c>
      <c r="P3687" s="5">
        <f>E3687/L3687</f>
        <v>41.944444444444443</v>
      </c>
      <c r="Q3687" t="str">
        <f>LEFT(N3687,FIND("/",N3687)-1)</f>
        <v>theater</v>
      </c>
      <c r="R3687" t="str">
        <f>RIGHT(N3687,LEN(N3687)-FIND("/",N3687))</f>
        <v>plays</v>
      </c>
      <c r="S3687" s="9">
        <f t="shared" si="114"/>
        <v>41753.593275462961</v>
      </c>
      <c r="T3687" s="9">
        <f t="shared" si="115"/>
        <v>41778.875</v>
      </c>
    </row>
    <row r="3688" spans="1:20" ht="43.5" x14ac:dyDescent="0.35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>
        <f>ROUND((E3688/D3688)*100,0)</f>
        <v>101</v>
      </c>
      <c r="P3688" s="5">
        <f>E3688/L3688</f>
        <v>59.166666666666664</v>
      </c>
      <c r="Q3688" t="str">
        <f>LEFT(N3688,FIND("/",N3688)-1)</f>
        <v>theater</v>
      </c>
      <c r="R3688" t="str">
        <f>RIGHT(N3688,LEN(N3688)-FIND("/",N3688))</f>
        <v>plays</v>
      </c>
      <c r="S3688" s="9">
        <f t="shared" si="114"/>
        <v>42230.662731481483</v>
      </c>
      <c r="T3688" s="9">
        <f t="shared" si="115"/>
        <v>42245.165972222225</v>
      </c>
    </row>
    <row r="3689" spans="1:20" ht="58" x14ac:dyDescent="0.35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>
        <f>ROUND((E3689/D3689)*100,0)</f>
        <v>100</v>
      </c>
      <c r="P3689" s="5">
        <f>E3689/L3689</f>
        <v>200.49</v>
      </c>
      <c r="Q3689" t="str">
        <f>LEFT(N3689,FIND("/",N3689)-1)</f>
        <v>theater</v>
      </c>
      <c r="R3689" t="str">
        <f>RIGHT(N3689,LEN(N3689)-FIND("/",N3689))</f>
        <v>plays</v>
      </c>
      <c r="S3689" s="9">
        <f t="shared" si="114"/>
        <v>41787.218229166669</v>
      </c>
      <c r="T3689" s="9">
        <f t="shared" si="115"/>
        <v>41817.218229166669</v>
      </c>
    </row>
    <row r="3690" spans="1:20" ht="43.5" x14ac:dyDescent="0.35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>
        <f>ROUND((E3690/D3690)*100,0)</f>
        <v>109</v>
      </c>
      <c r="P3690" s="5">
        <f>E3690/L3690</f>
        <v>83.974358974358978</v>
      </c>
      <c r="Q3690" t="str">
        <f>LEFT(N3690,FIND("/",N3690)-1)</f>
        <v>theater</v>
      </c>
      <c r="R3690" t="str">
        <f>RIGHT(N3690,LEN(N3690)-FIND("/",N3690))</f>
        <v>plays</v>
      </c>
      <c r="S3690" s="9">
        <f t="shared" si="114"/>
        <v>41829.787083333329</v>
      </c>
      <c r="T3690" s="9">
        <f t="shared" si="115"/>
        <v>41859.787083333329</v>
      </c>
    </row>
    <row r="3691" spans="1:20" ht="43.5" x14ac:dyDescent="0.35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>
        <f>ROUND((E3691/D3691)*100,0)</f>
        <v>118</v>
      </c>
      <c r="P3691" s="5">
        <f>E3691/L3691</f>
        <v>57.258064516129032</v>
      </c>
      <c r="Q3691" t="str">
        <f>LEFT(N3691,FIND("/",N3691)-1)</f>
        <v>theater</v>
      </c>
      <c r="R3691" t="str">
        <f>RIGHT(N3691,LEN(N3691)-FIND("/",N3691))</f>
        <v>plays</v>
      </c>
      <c r="S3691" s="9">
        <f t="shared" si="114"/>
        <v>42147.826840277776</v>
      </c>
      <c r="T3691" s="9">
        <f t="shared" si="115"/>
        <v>42176.934027777781</v>
      </c>
    </row>
    <row r="3692" spans="1:20" ht="43.5" x14ac:dyDescent="0.35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>
        <f>ROUND((E3692/D3692)*100,0)</f>
        <v>120</v>
      </c>
      <c r="P3692" s="5">
        <f>E3692/L3692</f>
        <v>58.064516129032256</v>
      </c>
      <c r="Q3692" t="str">
        <f>LEFT(N3692,FIND("/",N3692)-1)</f>
        <v>theater</v>
      </c>
      <c r="R3692" t="str">
        <f>RIGHT(N3692,LEN(N3692)-FIND("/",N3692))</f>
        <v>plays</v>
      </c>
      <c r="S3692" s="9">
        <f t="shared" si="114"/>
        <v>41940.598182870373</v>
      </c>
      <c r="T3692" s="9">
        <f t="shared" si="115"/>
        <v>41970.639849537038</v>
      </c>
    </row>
    <row r="3693" spans="1:20" ht="29" x14ac:dyDescent="0.35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>
        <f>ROUND((E3693/D3693)*100,0)</f>
        <v>128</v>
      </c>
      <c r="P3693" s="5">
        <f>E3693/L3693</f>
        <v>186.80291970802921</v>
      </c>
      <c r="Q3693" t="str">
        <f>LEFT(N3693,FIND("/",N3693)-1)</f>
        <v>theater</v>
      </c>
      <c r="R3693" t="str">
        <f>RIGHT(N3693,LEN(N3693)-FIND("/",N3693))</f>
        <v>plays</v>
      </c>
      <c r="S3693" s="9">
        <f t="shared" si="114"/>
        <v>42020.700567129628</v>
      </c>
      <c r="T3693" s="9">
        <f t="shared" si="115"/>
        <v>42065.207638888889</v>
      </c>
    </row>
    <row r="3694" spans="1:20" ht="29" x14ac:dyDescent="0.35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>
        <f>ROUND((E3694/D3694)*100,0)</f>
        <v>126</v>
      </c>
      <c r="P3694" s="5">
        <f>E3694/L3694</f>
        <v>74.117647058823536</v>
      </c>
      <c r="Q3694" t="str">
        <f>LEFT(N3694,FIND("/",N3694)-1)</f>
        <v>theater</v>
      </c>
      <c r="R3694" t="str">
        <f>RIGHT(N3694,LEN(N3694)-FIND("/",N3694))</f>
        <v>plays</v>
      </c>
      <c r="S3694" s="9">
        <f t="shared" si="114"/>
        <v>41891.96503472222</v>
      </c>
      <c r="T3694" s="9">
        <f t="shared" si="115"/>
        <v>41901</v>
      </c>
    </row>
    <row r="3695" spans="1:20" ht="43.5" x14ac:dyDescent="0.35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>
        <f>ROUND((E3695/D3695)*100,0)</f>
        <v>129</v>
      </c>
      <c r="P3695" s="5">
        <f>E3695/L3695</f>
        <v>30.714285714285715</v>
      </c>
      <c r="Q3695" t="str">
        <f>LEFT(N3695,FIND("/",N3695)-1)</f>
        <v>theater</v>
      </c>
      <c r="R3695" t="str">
        <f>RIGHT(N3695,LEN(N3695)-FIND("/",N3695))</f>
        <v>plays</v>
      </c>
      <c r="S3695" s="9">
        <f t="shared" si="114"/>
        <v>42309.191307870366</v>
      </c>
      <c r="T3695" s="9">
        <f t="shared" si="115"/>
        <v>42338.9375</v>
      </c>
    </row>
    <row r="3696" spans="1:20" ht="58" x14ac:dyDescent="0.35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>
        <f>ROUND((E3696/D3696)*100,0)</f>
        <v>107</v>
      </c>
      <c r="P3696" s="5">
        <f>E3696/L3696</f>
        <v>62.666666666666664</v>
      </c>
      <c r="Q3696" t="str">
        <f>LEFT(N3696,FIND("/",N3696)-1)</f>
        <v>theater</v>
      </c>
      <c r="R3696" t="str">
        <f>RIGHT(N3696,LEN(N3696)-FIND("/",N3696))</f>
        <v>plays</v>
      </c>
      <c r="S3696" s="9">
        <f t="shared" si="114"/>
        <v>42490.133877314816</v>
      </c>
      <c r="T3696" s="9">
        <f t="shared" si="115"/>
        <v>42527.083333333328</v>
      </c>
    </row>
    <row r="3697" spans="1:20" ht="58" x14ac:dyDescent="0.35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>
        <f>ROUND((E3697/D3697)*100,0)</f>
        <v>100</v>
      </c>
      <c r="P3697" s="5">
        <f>E3697/L3697</f>
        <v>121.36363636363636</v>
      </c>
      <c r="Q3697" t="str">
        <f>LEFT(N3697,FIND("/",N3697)-1)</f>
        <v>theater</v>
      </c>
      <c r="R3697" t="str">
        <f>RIGHT(N3697,LEN(N3697)-FIND("/",N3697))</f>
        <v>plays</v>
      </c>
      <c r="S3697" s="9">
        <f t="shared" si="114"/>
        <v>41995.870486111111</v>
      </c>
      <c r="T3697" s="9">
        <f t="shared" si="115"/>
        <v>42015.870486111111</v>
      </c>
    </row>
    <row r="3698" spans="1:20" ht="43.5" x14ac:dyDescent="0.35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>
        <f>ROUND((E3698/D3698)*100,0)</f>
        <v>155</v>
      </c>
      <c r="P3698" s="5">
        <f>E3698/L3698</f>
        <v>39.743589743589745</v>
      </c>
      <c r="Q3698" t="str">
        <f>LEFT(N3698,FIND("/",N3698)-1)</f>
        <v>theater</v>
      </c>
      <c r="R3698" t="str">
        <f>RIGHT(N3698,LEN(N3698)-FIND("/",N3698))</f>
        <v>plays</v>
      </c>
      <c r="S3698" s="9">
        <f t="shared" si="114"/>
        <v>41988.617083333331</v>
      </c>
      <c r="T3698" s="9">
        <f t="shared" si="115"/>
        <v>42048.617083333331</v>
      </c>
    </row>
    <row r="3699" spans="1:20" ht="43.5" x14ac:dyDescent="0.35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>
        <f>ROUND((E3699/D3699)*100,0)</f>
        <v>108</v>
      </c>
      <c r="P3699" s="5">
        <f>E3699/L3699</f>
        <v>72</v>
      </c>
      <c r="Q3699" t="str">
        <f>LEFT(N3699,FIND("/",N3699)-1)</f>
        <v>theater</v>
      </c>
      <c r="R3699" t="str">
        <f>RIGHT(N3699,LEN(N3699)-FIND("/",N3699))</f>
        <v>plays</v>
      </c>
      <c r="S3699" s="9">
        <f t="shared" si="114"/>
        <v>42479.465833333335</v>
      </c>
      <c r="T3699" s="9">
        <f t="shared" si="115"/>
        <v>42500.465833333335</v>
      </c>
    </row>
    <row r="3700" spans="1:20" ht="43.5" x14ac:dyDescent="0.35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>
        <f>ROUND((E3700/D3700)*100,0)</f>
        <v>111</v>
      </c>
      <c r="P3700" s="5">
        <f>E3700/L3700</f>
        <v>40.632352941176471</v>
      </c>
      <c r="Q3700" t="str">
        <f>LEFT(N3700,FIND("/",N3700)-1)</f>
        <v>theater</v>
      </c>
      <c r="R3700" t="str">
        <f>RIGHT(N3700,LEN(N3700)-FIND("/",N3700))</f>
        <v>plays</v>
      </c>
      <c r="S3700" s="9">
        <f t="shared" si="114"/>
        <v>42401.806562500002</v>
      </c>
      <c r="T3700" s="9">
        <f t="shared" si="115"/>
        <v>42431.806562500002</v>
      </c>
    </row>
    <row r="3701" spans="1:20" ht="58" x14ac:dyDescent="0.35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>
        <f>ROUND((E3701/D3701)*100,0)</f>
        <v>101</v>
      </c>
      <c r="P3701" s="5">
        <f>E3701/L3701</f>
        <v>63</v>
      </c>
      <c r="Q3701" t="str">
        <f>LEFT(N3701,FIND("/",N3701)-1)</f>
        <v>theater</v>
      </c>
      <c r="R3701" t="str">
        <f>RIGHT(N3701,LEN(N3701)-FIND("/",N3701))</f>
        <v>plays</v>
      </c>
      <c r="S3701" s="9">
        <f t="shared" si="114"/>
        <v>41897.602037037039</v>
      </c>
      <c r="T3701" s="9">
        <f t="shared" si="115"/>
        <v>41927.602037037039</v>
      </c>
    </row>
    <row r="3702" spans="1:20" ht="29" x14ac:dyDescent="0.35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>
        <f>ROUND((E3702/D3702)*100,0)</f>
        <v>121</v>
      </c>
      <c r="P3702" s="5">
        <f>E3702/L3702</f>
        <v>33.666666666666664</v>
      </c>
      <c r="Q3702" t="str">
        <f>LEFT(N3702,FIND("/",N3702)-1)</f>
        <v>theater</v>
      </c>
      <c r="R3702" t="str">
        <f>RIGHT(N3702,LEN(N3702)-FIND("/",N3702))</f>
        <v>plays</v>
      </c>
      <c r="S3702" s="9">
        <f t="shared" si="114"/>
        <v>41882.585648148146</v>
      </c>
      <c r="T3702" s="9">
        <f t="shared" si="115"/>
        <v>41912.666666666664</v>
      </c>
    </row>
    <row r="3703" spans="1:20" ht="43.5" x14ac:dyDescent="0.35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>
        <f>ROUND((E3703/D3703)*100,0)</f>
        <v>100</v>
      </c>
      <c r="P3703" s="5">
        <f>E3703/L3703</f>
        <v>38.589743589743591</v>
      </c>
      <c r="Q3703" t="str">
        <f>LEFT(N3703,FIND("/",N3703)-1)</f>
        <v>theater</v>
      </c>
      <c r="R3703" t="str">
        <f>RIGHT(N3703,LEN(N3703)-FIND("/",N3703))</f>
        <v>plays</v>
      </c>
      <c r="S3703" s="9">
        <f t="shared" si="114"/>
        <v>42129.541585648149</v>
      </c>
      <c r="T3703" s="9">
        <f t="shared" si="115"/>
        <v>42159.541585648149</v>
      </c>
    </row>
    <row r="3704" spans="1:20" ht="58" x14ac:dyDescent="0.35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>
        <f>ROUND((E3704/D3704)*100,0)</f>
        <v>109</v>
      </c>
      <c r="P3704" s="5">
        <f>E3704/L3704</f>
        <v>155.95238095238096</v>
      </c>
      <c r="Q3704" t="str">
        <f>LEFT(N3704,FIND("/",N3704)-1)</f>
        <v>theater</v>
      </c>
      <c r="R3704" t="str">
        <f>RIGHT(N3704,LEN(N3704)-FIND("/",N3704))</f>
        <v>plays</v>
      </c>
      <c r="S3704" s="9">
        <f t="shared" si="114"/>
        <v>42524.53800925926</v>
      </c>
      <c r="T3704" s="9">
        <f t="shared" si="115"/>
        <v>42561.957638888889</v>
      </c>
    </row>
    <row r="3705" spans="1:20" ht="43.5" x14ac:dyDescent="0.35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>
        <f>ROUND((E3705/D3705)*100,0)</f>
        <v>123</v>
      </c>
      <c r="P3705" s="5">
        <f>E3705/L3705</f>
        <v>43.2</v>
      </c>
      <c r="Q3705" t="str">
        <f>LEFT(N3705,FIND("/",N3705)-1)</f>
        <v>theater</v>
      </c>
      <c r="R3705" t="str">
        <f>RIGHT(N3705,LEN(N3705)-FIND("/",N3705))</f>
        <v>plays</v>
      </c>
      <c r="S3705" s="9">
        <f t="shared" si="114"/>
        <v>42556.504490740743</v>
      </c>
      <c r="T3705" s="9">
        <f t="shared" si="115"/>
        <v>42595.290972222225</v>
      </c>
    </row>
    <row r="3706" spans="1:20" ht="43.5" x14ac:dyDescent="0.35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>
        <f>ROUND((E3706/D3706)*100,0)</f>
        <v>136</v>
      </c>
      <c r="P3706" s="5">
        <f>E3706/L3706</f>
        <v>15.148518518518518</v>
      </c>
      <c r="Q3706" t="str">
        <f>LEFT(N3706,FIND("/",N3706)-1)</f>
        <v>theater</v>
      </c>
      <c r="R3706" t="str">
        <f>RIGHT(N3706,LEN(N3706)-FIND("/",N3706))</f>
        <v>plays</v>
      </c>
      <c r="S3706" s="9">
        <f t="shared" si="114"/>
        <v>42461.689745370371</v>
      </c>
      <c r="T3706" s="9">
        <f t="shared" si="115"/>
        <v>42521.689745370371</v>
      </c>
    </row>
    <row r="3707" spans="1:20" ht="43.5" x14ac:dyDescent="0.35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>
        <f>ROUND((E3707/D3707)*100,0)</f>
        <v>103</v>
      </c>
      <c r="P3707" s="5">
        <f>E3707/L3707</f>
        <v>83.571428571428569</v>
      </c>
      <c r="Q3707" t="str">
        <f>LEFT(N3707,FIND("/",N3707)-1)</f>
        <v>theater</v>
      </c>
      <c r="R3707" t="str">
        <f>RIGHT(N3707,LEN(N3707)-FIND("/",N3707))</f>
        <v>plays</v>
      </c>
      <c r="S3707" s="9">
        <f t="shared" si="114"/>
        <v>41792.542986111112</v>
      </c>
      <c r="T3707" s="9">
        <f t="shared" si="115"/>
        <v>41813.75</v>
      </c>
    </row>
    <row r="3708" spans="1:20" ht="43.5" x14ac:dyDescent="0.35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>
        <f>ROUND((E3708/D3708)*100,0)</f>
        <v>121</v>
      </c>
      <c r="P3708" s="5">
        <f>E3708/L3708</f>
        <v>140</v>
      </c>
      <c r="Q3708" t="str">
        <f>LEFT(N3708,FIND("/",N3708)-1)</f>
        <v>theater</v>
      </c>
      <c r="R3708" t="str">
        <f>RIGHT(N3708,LEN(N3708)-FIND("/",N3708))</f>
        <v>plays</v>
      </c>
      <c r="S3708" s="9">
        <f t="shared" si="114"/>
        <v>41879.913761574076</v>
      </c>
      <c r="T3708" s="9">
        <f t="shared" si="115"/>
        <v>41894.913761574076</v>
      </c>
    </row>
    <row r="3709" spans="1:20" ht="43.5" x14ac:dyDescent="0.35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>
        <f>ROUND((E3709/D3709)*100,0)</f>
        <v>186</v>
      </c>
      <c r="P3709" s="5">
        <f>E3709/L3709</f>
        <v>80.869565217391298</v>
      </c>
      <c r="Q3709" t="str">
        <f>LEFT(N3709,FIND("/",N3709)-1)</f>
        <v>theater</v>
      </c>
      <c r="R3709" t="str">
        <f>RIGHT(N3709,LEN(N3709)-FIND("/",N3709))</f>
        <v>plays</v>
      </c>
      <c r="S3709" s="9">
        <f t="shared" si="114"/>
        <v>42552.048356481479</v>
      </c>
      <c r="T3709" s="9">
        <f t="shared" si="115"/>
        <v>42573.226388888885</v>
      </c>
    </row>
    <row r="3710" spans="1:20" ht="58" x14ac:dyDescent="0.35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>
        <f>ROUND((E3710/D3710)*100,0)</f>
        <v>300</v>
      </c>
      <c r="P3710" s="5">
        <f>E3710/L3710</f>
        <v>53.846153846153847</v>
      </c>
      <c r="Q3710" t="str">
        <f>LEFT(N3710,FIND("/",N3710)-1)</f>
        <v>theater</v>
      </c>
      <c r="R3710" t="str">
        <f>RIGHT(N3710,LEN(N3710)-FIND("/",N3710))</f>
        <v>plays</v>
      </c>
      <c r="S3710" s="9">
        <f t="shared" si="114"/>
        <v>41810.142199074071</v>
      </c>
      <c r="T3710" s="9">
        <f t="shared" si="115"/>
        <v>41824.142199074071</v>
      </c>
    </row>
    <row r="3711" spans="1:20" ht="43.5" x14ac:dyDescent="0.35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>
        <f>ROUND((E3711/D3711)*100,0)</f>
        <v>108</v>
      </c>
      <c r="P3711" s="5">
        <f>E3711/L3711</f>
        <v>30.928571428571427</v>
      </c>
      <c r="Q3711" t="str">
        <f>LEFT(N3711,FIND("/",N3711)-1)</f>
        <v>theater</v>
      </c>
      <c r="R3711" t="str">
        <f>RIGHT(N3711,LEN(N3711)-FIND("/",N3711))</f>
        <v>plays</v>
      </c>
      <c r="S3711" s="9">
        <f t="shared" si="114"/>
        <v>41785.707708333335</v>
      </c>
      <c r="T3711" s="9">
        <f t="shared" si="115"/>
        <v>41815.707708333335</v>
      </c>
    </row>
    <row r="3712" spans="1:20" ht="29" x14ac:dyDescent="0.35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>
        <f>ROUND((E3712/D3712)*100,0)</f>
        <v>141</v>
      </c>
      <c r="P3712" s="5">
        <f>E3712/L3712</f>
        <v>67.962962962962962</v>
      </c>
      <c r="Q3712" t="str">
        <f>LEFT(N3712,FIND("/",N3712)-1)</f>
        <v>theater</v>
      </c>
      <c r="R3712" t="str">
        <f>RIGHT(N3712,LEN(N3712)-FIND("/",N3712))</f>
        <v>plays</v>
      </c>
      <c r="S3712" s="9">
        <f t="shared" si="114"/>
        <v>42072.576249999998</v>
      </c>
      <c r="T3712" s="9">
        <f t="shared" si="115"/>
        <v>42097.576249999998</v>
      </c>
    </row>
    <row r="3713" spans="1:20" ht="29" x14ac:dyDescent="0.35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>
        <f>ROUND((E3713/D3713)*100,0)</f>
        <v>114</v>
      </c>
      <c r="P3713" s="5">
        <f>E3713/L3713</f>
        <v>27.142857142857142</v>
      </c>
      <c r="Q3713" t="str">
        <f>LEFT(N3713,FIND("/",N3713)-1)</f>
        <v>theater</v>
      </c>
      <c r="R3713" t="str">
        <f>RIGHT(N3713,LEN(N3713)-FIND("/",N3713))</f>
        <v>plays</v>
      </c>
      <c r="S3713" s="9">
        <f t="shared" si="114"/>
        <v>41779.724224537036</v>
      </c>
      <c r="T3713" s="9">
        <f t="shared" si="115"/>
        <v>41805.666666666664</v>
      </c>
    </row>
    <row r="3714" spans="1:20" ht="58" x14ac:dyDescent="0.35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>
        <f>ROUND((E3714/D3714)*100,0)</f>
        <v>154</v>
      </c>
      <c r="P3714" s="5">
        <f>E3714/L3714</f>
        <v>110.86538461538461</v>
      </c>
      <c r="Q3714" t="str">
        <f>LEFT(N3714,FIND("/",N3714)-1)</f>
        <v>theater</v>
      </c>
      <c r="R3714" t="str">
        <f>RIGHT(N3714,LEN(N3714)-FIND("/",N3714))</f>
        <v>plays</v>
      </c>
      <c r="S3714" s="9">
        <f t="shared" si="114"/>
        <v>42134.172071759262</v>
      </c>
      <c r="T3714" s="9">
        <f t="shared" si="115"/>
        <v>42155.290972222225</v>
      </c>
    </row>
    <row r="3715" spans="1:20" ht="43.5" x14ac:dyDescent="0.35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>
        <f>ROUND((E3715/D3715)*100,0)</f>
        <v>102</v>
      </c>
      <c r="P3715" s="5">
        <f>E3715/L3715</f>
        <v>106.84210526315789</v>
      </c>
      <c r="Q3715" t="str">
        <f>LEFT(N3715,FIND("/",N3715)-1)</f>
        <v>theater</v>
      </c>
      <c r="R3715" t="str">
        <f>RIGHT(N3715,LEN(N3715)-FIND("/",N3715))</f>
        <v>plays</v>
      </c>
      <c r="S3715" s="9">
        <f t="shared" ref="S3715:S3778" si="116">(((J3715/60)/60)/24)+DATE(1970,1,1)</f>
        <v>42505.738032407404</v>
      </c>
      <c r="T3715" s="9">
        <f t="shared" ref="T3715:T3778" si="117">(((I3715/60)/60)/24)+DATE(1970,1,1)</f>
        <v>42525.738032407404</v>
      </c>
    </row>
    <row r="3716" spans="1:20" ht="43.5" x14ac:dyDescent="0.35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>
        <f>ROUND((E3716/D3716)*100,0)</f>
        <v>102</v>
      </c>
      <c r="P3716" s="5">
        <f>E3716/L3716</f>
        <v>105.51546391752578</v>
      </c>
      <c r="Q3716" t="str">
        <f>LEFT(N3716,FIND("/",N3716)-1)</f>
        <v>theater</v>
      </c>
      <c r="R3716" t="str">
        <f>RIGHT(N3716,LEN(N3716)-FIND("/",N3716))</f>
        <v>plays</v>
      </c>
      <c r="S3716" s="9">
        <f t="shared" si="116"/>
        <v>42118.556331018524</v>
      </c>
      <c r="T3716" s="9">
        <f t="shared" si="117"/>
        <v>42150.165972222225</v>
      </c>
    </row>
    <row r="3717" spans="1:20" ht="43.5" x14ac:dyDescent="0.35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>
        <f>ROUND((E3717/D3717)*100,0)</f>
        <v>103</v>
      </c>
      <c r="P3717" s="5">
        <f>E3717/L3717</f>
        <v>132.96296296296296</v>
      </c>
      <c r="Q3717" t="str">
        <f>LEFT(N3717,FIND("/",N3717)-1)</f>
        <v>theater</v>
      </c>
      <c r="R3717" t="str">
        <f>RIGHT(N3717,LEN(N3717)-FIND("/",N3717))</f>
        <v>plays</v>
      </c>
      <c r="S3717" s="9">
        <f t="shared" si="116"/>
        <v>42036.995590277773</v>
      </c>
      <c r="T3717" s="9">
        <f t="shared" si="117"/>
        <v>42094.536111111112</v>
      </c>
    </row>
    <row r="3718" spans="1:20" ht="43.5" x14ac:dyDescent="0.35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>
        <f>ROUND((E3718/D3718)*100,0)</f>
        <v>156</v>
      </c>
      <c r="P3718" s="5">
        <f>E3718/L3718</f>
        <v>51.916666666666664</v>
      </c>
      <c r="Q3718" t="str">
        <f>LEFT(N3718,FIND("/",N3718)-1)</f>
        <v>theater</v>
      </c>
      <c r="R3718" t="str">
        <f>RIGHT(N3718,LEN(N3718)-FIND("/",N3718))</f>
        <v>plays</v>
      </c>
      <c r="S3718" s="9">
        <f t="shared" si="116"/>
        <v>42360.887835648144</v>
      </c>
      <c r="T3718" s="9">
        <f t="shared" si="117"/>
        <v>42390.887835648144</v>
      </c>
    </row>
    <row r="3719" spans="1:20" ht="43.5" x14ac:dyDescent="0.35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>
        <f>ROUND((E3719/D3719)*100,0)</f>
        <v>101</v>
      </c>
      <c r="P3719" s="5">
        <f>E3719/L3719</f>
        <v>310</v>
      </c>
      <c r="Q3719" t="str">
        <f>LEFT(N3719,FIND("/",N3719)-1)</f>
        <v>theater</v>
      </c>
      <c r="R3719" t="str">
        <f>RIGHT(N3719,LEN(N3719)-FIND("/",N3719))</f>
        <v>plays</v>
      </c>
      <c r="S3719" s="9">
        <f t="shared" si="116"/>
        <v>42102.866307870368</v>
      </c>
      <c r="T3719" s="9">
        <f t="shared" si="117"/>
        <v>42133.866307870368</v>
      </c>
    </row>
    <row r="3720" spans="1:20" ht="43.5" x14ac:dyDescent="0.35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>
        <f>ROUND((E3720/D3720)*100,0)</f>
        <v>239</v>
      </c>
      <c r="P3720" s="5">
        <f>E3720/L3720</f>
        <v>26.021739130434781</v>
      </c>
      <c r="Q3720" t="str">
        <f>LEFT(N3720,FIND("/",N3720)-1)</f>
        <v>theater</v>
      </c>
      <c r="R3720" t="str">
        <f>RIGHT(N3720,LEN(N3720)-FIND("/",N3720))</f>
        <v>plays</v>
      </c>
      <c r="S3720" s="9">
        <f t="shared" si="116"/>
        <v>42032.716145833328</v>
      </c>
      <c r="T3720" s="9">
        <f t="shared" si="117"/>
        <v>42062.716145833328</v>
      </c>
    </row>
    <row r="3721" spans="1:20" ht="29" x14ac:dyDescent="0.35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>
        <f>ROUND((E3721/D3721)*100,0)</f>
        <v>210</v>
      </c>
      <c r="P3721" s="5">
        <f>E3721/L3721</f>
        <v>105</v>
      </c>
      <c r="Q3721" t="str">
        <f>LEFT(N3721,FIND("/",N3721)-1)</f>
        <v>theater</v>
      </c>
      <c r="R3721" t="str">
        <f>RIGHT(N3721,LEN(N3721)-FIND("/",N3721))</f>
        <v>plays</v>
      </c>
      <c r="S3721" s="9">
        <f t="shared" si="116"/>
        <v>42147.729930555557</v>
      </c>
      <c r="T3721" s="9">
        <f t="shared" si="117"/>
        <v>42177.729930555557</v>
      </c>
    </row>
    <row r="3722" spans="1:20" ht="29" x14ac:dyDescent="0.35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>
        <f>ROUND((E3722/D3722)*100,0)</f>
        <v>105</v>
      </c>
      <c r="P3722" s="5">
        <f>E3722/L3722</f>
        <v>86.224999999999994</v>
      </c>
      <c r="Q3722" t="str">
        <f>LEFT(N3722,FIND("/",N3722)-1)</f>
        <v>theater</v>
      </c>
      <c r="R3722" t="str">
        <f>RIGHT(N3722,LEN(N3722)-FIND("/",N3722))</f>
        <v>plays</v>
      </c>
      <c r="S3722" s="9">
        <f t="shared" si="116"/>
        <v>42165.993125000001</v>
      </c>
      <c r="T3722" s="9">
        <f t="shared" si="117"/>
        <v>42187.993125000001</v>
      </c>
    </row>
    <row r="3723" spans="1:20" ht="58" x14ac:dyDescent="0.35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>
        <f>ROUND((E3723/D3723)*100,0)</f>
        <v>101</v>
      </c>
      <c r="P3723" s="5">
        <f>E3723/L3723</f>
        <v>114.54545454545455</v>
      </c>
      <c r="Q3723" t="str">
        <f>LEFT(N3723,FIND("/",N3723)-1)</f>
        <v>theater</v>
      </c>
      <c r="R3723" t="str">
        <f>RIGHT(N3723,LEN(N3723)-FIND("/",N3723))</f>
        <v>plays</v>
      </c>
      <c r="S3723" s="9">
        <f t="shared" si="116"/>
        <v>41927.936157407406</v>
      </c>
      <c r="T3723" s="9">
        <f t="shared" si="117"/>
        <v>41948.977824074071</v>
      </c>
    </row>
    <row r="3724" spans="1:20" ht="58" x14ac:dyDescent="0.35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>
        <f>ROUND((E3724/D3724)*100,0)</f>
        <v>111</v>
      </c>
      <c r="P3724" s="5">
        <f>E3724/L3724</f>
        <v>47.657142857142858</v>
      </c>
      <c r="Q3724" t="str">
        <f>LEFT(N3724,FIND("/",N3724)-1)</f>
        <v>theater</v>
      </c>
      <c r="R3724" t="str">
        <f>RIGHT(N3724,LEN(N3724)-FIND("/",N3724))</f>
        <v>plays</v>
      </c>
      <c r="S3724" s="9">
        <f t="shared" si="116"/>
        <v>42381.671840277777</v>
      </c>
      <c r="T3724" s="9">
        <f t="shared" si="117"/>
        <v>42411.957638888889</v>
      </c>
    </row>
    <row r="3725" spans="1:20" ht="29" x14ac:dyDescent="0.35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>
        <f>ROUND((E3725/D3725)*100,0)</f>
        <v>102</v>
      </c>
      <c r="P3725" s="5">
        <f>E3725/L3725</f>
        <v>72.888888888888886</v>
      </c>
      <c r="Q3725" t="str">
        <f>LEFT(N3725,FIND("/",N3725)-1)</f>
        <v>theater</v>
      </c>
      <c r="R3725" t="str">
        <f>RIGHT(N3725,LEN(N3725)-FIND("/",N3725))</f>
        <v>plays</v>
      </c>
      <c r="S3725" s="9">
        <f t="shared" si="116"/>
        <v>41943.753032407411</v>
      </c>
      <c r="T3725" s="9">
        <f t="shared" si="117"/>
        <v>41973.794699074075</v>
      </c>
    </row>
    <row r="3726" spans="1:20" ht="43.5" x14ac:dyDescent="0.35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>
        <f>ROUND((E3726/D3726)*100,0)</f>
        <v>103</v>
      </c>
      <c r="P3726" s="5">
        <f>E3726/L3726</f>
        <v>49.545505617977533</v>
      </c>
      <c r="Q3726" t="str">
        <f>LEFT(N3726,FIND("/",N3726)-1)</f>
        <v>theater</v>
      </c>
      <c r="R3726" t="str">
        <f>RIGHT(N3726,LEN(N3726)-FIND("/",N3726))</f>
        <v>plays</v>
      </c>
      <c r="S3726" s="9">
        <f t="shared" si="116"/>
        <v>42465.491435185191</v>
      </c>
      <c r="T3726" s="9">
        <f t="shared" si="117"/>
        <v>42494.958333333328</v>
      </c>
    </row>
    <row r="3727" spans="1:20" ht="43.5" x14ac:dyDescent="0.35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>
        <f>ROUND((E3727/D3727)*100,0)</f>
        <v>127</v>
      </c>
      <c r="P3727" s="5">
        <f>E3727/L3727</f>
        <v>25.4</v>
      </c>
      <c r="Q3727" t="str">
        <f>LEFT(N3727,FIND("/",N3727)-1)</f>
        <v>theater</v>
      </c>
      <c r="R3727" t="str">
        <f>RIGHT(N3727,LEN(N3727)-FIND("/",N3727))</f>
        <v>plays</v>
      </c>
      <c r="S3727" s="9">
        <f t="shared" si="116"/>
        <v>42401.945219907408</v>
      </c>
      <c r="T3727" s="9">
        <f t="shared" si="117"/>
        <v>42418.895833333328</v>
      </c>
    </row>
    <row r="3728" spans="1:20" ht="43.5" x14ac:dyDescent="0.35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>
        <f>ROUND((E3728/D3728)*100,0)</f>
        <v>339</v>
      </c>
      <c r="P3728" s="5">
        <f>E3728/L3728</f>
        <v>62.586956521739133</v>
      </c>
      <c r="Q3728" t="str">
        <f>LEFT(N3728,FIND("/",N3728)-1)</f>
        <v>theater</v>
      </c>
      <c r="R3728" t="str">
        <f>RIGHT(N3728,LEN(N3728)-FIND("/",N3728))</f>
        <v>plays</v>
      </c>
      <c r="S3728" s="9">
        <f t="shared" si="116"/>
        <v>42462.140868055561</v>
      </c>
      <c r="T3728" s="9">
        <f t="shared" si="117"/>
        <v>42489.875</v>
      </c>
    </row>
    <row r="3729" spans="1:20" ht="43.5" x14ac:dyDescent="0.35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>
        <f>ROUND((E3729/D3729)*100,0)</f>
        <v>101</v>
      </c>
      <c r="P3729" s="5">
        <f>E3729/L3729</f>
        <v>61.060606060606062</v>
      </c>
      <c r="Q3729" t="str">
        <f>LEFT(N3729,FIND("/",N3729)-1)</f>
        <v>theater</v>
      </c>
      <c r="R3729" t="str">
        <f>RIGHT(N3729,LEN(N3729)-FIND("/",N3729))</f>
        <v>plays</v>
      </c>
      <c r="S3729" s="9">
        <f t="shared" si="116"/>
        <v>42632.348310185189</v>
      </c>
      <c r="T3729" s="9">
        <f t="shared" si="117"/>
        <v>42663.204861111109</v>
      </c>
    </row>
    <row r="3730" spans="1:20" ht="43.5" x14ac:dyDescent="0.35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>
        <f>ROUND((E3730/D3730)*100,0)</f>
        <v>9</v>
      </c>
      <c r="P3730" s="5">
        <f>E3730/L3730</f>
        <v>60.064516129032256</v>
      </c>
      <c r="Q3730" t="str">
        <f>LEFT(N3730,FIND("/",N3730)-1)</f>
        <v>theater</v>
      </c>
      <c r="R3730" t="str">
        <f>RIGHT(N3730,LEN(N3730)-FIND("/",N3730))</f>
        <v>plays</v>
      </c>
      <c r="S3730" s="9">
        <f t="shared" si="116"/>
        <v>42205.171018518522</v>
      </c>
      <c r="T3730" s="9">
        <f t="shared" si="117"/>
        <v>42235.171018518522</v>
      </c>
    </row>
    <row r="3731" spans="1:20" ht="58" x14ac:dyDescent="0.35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>
        <f>ROUND((E3731/D3731)*100,0)</f>
        <v>7</v>
      </c>
      <c r="P3731" s="5">
        <f>E3731/L3731</f>
        <v>72.400000000000006</v>
      </c>
      <c r="Q3731" t="str">
        <f>LEFT(N3731,FIND("/",N3731)-1)</f>
        <v>theater</v>
      </c>
      <c r="R3731" t="str">
        <f>RIGHT(N3731,LEN(N3731)-FIND("/",N3731))</f>
        <v>plays</v>
      </c>
      <c r="S3731" s="9">
        <f t="shared" si="116"/>
        <v>42041.205000000002</v>
      </c>
      <c r="T3731" s="9">
        <f t="shared" si="117"/>
        <v>42086.16333333333</v>
      </c>
    </row>
    <row r="3732" spans="1:20" ht="43.5" x14ac:dyDescent="0.35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>
        <f>ROUND((E3732/D3732)*100,0)</f>
        <v>10</v>
      </c>
      <c r="P3732" s="5">
        <f>E3732/L3732</f>
        <v>100</v>
      </c>
      <c r="Q3732" t="str">
        <f>LEFT(N3732,FIND("/",N3732)-1)</f>
        <v>theater</v>
      </c>
      <c r="R3732" t="str">
        <f>RIGHT(N3732,LEN(N3732)-FIND("/",N3732))</f>
        <v>plays</v>
      </c>
      <c r="S3732" s="9">
        <f t="shared" si="116"/>
        <v>42203.677766203706</v>
      </c>
      <c r="T3732" s="9">
        <f t="shared" si="117"/>
        <v>42233.677766203706</v>
      </c>
    </row>
    <row r="3733" spans="1:20" ht="43.5" x14ac:dyDescent="0.35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>
        <f>ROUND((E3733/D3733)*100,0)</f>
        <v>11</v>
      </c>
      <c r="P3733" s="5">
        <f>E3733/L3733</f>
        <v>51.666666666666664</v>
      </c>
      <c r="Q3733" t="str">
        <f>LEFT(N3733,FIND("/",N3733)-1)</f>
        <v>theater</v>
      </c>
      <c r="R3733" t="str">
        <f>RIGHT(N3733,LEN(N3733)-FIND("/",N3733))</f>
        <v>plays</v>
      </c>
      <c r="S3733" s="9">
        <f t="shared" si="116"/>
        <v>41983.752847222218</v>
      </c>
      <c r="T3733" s="9">
        <f t="shared" si="117"/>
        <v>42014.140972222223</v>
      </c>
    </row>
    <row r="3734" spans="1:20" ht="43.5" x14ac:dyDescent="0.35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>
        <f>ROUND((E3734/D3734)*100,0)</f>
        <v>15</v>
      </c>
      <c r="P3734" s="5">
        <f>E3734/L3734</f>
        <v>32.75</v>
      </c>
      <c r="Q3734" t="str">
        <f>LEFT(N3734,FIND("/",N3734)-1)</f>
        <v>theater</v>
      </c>
      <c r="R3734" t="str">
        <f>RIGHT(N3734,LEN(N3734)-FIND("/",N3734))</f>
        <v>plays</v>
      </c>
      <c r="S3734" s="9">
        <f t="shared" si="116"/>
        <v>41968.677465277782</v>
      </c>
      <c r="T3734" s="9">
        <f t="shared" si="117"/>
        <v>42028.5</v>
      </c>
    </row>
    <row r="3735" spans="1:20" ht="43.5" x14ac:dyDescent="0.35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>
        <f>ROUND((E3735/D3735)*100,0)</f>
        <v>0</v>
      </c>
      <c r="P3735" s="5" t="e">
        <f>E3735/L3735</f>
        <v>#DIV/0!</v>
      </c>
      <c r="Q3735" t="str">
        <f>LEFT(N3735,FIND("/",N3735)-1)</f>
        <v>theater</v>
      </c>
      <c r="R3735" t="str">
        <f>RIGHT(N3735,LEN(N3735)-FIND("/",N3735))</f>
        <v>plays</v>
      </c>
      <c r="S3735" s="9">
        <f t="shared" si="116"/>
        <v>42103.024398148147</v>
      </c>
      <c r="T3735" s="9">
        <f t="shared" si="117"/>
        <v>42112.9375</v>
      </c>
    </row>
    <row r="3736" spans="1:20" ht="58" x14ac:dyDescent="0.35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>
        <f>ROUND((E3736/D3736)*100,0)</f>
        <v>28</v>
      </c>
      <c r="P3736" s="5">
        <f>E3736/L3736</f>
        <v>61</v>
      </c>
      <c r="Q3736" t="str">
        <f>LEFT(N3736,FIND("/",N3736)-1)</f>
        <v>theater</v>
      </c>
      <c r="R3736" t="str">
        <f>RIGHT(N3736,LEN(N3736)-FIND("/",N3736))</f>
        <v>plays</v>
      </c>
      <c r="S3736" s="9">
        <f t="shared" si="116"/>
        <v>42089.901574074072</v>
      </c>
      <c r="T3736" s="9">
        <f t="shared" si="117"/>
        <v>42149.901574074072</v>
      </c>
    </row>
    <row r="3737" spans="1:20" ht="29" x14ac:dyDescent="0.35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>
        <f>ROUND((E3737/D3737)*100,0)</f>
        <v>13</v>
      </c>
      <c r="P3737" s="5">
        <f>E3737/L3737</f>
        <v>10</v>
      </c>
      <c r="Q3737" t="str">
        <f>LEFT(N3737,FIND("/",N3737)-1)</f>
        <v>theater</v>
      </c>
      <c r="R3737" t="str">
        <f>RIGHT(N3737,LEN(N3737)-FIND("/",N3737))</f>
        <v>plays</v>
      </c>
      <c r="S3737" s="9">
        <f t="shared" si="116"/>
        <v>42122.693159722221</v>
      </c>
      <c r="T3737" s="9">
        <f t="shared" si="117"/>
        <v>42152.693159722221</v>
      </c>
    </row>
    <row r="3738" spans="1:20" ht="43.5" x14ac:dyDescent="0.35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>
        <f>ROUND((E3738/D3738)*100,0)</f>
        <v>1</v>
      </c>
      <c r="P3738" s="5">
        <f>E3738/L3738</f>
        <v>10</v>
      </c>
      <c r="Q3738" t="str">
        <f>LEFT(N3738,FIND("/",N3738)-1)</f>
        <v>theater</v>
      </c>
      <c r="R3738" t="str">
        <f>RIGHT(N3738,LEN(N3738)-FIND("/",N3738))</f>
        <v>plays</v>
      </c>
      <c r="S3738" s="9">
        <f t="shared" si="116"/>
        <v>42048.711724537032</v>
      </c>
      <c r="T3738" s="9">
        <f t="shared" si="117"/>
        <v>42086.75</v>
      </c>
    </row>
    <row r="3739" spans="1:20" ht="43.5" x14ac:dyDescent="0.35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>
        <f>ROUND((E3739/D3739)*100,0)</f>
        <v>21</v>
      </c>
      <c r="P3739" s="5">
        <f>E3739/L3739</f>
        <v>37.5</v>
      </c>
      <c r="Q3739" t="str">
        <f>LEFT(N3739,FIND("/",N3739)-1)</f>
        <v>theater</v>
      </c>
      <c r="R3739" t="str">
        <f>RIGHT(N3739,LEN(N3739)-FIND("/",N3739))</f>
        <v>plays</v>
      </c>
      <c r="S3739" s="9">
        <f t="shared" si="116"/>
        <v>42297.691006944442</v>
      </c>
      <c r="T3739" s="9">
        <f t="shared" si="117"/>
        <v>42320.290972222225</v>
      </c>
    </row>
    <row r="3740" spans="1:20" ht="43.5" x14ac:dyDescent="0.35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>
        <f>ROUND((E3740/D3740)*100,0)</f>
        <v>18</v>
      </c>
      <c r="P3740" s="5">
        <f>E3740/L3740</f>
        <v>45</v>
      </c>
      <c r="Q3740" t="str">
        <f>LEFT(N3740,FIND("/",N3740)-1)</f>
        <v>theater</v>
      </c>
      <c r="R3740" t="str">
        <f>RIGHT(N3740,LEN(N3740)-FIND("/",N3740))</f>
        <v>plays</v>
      </c>
      <c r="S3740" s="9">
        <f t="shared" si="116"/>
        <v>41813.938715277778</v>
      </c>
      <c r="T3740" s="9">
        <f t="shared" si="117"/>
        <v>41835.916666666664</v>
      </c>
    </row>
    <row r="3741" spans="1:20" ht="43.5" x14ac:dyDescent="0.35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>
        <f>ROUND((E3741/D3741)*100,0)</f>
        <v>20</v>
      </c>
      <c r="P3741" s="5">
        <f>E3741/L3741</f>
        <v>100.625</v>
      </c>
      <c r="Q3741" t="str">
        <f>LEFT(N3741,FIND("/",N3741)-1)</f>
        <v>theater</v>
      </c>
      <c r="R3741" t="str">
        <f>RIGHT(N3741,LEN(N3741)-FIND("/",N3741))</f>
        <v>plays</v>
      </c>
      <c r="S3741" s="9">
        <f t="shared" si="116"/>
        <v>42548.449861111112</v>
      </c>
      <c r="T3741" s="9">
        <f t="shared" si="117"/>
        <v>42568.449861111112</v>
      </c>
    </row>
    <row r="3742" spans="1:20" ht="43.5" x14ac:dyDescent="0.35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>
        <f>ROUND((E3742/D3742)*100,0)</f>
        <v>18</v>
      </c>
      <c r="P3742" s="5">
        <f>E3742/L3742</f>
        <v>25.571428571428573</v>
      </c>
      <c r="Q3742" t="str">
        <f>LEFT(N3742,FIND("/",N3742)-1)</f>
        <v>theater</v>
      </c>
      <c r="R3742" t="str">
        <f>RIGHT(N3742,LEN(N3742)-FIND("/",N3742))</f>
        <v>plays</v>
      </c>
      <c r="S3742" s="9">
        <f t="shared" si="116"/>
        <v>41833.089756944442</v>
      </c>
      <c r="T3742" s="9">
        <f t="shared" si="117"/>
        <v>41863.079143518517</v>
      </c>
    </row>
    <row r="3743" spans="1:20" ht="43.5" x14ac:dyDescent="0.35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>
        <f>ROUND((E3743/D3743)*100,0)</f>
        <v>0</v>
      </c>
      <c r="P3743" s="5" t="e">
        <f>E3743/L3743</f>
        <v>#DIV/0!</v>
      </c>
      <c r="Q3743" t="str">
        <f>LEFT(N3743,FIND("/",N3743)-1)</f>
        <v>theater</v>
      </c>
      <c r="R3743" t="str">
        <f>RIGHT(N3743,LEN(N3743)-FIND("/",N3743))</f>
        <v>plays</v>
      </c>
      <c r="S3743" s="9">
        <f t="shared" si="116"/>
        <v>42325.920717592591</v>
      </c>
      <c r="T3743" s="9">
        <f t="shared" si="117"/>
        <v>42355.920717592591</v>
      </c>
    </row>
    <row r="3744" spans="1:20" ht="43.5" x14ac:dyDescent="0.35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>
        <f>ROUND((E3744/D3744)*100,0)</f>
        <v>2</v>
      </c>
      <c r="P3744" s="5">
        <f>E3744/L3744</f>
        <v>25</v>
      </c>
      <c r="Q3744" t="str">
        <f>LEFT(N3744,FIND("/",N3744)-1)</f>
        <v>theater</v>
      </c>
      <c r="R3744" t="str">
        <f>RIGHT(N3744,LEN(N3744)-FIND("/",N3744))</f>
        <v>plays</v>
      </c>
      <c r="S3744" s="9">
        <f t="shared" si="116"/>
        <v>41858.214629629627</v>
      </c>
      <c r="T3744" s="9">
        <f t="shared" si="117"/>
        <v>41888.214629629627</v>
      </c>
    </row>
    <row r="3745" spans="1:20" ht="29" x14ac:dyDescent="0.35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>
        <f>ROUND((E3745/D3745)*100,0)</f>
        <v>0</v>
      </c>
      <c r="P3745" s="5" t="e">
        <f>E3745/L3745</f>
        <v>#DIV/0!</v>
      </c>
      <c r="Q3745" t="str">
        <f>LEFT(N3745,FIND("/",N3745)-1)</f>
        <v>theater</v>
      </c>
      <c r="R3745" t="str">
        <f>RIGHT(N3745,LEN(N3745)-FIND("/",N3745))</f>
        <v>plays</v>
      </c>
      <c r="S3745" s="9">
        <f t="shared" si="116"/>
        <v>41793.710231481484</v>
      </c>
      <c r="T3745" s="9">
        <f t="shared" si="117"/>
        <v>41823.710231481484</v>
      </c>
    </row>
    <row r="3746" spans="1:20" ht="58" x14ac:dyDescent="0.35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>
        <f>ROUND((E3746/D3746)*100,0)</f>
        <v>0</v>
      </c>
      <c r="P3746" s="5" t="e">
        <f>E3746/L3746</f>
        <v>#DIV/0!</v>
      </c>
      <c r="Q3746" t="str">
        <f>LEFT(N3746,FIND("/",N3746)-1)</f>
        <v>theater</v>
      </c>
      <c r="R3746" t="str">
        <f>RIGHT(N3746,LEN(N3746)-FIND("/",N3746))</f>
        <v>plays</v>
      </c>
      <c r="S3746" s="9">
        <f t="shared" si="116"/>
        <v>41793.814259259263</v>
      </c>
      <c r="T3746" s="9">
        <f t="shared" si="117"/>
        <v>41825.165972222225</v>
      </c>
    </row>
    <row r="3747" spans="1:20" ht="43.5" x14ac:dyDescent="0.35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>
        <f>ROUND((E3747/D3747)*100,0)</f>
        <v>10</v>
      </c>
      <c r="P3747" s="5">
        <f>E3747/L3747</f>
        <v>10</v>
      </c>
      <c r="Q3747" t="str">
        <f>LEFT(N3747,FIND("/",N3747)-1)</f>
        <v>theater</v>
      </c>
      <c r="R3747" t="str">
        <f>RIGHT(N3747,LEN(N3747)-FIND("/",N3747))</f>
        <v>plays</v>
      </c>
      <c r="S3747" s="9">
        <f t="shared" si="116"/>
        <v>41831.697939814818</v>
      </c>
      <c r="T3747" s="9">
        <f t="shared" si="117"/>
        <v>41861.697939814818</v>
      </c>
    </row>
    <row r="3748" spans="1:20" ht="29" x14ac:dyDescent="0.35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>
        <f>ROUND((E3748/D3748)*100,0)</f>
        <v>2</v>
      </c>
      <c r="P3748" s="5">
        <f>E3748/L3748</f>
        <v>202</v>
      </c>
      <c r="Q3748" t="str">
        <f>LEFT(N3748,FIND("/",N3748)-1)</f>
        <v>theater</v>
      </c>
      <c r="R3748" t="str">
        <f>RIGHT(N3748,LEN(N3748)-FIND("/",N3748))</f>
        <v>plays</v>
      </c>
      <c r="S3748" s="9">
        <f t="shared" si="116"/>
        <v>42621.389340277776</v>
      </c>
      <c r="T3748" s="9">
        <f t="shared" si="117"/>
        <v>42651.389340277776</v>
      </c>
    </row>
    <row r="3749" spans="1:20" ht="29" x14ac:dyDescent="0.35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>
        <f>ROUND((E3749/D3749)*100,0)</f>
        <v>1</v>
      </c>
      <c r="P3749" s="5">
        <f>E3749/L3749</f>
        <v>25</v>
      </c>
      <c r="Q3749" t="str">
        <f>LEFT(N3749,FIND("/",N3749)-1)</f>
        <v>theater</v>
      </c>
      <c r="R3749" t="str">
        <f>RIGHT(N3749,LEN(N3749)-FIND("/",N3749))</f>
        <v>plays</v>
      </c>
      <c r="S3749" s="9">
        <f t="shared" si="116"/>
        <v>42164.299722222218</v>
      </c>
      <c r="T3749" s="9">
        <f t="shared" si="117"/>
        <v>42190.957638888889</v>
      </c>
    </row>
    <row r="3750" spans="1:20" ht="43.5" x14ac:dyDescent="0.35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>
        <f>ROUND((E3750/D3750)*100,0)</f>
        <v>104</v>
      </c>
      <c r="P3750" s="5">
        <f>E3750/L3750</f>
        <v>99.538461538461533</v>
      </c>
      <c r="Q3750" t="str">
        <f>LEFT(N3750,FIND("/",N3750)-1)</f>
        <v>theater</v>
      </c>
      <c r="R3750" t="str">
        <f>RIGHT(N3750,LEN(N3750)-FIND("/",N3750))</f>
        <v>musical</v>
      </c>
      <c r="S3750" s="9">
        <f t="shared" si="116"/>
        <v>42395.706435185188</v>
      </c>
      <c r="T3750" s="9">
        <f t="shared" si="117"/>
        <v>42416.249305555553</v>
      </c>
    </row>
    <row r="3751" spans="1:20" ht="43.5" x14ac:dyDescent="0.35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>
        <f>ROUND((E3751/D3751)*100,0)</f>
        <v>105</v>
      </c>
      <c r="P3751" s="5">
        <f>E3751/L3751</f>
        <v>75</v>
      </c>
      <c r="Q3751" t="str">
        <f>LEFT(N3751,FIND("/",N3751)-1)</f>
        <v>theater</v>
      </c>
      <c r="R3751" t="str">
        <f>RIGHT(N3751,LEN(N3751)-FIND("/",N3751))</f>
        <v>musical</v>
      </c>
      <c r="S3751" s="9">
        <f t="shared" si="116"/>
        <v>42458.127175925925</v>
      </c>
      <c r="T3751" s="9">
        <f t="shared" si="117"/>
        <v>42489.165972222225</v>
      </c>
    </row>
    <row r="3752" spans="1:20" ht="87" x14ac:dyDescent="0.35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>
        <f>ROUND((E3752/D3752)*100,0)</f>
        <v>100</v>
      </c>
      <c r="P3752" s="5">
        <f>E3752/L3752</f>
        <v>215.25</v>
      </c>
      <c r="Q3752" t="str">
        <f>LEFT(N3752,FIND("/",N3752)-1)</f>
        <v>theater</v>
      </c>
      <c r="R3752" t="str">
        <f>RIGHT(N3752,LEN(N3752)-FIND("/",N3752))</f>
        <v>musical</v>
      </c>
      <c r="S3752" s="9">
        <f t="shared" si="116"/>
        <v>42016.981574074074</v>
      </c>
      <c r="T3752" s="9">
        <f t="shared" si="117"/>
        <v>42045.332638888889</v>
      </c>
    </row>
    <row r="3753" spans="1:20" ht="43.5" x14ac:dyDescent="0.35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>
        <f>ROUND((E3753/D3753)*100,0)</f>
        <v>133</v>
      </c>
      <c r="P3753" s="5">
        <f>E3753/L3753</f>
        <v>120.54545454545455</v>
      </c>
      <c r="Q3753" t="str">
        <f>LEFT(N3753,FIND("/",N3753)-1)</f>
        <v>theater</v>
      </c>
      <c r="R3753" t="str">
        <f>RIGHT(N3753,LEN(N3753)-FIND("/",N3753))</f>
        <v>musical</v>
      </c>
      <c r="S3753" s="9">
        <f t="shared" si="116"/>
        <v>42403.035567129627</v>
      </c>
      <c r="T3753" s="9">
        <f t="shared" si="117"/>
        <v>42462.993900462956</v>
      </c>
    </row>
    <row r="3754" spans="1:20" ht="58" x14ac:dyDescent="0.35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>
        <f>ROUND((E3754/D3754)*100,0)</f>
        <v>113</v>
      </c>
      <c r="P3754" s="5">
        <f>E3754/L3754</f>
        <v>37.666666666666664</v>
      </c>
      <c r="Q3754" t="str">
        <f>LEFT(N3754,FIND("/",N3754)-1)</f>
        <v>theater</v>
      </c>
      <c r="R3754" t="str">
        <f>RIGHT(N3754,LEN(N3754)-FIND("/",N3754))</f>
        <v>musical</v>
      </c>
      <c r="S3754" s="9">
        <f t="shared" si="116"/>
        <v>42619.802488425921</v>
      </c>
      <c r="T3754" s="9">
        <f t="shared" si="117"/>
        <v>42659.875</v>
      </c>
    </row>
    <row r="3755" spans="1:20" ht="43.5" x14ac:dyDescent="0.35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>
        <f>ROUND((E3755/D3755)*100,0)</f>
        <v>103</v>
      </c>
      <c r="P3755" s="5">
        <f>E3755/L3755</f>
        <v>172.23333333333332</v>
      </c>
      <c r="Q3755" t="str">
        <f>LEFT(N3755,FIND("/",N3755)-1)</f>
        <v>theater</v>
      </c>
      <c r="R3755" t="str">
        <f>RIGHT(N3755,LEN(N3755)-FIND("/",N3755))</f>
        <v>musical</v>
      </c>
      <c r="S3755" s="9">
        <f t="shared" si="116"/>
        <v>42128.824074074073</v>
      </c>
      <c r="T3755" s="9">
        <f t="shared" si="117"/>
        <v>42158</v>
      </c>
    </row>
    <row r="3756" spans="1:20" ht="43.5" x14ac:dyDescent="0.35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>
        <f>ROUND((E3756/D3756)*100,0)</f>
        <v>120</v>
      </c>
      <c r="P3756" s="5">
        <f>E3756/L3756</f>
        <v>111.11111111111111</v>
      </c>
      <c r="Q3756" t="str">
        <f>LEFT(N3756,FIND("/",N3756)-1)</f>
        <v>theater</v>
      </c>
      <c r="R3756" t="str">
        <f>RIGHT(N3756,LEN(N3756)-FIND("/",N3756))</f>
        <v>musical</v>
      </c>
      <c r="S3756" s="9">
        <f t="shared" si="116"/>
        <v>41808.881215277775</v>
      </c>
      <c r="T3756" s="9">
        <f t="shared" si="117"/>
        <v>41846.207638888889</v>
      </c>
    </row>
    <row r="3757" spans="1:20" ht="43.5" x14ac:dyDescent="0.35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>
        <f>ROUND((E3757/D3757)*100,0)</f>
        <v>130</v>
      </c>
      <c r="P3757" s="5">
        <f>E3757/L3757</f>
        <v>25.464285714285715</v>
      </c>
      <c r="Q3757" t="str">
        <f>LEFT(N3757,FIND("/",N3757)-1)</f>
        <v>theater</v>
      </c>
      <c r="R3757" t="str">
        <f>RIGHT(N3757,LEN(N3757)-FIND("/",N3757))</f>
        <v>musical</v>
      </c>
      <c r="S3757" s="9">
        <f t="shared" si="116"/>
        <v>42445.866979166662</v>
      </c>
      <c r="T3757" s="9">
        <f t="shared" si="117"/>
        <v>42475.866979166662</v>
      </c>
    </row>
    <row r="3758" spans="1:20" ht="43.5" x14ac:dyDescent="0.35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>
        <f>ROUND((E3758/D3758)*100,0)</f>
        <v>101</v>
      </c>
      <c r="P3758" s="5">
        <f>E3758/L3758</f>
        <v>267.64705882352939</v>
      </c>
      <c r="Q3758" t="str">
        <f>LEFT(N3758,FIND("/",N3758)-1)</f>
        <v>theater</v>
      </c>
      <c r="R3758" t="str">
        <f>RIGHT(N3758,LEN(N3758)-FIND("/",N3758))</f>
        <v>musical</v>
      </c>
      <c r="S3758" s="9">
        <f t="shared" si="116"/>
        <v>41771.814791666664</v>
      </c>
      <c r="T3758" s="9">
        <f t="shared" si="117"/>
        <v>41801.814791666664</v>
      </c>
    </row>
    <row r="3759" spans="1:20" ht="43.5" x14ac:dyDescent="0.35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>
        <f>ROUND((E3759/D3759)*100,0)</f>
        <v>109</v>
      </c>
      <c r="P3759" s="5">
        <f>E3759/L3759</f>
        <v>75.959999999999994</v>
      </c>
      <c r="Q3759" t="str">
        <f>LEFT(N3759,FIND("/",N3759)-1)</f>
        <v>theater</v>
      </c>
      <c r="R3759" t="str">
        <f>RIGHT(N3759,LEN(N3759)-FIND("/",N3759))</f>
        <v>musical</v>
      </c>
      <c r="S3759" s="9">
        <f t="shared" si="116"/>
        <v>41954.850868055553</v>
      </c>
      <c r="T3759" s="9">
        <f t="shared" si="117"/>
        <v>41974.850868055553</v>
      </c>
    </row>
    <row r="3760" spans="1:20" ht="29" x14ac:dyDescent="0.35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>
        <f>ROUND((E3760/D3760)*100,0)</f>
        <v>102</v>
      </c>
      <c r="P3760" s="5">
        <f>E3760/L3760</f>
        <v>59.03846153846154</v>
      </c>
      <c r="Q3760" t="str">
        <f>LEFT(N3760,FIND("/",N3760)-1)</f>
        <v>theater</v>
      </c>
      <c r="R3760" t="str">
        <f>RIGHT(N3760,LEN(N3760)-FIND("/",N3760))</f>
        <v>musical</v>
      </c>
      <c r="S3760" s="9">
        <f t="shared" si="116"/>
        <v>41747.471504629626</v>
      </c>
      <c r="T3760" s="9">
        <f t="shared" si="117"/>
        <v>41778.208333333336</v>
      </c>
    </row>
    <row r="3761" spans="1:20" ht="29" x14ac:dyDescent="0.35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>
        <f>ROUND((E3761/D3761)*100,0)</f>
        <v>110</v>
      </c>
      <c r="P3761" s="5">
        <f>E3761/L3761</f>
        <v>50.111022727272733</v>
      </c>
      <c r="Q3761" t="str">
        <f>LEFT(N3761,FIND("/",N3761)-1)</f>
        <v>theater</v>
      </c>
      <c r="R3761" t="str">
        <f>RIGHT(N3761,LEN(N3761)-FIND("/",N3761))</f>
        <v>musical</v>
      </c>
      <c r="S3761" s="9">
        <f t="shared" si="116"/>
        <v>42182.108252314814</v>
      </c>
      <c r="T3761" s="9">
        <f t="shared" si="117"/>
        <v>42242.108252314814</v>
      </c>
    </row>
    <row r="3762" spans="1:20" ht="43.5" x14ac:dyDescent="0.35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>
        <f>ROUND((E3762/D3762)*100,0)</f>
        <v>101</v>
      </c>
      <c r="P3762" s="5">
        <f>E3762/L3762</f>
        <v>55.502967032967035</v>
      </c>
      <c r="Q3762" t="str">
        <f>LEFT(N3762,FIND("/",N3762)-1)</f>
        <v>theater</v>
      </c>
      <c r="R3762" t="str">
        <f>RIGHT(N3762,LEN(N3762)-FIND("/",N3762))</f>
        <v>musical</v>
      </c>
      <c r="S3762" s="9">
        <f t="shared" si="116"/>
        <v>41739.525300925925</v>
      </c>
      <c r="T3762" s="9">
        <f t="shared" si="117"/>
        <v>41764.525300925925</v>
      </c>
    </row>
    <row r="3763" spans="1:20" ht="58" x14ac:dyDescent="0.35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>
        <f>ROUND((E3763/D3763)*100,0)</f>
        <v>100</v>
      </c>
      <c r="P3763" s="5">
        <f>E3763/L3763</f>
        <v>166.66666666666666</v>
      </c>
      <c r="Q3763" t="str">
        <f>LEFT(N3763,FIND("/",N3763)-1)</f>
        <v>theater</v>
      </c>
      <c r="R3763" t="str">
        <f>RIGHT(N3763,LEN(N3763)-FIND("/",N3763))</f>
        <v>musical</v>
      </c>
      <c r="S3763" s="9">
        <f t="shared" si="116"/>
        <v>42173.466863425929</v>
      </c>
      <c r="T3763" s="9">
        <f t="shared" si="117"/>
        <v>42226.958333333328</v>
      </c>
    </row>
    <row r="3764" spans="1:20" ht="43.5" x14ac:dyDescent="0.35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>
        <f>ROUND((E3764/D3764)*100,0)</f>
        <v>106</v>
      </c>
      <c r="P3764" s="5">
        <f>E3764/L3764</f>
        <v>47.428571428571431</v>
      </c>
      <c r="Q3764" t="str">
        <f>LEFT(N3764,FIND("/",N3764)-1)</f>
        <v>theater</v>
      </c>
      <c r="R3764" t="str">
        <f>RIGHT(N3764,LEN(N3764)-FIND("/",N3764))</f>
        <v>musical</v>
      </c>
      <c r="S3764" s="9">
        <f t="shared" si="116"/>
        <v>42193.813530092593</v>
      </c>
      <c r="T3764" s="9">
        <f t="shared" si="117"/>
        <v>42218.813530092593</v>
      </c>
    </row>
    <row r="3765" spans="1:20" ht="29" x14ac:dyDescent="0.35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>
        <f>ROUND((E3765/D3765)*100,0)</f>
        <v>100</v>
      </c>
      <c r="P3765" s="5">
        <f>E3765/L3765</f>
        <v>64.935064935064929</v>
      </c>
      <c r="Q3765" t="str">
        <f>LEFT(N3765,FIND("/",N3765)-1)</f>
        <v>theater</v>
      </c>
      <c r="R3765" t="str">
        <f>RIGHT(N3765,LEN(N3765)-FIND("/",N3765))</f>
        <v>musical</v>
      </c>
      <c r="S3765" s="9">
        <f t="shared" si="116"/>
        <v>42065.750300925924</v>
      </c>
      <c r="T3765" s="9">
        <f t="shared" si="117"/>
        <v>42095.708634259259</v>
      </c>
    </row>
    <row r="3766" spans="1:20" ht="43.5" x14ac:dyDescent="0.35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>
        <f>ROUND((E3766/D3766)*100,0)</f>
        <v>100</v>
      </c>
      <c r="P3766" s="5">
        <f>E3766/L3766</f>
        <v>55.555555555555557</v>
      </c>
      <c r="Q3766" t="str">
        <f>LEFT(N3766,FIND("/",N3766)-1)</f>
        <v>theater</v>
      </c>
      <c r="R3766" t="str">
        <f>RIGHT(N3766,LEN(N3766)-FIND("/",N3766))</f>
        <v>musical</v>
      </c>
      <c r="S3766" s="9">
        <f t="shared" si="116"/>
        <v>42499.842962962968</v>
      </c>
      <c r="T3766" s="9">
        <f t="shared" si="117"/>
        <v>42519.024999999994</v>
      </c>
    </row>
    <row r="3767" spans="1:20" ht="43.5" x14ac:dyDescent="0.35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>
        <f>ROUND((E3767/D3767)*100,0)</f>
        <v>113</v>
      </c>
      <c r="P3767" s="5">
        <f>E3767/L3767</f>
        <v>74.224299065420567</v>
      </c>
      <c r="Q3767" t="str">
        <f>LEFT(N3767,FIND("/",N3767)-1)</f>
        <v>theater</v>
      </c>
      <c r="R3767" t="str">
        <f>RIGHT(N3767,LEN(N3767)-FIND("/",N3767))</f>
        <v>musical</v>
      </c>
      <c r="S3767" s="9">
        <f t="shared" si="116"/>
        <v>41820.776412037041</v>
      </c>
      <c r="T3767" s="9">
        <f t="shared" si="117"/>
        <v>41850.776412037041</v>
      </c>
    </row>
    <row r="3768" spans="1:20" ht="43.5" x14ac:dyDescent="0.35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>
        <f>ROUND((E3768/D3768)*100,0)</f>
        <v>103</v>
      </c>
      <c r="P3768" s="5">
        <f>E3768/L3768</f>
        <v>106.9271875</v>
      </c>
      <c r="Q3768" t="str">
        <f>LEFT(N3768,FIND("/",N3768)-1)</f>
        <v>theater</v>
      </c>
      <c r="R3768" t="str">
        <f>RIGHT(N3768,LEN(N3768)-FIND("/",N3768))</f>
        <v>musical</v>
      </c>
      <c r="S3768" s="9">
        <f t="shared" si="116"/>
        <v>41788.167187500003</v>
      </c>
      <c r="T3768" s="9">
        <f t="shared" si="117"/>
        <v>41823.167187500003</v>
      </c>
    </row>
    <row r="3769" spans="1:20" ht="43.5" x14ac:dyDescent="0.35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>
        <f>ROUND((E3769/D3769)*100,0)</f>
        <v>117</v>
      </c>
      <c r="P3769" s="5">
        <f>E3769/L3769</f>
        <v>41.696428571428569</v>
      </c>
      <c r="Q3769" t="str">
        <f>LEFT(N3769,FIND("/",N3769)-1)</f>
        <v>theater</v>
      </c>
      <c r="R3769" t="str">
        <f>RIGHT(N3769,LEN(N3769)-FIND("/",N3769))</f>
        <v>musical</v>
      </c>
      <c r="S3769" s="9">
        <f t="shared" si="116"/>
        <v>42050.019641203704</v>
      </c>
      <c r="T3769" s="9">
        <f t="shared" si="117"/>
        <v>42064.207638888889</v>
      </c>
    </row>
    <row r="3770" spans="1:20" ht="43.5" x14ac:dyDescent="0.35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>
        <f>ROUND((E3770/D3770)*100,0)</f>
        <v>108</v>
      </c>
      <c r="P3770" s="5">
        <f>E3770/L3770</f>
        <v>74.243275862068955</v>
      </c>
      <c r="Q3770" t="str">
        <f>LEFT(N3770,FIND("/",N3770)-1)</f>
        <v>theater</v>
      </c>
      <c r="R3770" t="str">
        <f>RIGHT(N3770,LEN(N3770)-FIND("/",N3770))</f>
        <v>musical</v>
      </c>
      <c r="S3770" s="9">
        <f t="shared" si="116"/>
        <v>41772.727893518517</v>
      </c>
      <c r="T3770" s="9">
        <f t="shared" si="117"/>
        <v>41802.727893518517</v>
      </c>
    </row>
    <row r="3771" spans="1:20" ht="43.5" x14ac:dyDescent="0.35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>
        <f>ROUND((E3771/D3771)*100,0)</f>
        <v>100</v>
      </c>
      <c r="P3771" s="5">
        <f>E3771/L3771</f>
        <v>73.333333333333329</v>
      </c>
      <c r="Q3771" t="str">
        <f>LEFT(N3771,FIND("/",N3771)-1)</f>
        <v>theater</v>
      </c>
      <c r="R3771" t="str">
        <f>RIGHT(N3771,LEN(N3771)-FIND("/",N3771))</f>
        <v>musical</v>
      </c>
      <c r="S3771" s="9">
        <f t="shared" si="116"/>
        <v>42445.598136574074</v>
      </c>
      <c r="T3771" s="9">
        <f t="shared" si="117"/>
        <v>42475.598136574074</v>
      </c>
    </row>
    <row r="3772" spans="1:20" ht="43.5" x14ac:dyDescent="0.35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>
        <f>ROUND((E3772/D3772)*100,0)</f>
        <v>100</v>
      </c>
      <c r="P3772" s="5">
        <f>E3772/L3772</f>
        <v>100</v>
      </c>
      <c r="Q3772" t="str">
        <f>LEFT(N3772,FIND("/",N3772)-1)</f>
        <v>theater</v>
      </c>
      <c r="R3772" t="str">
        <f>RIGHT(N3772,LEN(N3772)-FIND("/",N3772))</f>
        <v>musical</v>
      </c>
      <c r="S3772" s="9">
        <f t="shared" si="116"/>
        <v>42138.930671296301</v>
      </c>
      <c r="T3772" s="9">
        <f t="shared" si="117"/>
        <v>42168.930671296301</v>
      </c>
    </row>
    <row r="3773" spans="1:20" ht="29" x14ac:dyDescent="0.35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>
        <f>ROUND((E3773/D3773)*100,0)</f>
        <v>146</v>
      </c>
      <c r="P3773" s="5">
        <f>E3773/L3773</f>
        <v>38.421052631578945</v>
      </c>
      <c r="Q3773" t="str">
        <f>LEFT(N3773,FIND("/",N3773)-1)</f>
        <v>theater</v>
      </c>
      <c r="R3773" t="str">
        <f>RIGHT(N3773,LEN(N3773)-FIND("/",N3773))</f>
        <v>musical</v>
      </c>
      <c r="S3773" s="9">
        <f t="shared" si="116"/>
        <v>42493.857083333336</v>
      </c>
      <c r="T3773" s="9">
        <f t="shared" si="117"/>
        <v>42508</v>
      </c>
    </row>
    <row r="3774" spans="1:20" ht="43.5" x14ac:dyDescent="0.35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>
        <f>ROUND((E3774/D3774)*100,0)</f>
        <v>110</v>
      </c>
      <c r="P3774" s="5">
        <f>E3774/L3774</f>
        <v>166.96969696969697</v>
      </c>
      <c r="Q3774" t="str">
        <f>LEFT(N3774,FIND("/",N3774)-1)</f>
        <v>theater</v>
      </c>
      <c r="R3774" t="str">
        <f>RIGHT(N3774,LEN(N3774)-FIND("/",N3774))</f>
        <v>musical</v>
      </c>
      <c r="S3774" s="9">
        <f t="shared" si="116"/>
        <v>42682.616967592592</v>
      </c>
      <c r="T3774" s="9">
        <f t="shared" si="117"/>
        <v>42703.25</v>
      </c>
    </row>
    <row r="3775" spans="1:20" ht="29" x14ac:dyDescent="0.35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>
        <f>ROUND((E3775/D3775)*100,0)</f>
        <v>108</v>
      </c>
      <c r="P3775" s="5">
        <f>E3775/L3775</f>
        <v>94.912280701754383</v>
      </c>
      <c r="Q3775" t="str">
        <f>LEFT(N3775,FIND("/",N3775)-1)</f>
        <v>theater</v>
      </c>
      <c r="R3775" t="str">
        <f>RIGHT(N3775,LEN(N3775)-FIND("/",N3775))</f>
        <v>musical</v>
      </c>
      <c r="S3775" s="9">
        <f t="shared" si="116"/>
        <v>42656.005173611105</v>
      </c>
      <c r="T3775" s="9">
        <f t="shared" si="117"/>
        <v>42689.088888888888</v>
      </c>
    </row>
    <row r="3776" spans="1:20" ht="58" x14ac:dyDescent="0.35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>
        <f>ROUND((E3776/D3776)*100,0)</f>
        <v>100</v>
      </c>
      <c r="P3776" s="5">
        <f>E3776/L3776</f>
        <v>100</v>
      </c>
      <c r="Q3776" t="str">
        <f>LEFT(N3776,FIND("/",N3776)-1)</f>
        <v>theater</v>
      </c>
      <c r="R3776" t="str">
        <f>RIGHT(N3776,LEN(N3776)-FIND("/",N3776))</f>
        <v>musical</v>
      </c>
      <c r="S3776" s="9">
        <f t="shared" si="116"/>
        <v>42087.792303240742</v>
      </c>
      <c r="T3776" s="9">
        <f t="shared" si="117"/>
        <v>42103.792303240742</v>
      </c>
    </row>
    <row r="3777" spans="1:20" ht="43.5" x14ac:dyDescent="0.35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>
        <f>ROUND((E3777/D3777)*100,0)</f>
        <v>100</v>
      </c>
      <c r="P3777" s="5">
        <f>E3777/L3777</f>
        <v>143.21428571428572</v>
      </c>
      <c r="Q3777" t="str">
        <f>LEFT(N3777,FIND("/",N3777)-1)</f>
        <v>theater</v>
      </c>
      <c r="R3777" t="str">
        <f>RIGHT(N3777,LEN(N3777)-FIND("/",N3777))</f>
        <v>musical</v>
      </c>
      <c r="S3777" s="9">
        <f t="shared" si="116"/>
        <v>42075.942627314813</v>
      </c>
      <c r="T3777" s="9">
        <f t="shared" si="117"/>
        <v>42103.166666666672</v>
      </c>
    </row>
    <row r="3778" spans="1:20" ht="58" x14ac:dyDescent="0.35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>
        <f>ROUND((E3778/D3778)*100,0)</f>
        <v>107</v>
      </c>
      <c r="P3778" s="5">
        <f>E3778/L3778</f>
        <v>90.819148936170208</v>
      </c>
      <c r="Q3778" t="str">
        <f>LEFT(N3778,FIND("/",N3778)-1)</f>
        <v>theater</v>
      </c>
      <c r="R3778" t="str">
        <f>RIGHT(N3778,LEN(N3778)-FIND("/",N3778))</f>
        <v>musical</v>
      </c>
      <c r="S3778" s="9">
        <f t="shared" si="116"/>
        <v>41814.367800925924</v>
      </c>
      <c r="T3778" s="9">
        <f t="shared" si="117"/>
        <v>41852.041666666664</v>
      </c>
    </row>
    <row r="3779" spans="1:20" ht="43.5" x14ac:dyDescent="0.35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>
        <f>ROUND((E3779/D3779)*100,0)</f>
        <v>143</v>
      </c>
      <c r="P3779" s="5">
        <f>E3779/L3779</f>
        <v>48.542372881355931</v>
      </c>
      <c r="Q3779" t="str">
        <f>LEFT(N3779,FIND("/",N3779)-1)</f>
        <v>theater</v>
      </c>
      <c r="R3779" t="str">
        <f>RIGHT(N3779,LEN(N3779)-FIND("/",N3779))</f>
        <v>musical</v>
      </c>
      <c r="S3779" s="9">
        <f t="shared" ref="S3779:S3842" si="118">(((J3779/60)/60)/24)+DATE(1970,1,1)</f>
        <v>41887.111354166671</v>
      </c>
      <c r="T3779" s="9">
        <f t="shared" ref="T3779:T3842" si="119">(((I3779/60)/60)/24)+DATE(1970,1,1)</f>
        <v>41909.166666666664</v>
      </c>
    </row>
    <row r="3780" spans="1:20" ht="29" x14ac:dyDescent="0.35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>
        <f>ROUND((E3780/D3780)*100,0)</f>
        <v>105</v>
      </c>
      <c r="P3780" s="5">
        <f>E3780/L3780</f>
        <v>70.027777777777771</v>
      </c>
      <c r="Q3780" t="str">
        <f>LEFT(N3780,FIND("/",N3780)-1)</f>
        <v>theater</v>
      </c>
      <c r="R3780" t="str">
        <f>RIGHT(N3780,LEN(N3780)-FIND("/",N3780))</f>
        <v>musical</v>
      </c>
      <c r="S3780" s="9">
        <f t="shared" si="118"/>
        <v>41989.819212962961</v>
      </c>
      <c r="T3780" s="9">
        <f t="shared" si="119"/>
        <v>42049.819212962961</v>
      </c>
    </row>
    <row r="3781" spans="1:20" ht="29" x14ac:dyDescent="0.35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>
        <f>ROUND((E3781/D3781)*100,0)</f>
        <v>104</v>
      </c>
      <c r="P3781" s="5">
        <f>E3781/L3781</f>
        <v>135.62608695652173</v>
      </c>
      <c r="Q3781" t="str">
        <f>LEFT(N3781,FIND("/",N3781)-1)</f>
        <v>theater</v>
      </c>
      <c r="R3781" t="str">
        <f>RIGHT(N3781,LEN(N3781)-FIND("/",N3781))</f>
        <v>musical</v>
      </c>
      <c r="S3781" s="9">
        <f t="shared" si="118"/>
        <v>42425.735416666663</v>
      </c>
      <c r="T3781" s="9">
        <f t="shared" si="119"/>
        <v>42455.693750000006</v>
      </c>
    </row>
    <row r="3782" spans="1:20" ht="43.5" x14ac:dyDescent="0.35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>
        <f>ROUND((E3782/D3782)*100,0)</f>
        <v>120</v>
      </c>
      <c r="P3782" s="5">
        <f>E3782/L3782</f>
        <v>100</v>
      </c>
      <c r="Q3782" t="str">
        <f>LEFT(N3782,FIND("/",N3782)-1)</f>
        <v>theater</v>
      </c>
      <c r="R3782" t="str">
        <f>RIGHT(N3782,LEN(N3782)-FIND("/",N3782))</f>
        <v>musical</v>
      </c>
      <c r="S3782" s="9">
        <f t="shared" si="118"/>
        <v>42166.219733796301</v>
      </c>
      <c r="T3782" s="9">
        <f t="shared" si="119"/>
        <v>42198.837499999994</v>
      </c>
    </row>
    <row r="3783" spans="1:20" ht="58" x14ac:dyDescent="0.35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>
        <f>ROUND((E3783/D3783)*100,0)</f>
        <v>110</v>
      </c>
      <c r="P3783" s="5">
        <f>E3783/L3783</f>
        <v>94.90384615384616</v>
      </c>
      <c r="Q3783" t="str">
        <f>LEFT(N3783,FIND("/",N3783)-1)</f>
        <v>theater</v>
      </c>
      <c r="R3783" t="str">
        <f>RIGHT(N3783,LEN(N3783)-FIND("/",N3783))</f>
        <v>musical</v>
      </c>
      <c r="S3783" s="9">
        <f t="shared" si="118"/>
        <v>41865.882928240739</v>
      </c>
      <c r="T3783" s="9">
        <f t="shared" si="119"/>
        <v>41890.882928240739</v>
      </c>
    </row>
    <row r="3784" spans="1:20" ht="43.5" x14ac:dyDescent="0.35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>
        <f>ROUND((E3784/D3784)*100,0)</f>
        <v>102</v>
      </c>
      <c r="P3784" s="5">
        <f>E3784/L3784</f>
        <v>75.370370370370367</v>
      </c>
      <c r="Q3784" t="str">
        <f>LEFT(N3784,FIND("/",N3784)-1)</f>
        <v>theater</v>
      </c>
      <c r="R3784" t="str">
        <f>RIGHT(N3784,LEN(N3784)-FIND("/",N3784))</f>
        <v>musical</v>
      </c>
      <c r="S3784" s="9">
        <f t="shared" si="118"/>
        <v>42546.862233796302</v>
      </c>
      <c r="T3784" s="9">
        <f t="shared" si="119"/>
        <v>42575.958333333328</v>
      </c>
    </row>
    <row r="3785" spans="1:20" ht="43.5" x14ac:dyDescent="0.35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>
        <f>ROUND((E3785/D3785)*100,0)</f>
        <v>129</v>
      </c>
      <c r="P3785" s="5">
        <f>E3785/L3785</f>
        <v>64.458333333333329</v>
      </c>
      <c r="Q3785" t="str">
        <f>LEFT(N3785,FIND("/",N3785)-1)</f>
        <v>theater</v>
      </c>
      <c r="R3785" t="str">
        <f>RIGHT(N3785,LEN(N3785)-FIND("/",N3785))</f>
        <v>musical</v>
      </c>
      <c r="S3785" s="9">
        <f t="shared" si="118"/>
        <v>42420.140277777777</v>
      </c>
      <c r="T3785" s="9">
        <f t="shared" si="119"/>
        <v>42444.666666666672</v>
      </c>
    </row>
    <row r="3786" spans="1:20" ht="43.5" x14ac:dyDescent="0.35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>
        <f>ROUND((E3786/D3786)*100,0)</f>
        <v>115</v>
      </c>
      <c r="P3786" s="5">
        <f>E3786/L3786</f>
        <v>115</v>
      </c>
      <c r="Q3786" t="str">
        <f>LEFT(N3786,FIND("/",N3786)-1)</f>
        <v>theater</v>
      </c>
      <c r="R3786" t="str">
        <f>RIGHT(N3786,LEN(N3786)-FIND("/",N3786))</f>
        <v>musical</v>
      </c>
      <c r="S3786" s="9">
        <f t="shared" si="118"/>
        <v>42531.980694444443</v>
      </c>
      <c r="T3786" s="9">
        <f t="shared" si="119"/>
        <v>42561.980694444443</v>
      </c>
    </row>
    <row r="3787" spans="1:20" ht="43.5" x14ac:dyDescent="0.35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>
        <f>ROUND((E3787/D3787)*100,0)</f>
        <v>151</v>
      </c>
      <c r="P3787" s="5">
        <f>E3787/L3787</f>
        <v>100.5</v>
      </c>
      <c r="Q3787" t="str">
        <f>LEFT(N3787,FIND("/",N3787)-1)</f>
        <v>theater</v>
      </c>
      <c r="R3787" t="str">
        <f>RIGHT(N3787,LEN(N3787)-FIND("/",N3787))</f>
        <v>musical</v>
      </c>
      <c r="S3787" s="9">
        <f t="shared" si="118"/>
        <v>42548.63853009259</v>
      </c>
      <c r="T3787" s="9">
        <f t="shared" si="119"/>
        <v>42584.418749999997</v>
      </c>
    </row>
    <row r="3788" spans="1:20" ht="43.5" x14ac:dyDescent="0.35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>
        <f>ROUND((E3788/D3788)*100,0)</f>
        <v>111</v>
      </c>
      <c r="P3788" s="5">
        <f>E3788/L3788</f>
        <v>93.774647887323937</v>
      </c>
      <c r="Q3788" t="str">
        <f>LEFT(N3788,FIND("/",N3788)-1)</f>
        <v>theater</v>
      </c>
      <c r="R3788" t="str">
        <f>RIGHT(N3788,LEN(N3788)-FIND("/",N3788))</f>
        <v>musical</v>
      </c>
      <c r="S3788" s="9">
        <f t="shared" si="118"/>
        <v>42487.037905092591</v>
      </c>
      <c r="T3788" s="9">
        <f t="shared" si="119"/>
        <v>42517.037905092591</v>
      </c>
    </row>
    <row r="3789" spans="1:20" ht="43.5" x14ac:dyDescent="0.35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>
        <f>ROUND((E3789/D3789)*100,0)</f>
        <v>100</v>
      </c>
      <c r="P3789" s="5">
        <f>E3789/L3789</f>
        <v>35.1</v>
      </c>
      <c r="Q3789" t="str">
        <f>LEFT(N3789,FIND("/",N3789)-1)</f>
        <v>theater</v>
      </c>
      <c r="R3789" t="str">
        <f>RIGHT(N3789,LEN(N3789)-FIND("/",N3789))</f>
        <v>musical</v>
      </c>
      <c r="S3789" s="9">
        <f t="shared" si="118"/>
        <v>42167.534791666665</v>
      </c>
      <c r="T3789" s="9">
        <f t="shared" si="119"/>
        <v>42196.165972222225</v>
      </c>
    </row>
    <row r="3790" spans="1:20" ht="72.5" x14ac:dyDescent="0.35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>
        <f>ROUND((E3790/D3790)*100,0)</f>
        <v>1</v>
      </c>
      <c r="P3790" s="5">
        <f>E3790/L3790</f>
        <v>500</v>
      </c>
      <c r="Q3790" t="str">
        <f>LEFT(N3790,FIND("/",N3790)-1)</f>
        <v>theater</v>
      </c>
      <c r="R3790" t="str">
        <f>RIGHT(N3790,LEN(N3790)-FIND("/",N3790))</f>
        <v>musical</v>
      </c>
      <c r="S3790" s="9">
        <f t="shared" si="118"/>
        <v>42333.695821759262</v>
      </c>
      <c r="T3790" s="9">
        <f t="shared" si="119"/>
        <v>42361.679166666669</v>
      </c>
    </row>
    <row r="3791" spans="1:20" ht="43.5" x14ac:dyDescent="0.35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>
        <f>ROUND((E3791/D3791)*100,0)</f>
        <v>3</v>
      </c>
      <c r="P3791" s="5">
        <f>E3791/L3791</f>
        <v>29</v>
      </c>
      <c r="Q3791" t="str">
        <f>LEFT(N3791,FIND("/",N3791)-1)</f>
        <v>theater</v>
      </c>
      <c r="R3791" t="str">
        <f>RIGHT(N3791,LEN(N3791)-FIND("/",N3791))</f>
        <v>musical</v>
      </c>
      <c r="S3791" s="9">
        <f t="shared" si="118"/>
        <v>42138.798819444448</v>
      </c>
      <c r="T3791" s="9">
        <f t="shared" si="119"/>
        <v>42170.798819444448</v>
      </c>
    </row>
    <row r="3792" spans="1:20" ht="43.5" x14ac:dyDescent="0.35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>
        <f>ROUND((E3792/D3792)*100,0)</f>
        <v>0</v>
      </c>
      <c r="P3792" s="5" t="e">
        <f>E3792/L3792</f>
        <v>#DIV/0!</v>
      </c>
      <c r="Q3792" t="str">
        <f>LEFT(N3792,FIND("/",N3792)-1)</f>
        <v>theater</v>
      </c>
      <c r="R3792" t="str">
        <f>RIGHT(N3792,LEN(N3792)-FIND("/",N3792))</f>
        <v>musical</v>
      </c>
      <c r="S3792" s="9">
        <f t="shared" si="118"/>
        <v>42666.666932870372</v>
      </c>
      <c r="T3792" s="9">
        <f t="shared" si="119"/>
        <v>42696.708599537036</v>
      </c>
    </row>
    <row r="3793" spans="1:20" ht="29" x14ac:dyDescent="0.35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>
        <f>ROUND((E3793/D3793)*100,0)</f>
        <v>0</v>
      </c>
      <c r="P3793" s="5" t="e">
        <f>E3793/L3793</f>
        <v>#DIV/0!</v>
      </c>
      <c r="Q3793" t="str">
        <f>LEFT(N3793,FIND("/",N3793)-1)</f>
        <v>theater</v>
      </c>
      <c r="R3793" t="str">
        <f>RIGHT(N3793,LEN(N3793)-FIND("/",N3793))</f>
        <v>musical</v>
      </c>
      <c r="S3793" s="9">
        <f t="shared" si="118"/>
        <v>41766.692037037035</v>
      </c>
      <c r="T3793" s="9">
        <f t="shared" si="119"/>
        <v>41826.692037037035</v>
      </c>
    </row>
    <row r="3794" spans="1:20" ht="29" x14ac:dyDescent="0.35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>
        <f>ROUND((E3794/D3794)*100,0)</f>
        <v>0</v>
      </c>
      <c r="P3794" s="5">
        <f>E3794/L3794</f>
        <v>17.5</v>
      </c>
      <c r="Q3794" t="str">
        <f>LEFT(N3794,FIND("/",N3794)-1)</f>
        <v>theater</v>
      </c>
      <c r="R3794" t="str">
        <f>RIGHT(N3794,LEN(N3794)-FIND("/",N3794))</f>
        <v>musical</v>
      </c>
      <c r="S3794" s="9">
        <f t="shared" si="118"/>
        <v>42170.447013888886</v>
      </c>
      <c r="T3794" s="9">
        <f t="shared" si="119"/>
        <v>42200.447013888886</v>
      </c>
    </row>
    <row r="3795" spans="1:20" ht="43.5" x14ac:dyDescent="0.35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>
        <f>ROUND((E3795/D3795)*100,0)</f>
        <v>60</v>
      </c>
      <c r="P3795" s="5">
        <f>E3795/L3795</f>
        <v>174</v>
      </c>
      <c r="Q3795" t="str">
        <f>LEFT(N3795,FIND("/",N3795)-1)</f>
        <v>theater</v>
      </c>
      <c r="R3795" t="str">
        <f>RIGHT(N3795,LEN(N3795)-FIND("/",N3795))</f>
        <v>musical</v>
      </c>
      <c r="S3795" s="9">
        <f t="shared" si="118"/>
        <v>41968.938993055555</v>
      </c>
      <c r="T3795" s="9">
        <f t="shared" si="119"/>
        <v>41989.938993055555</v>
      </c>
    </row>
    <row r="3796" spans="1:20" ht="58" x14ac:dyDescent="0.35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>
        <f>ROUND((E3796/D3796)*100,0)</f>
        <v>1</v>
      </c>
      <c r="P3796" s="5">
        <f>E3796/L3796</f>
        <v>50</v>
      </c>
      <c r="Q3796" t="str">
        <f>LEFT(N3796,FIND("/",N3796)-1)</f>
        <v>theater</v>
      </c>
      <c r="R3796" t="str">
        <f>RIGHT(N3796,LEN(N3796)-FIND("/",N3796))</f>
        <v>musical</v>
      </c>
      <c r="S3796" s="9">
        <f t="shared" si="118"/>
        <v>42132.58048611111</v>
      </c>
      <c r="T3796" s="9">
        <f t="shared" si="119"/>
        <v>42162.58048611111</v>
      </c>
    </row>
    <row r="3797" spans="1:20" ht="43.5" x14ac:dyDescent="0.35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>
        <f>ROUND((E3797/D3797)*100,0)</f>
        <v>2</v>
      </c>
      <c r="P3797" s="5">
        <f>E3797/L3797</f>
        <v>5</v>
      </c>
      <c r="Q3797" t="str">
        <f>LEFT(N3797,FIND("/",N3797)-1)</f>
        <v>theater</v>
      </c>
      <c r="R3797" t="str">
        <f>RIGHT(N3797,LEN(N3797)-FIND("/",N3797))</f>
        <v>musical</v>
      </c>
      <c r="S3797" s="9">
        <f t="shared" si="118"/>
        <v>42201.436226851853</v>
      </c>
      <c r="T3797" s="9">
        <f t="shared" si="119"/>
        <v>42244.9375</v>
      </c>
    </row>
    <row r="3798" spans="1:20" ht="43.5" x14ac:dyDescent="0.35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>
        <f>ROUND((E3798/D3798)*100,0)</f>
        <v>0</v>
      </c>
      <c r="P3798" s="5">
        <f>E3798/L3798</f>
        <v>1</v>
      </c>
      <c r="Q3798" t="str">
        <f>LEFT(N3798,FIND("/",N3798)-1)</f>
        <v>theater</v>
      </c>
      <c r="R3798" t="str">
        <f>RIGHT(N3798,LEN(N3798)-FIND("/",N3798))</f>
        <v>musical</v>
      </c>
      <c r="S3798" s="9">
        <f t="shared" si="118"/>
        <v>42689.029583333337</v>
      </c>
      <c r="T3798" s="9">
        <f t="shared" si="119"/>
        <v>42749.029583333337</v>
      </c>
    </row>
    <row r="3799" spans="1:20" ht="58" x14ac:dyDescent="0.35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>
        <f>ROUND((E3799/D3799)*100,0)</f>
        <v>90</v>
      </c>
      <c r="P3799" s="5">
        <f>E3799/L3799</f>
        <v>145.40540540540542</v>
      </c>
      <c r="Q3799" t="str">
        <f>LEFT(N3799,FIND("/",N3799)-1)</f>
        <v>theater</v>
      </c>
      <c r="R3799" t="str">
        <f>RIGHT(N3799,LEN(N3799)-FIND("/",N3799))</f>
        <v>musical</v>
      </c>
      <c r="S3799" s="9">
        <f t="shared" si="118"/>
        <v>42084.881539351853</v>
      </c>
      <c r="T3799" s="9">
        <f t="shared" si="119"/>
        <v>42114.881539351853</v>
      </c>
    </row>
    <row r="3800" spans="1:20" ht="43.5" x14ac:dyDescent="0.35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>
        <f>ROUND((E3800/D3800)*100,0)</f>
        <v>1</v>
      </c>
      <c r="P3800" s="5">
        <f>E3800/L3800</f>
        <v>205</v>
      </c>
      <c r="Q3800" t="str">
        <f>LEFT(N3800,FIND("/",N3800)-1)</f>
        <v>theater</v>
      </c>
      <c r="R3800" t="str">
        <f>RIGHT(N3800,LEN(N3800)-FIND("/",N3800))</f>
        <v>musical</v>
      </c>
      <c r="S3800" s="9">
        <f t="shared" si="118"/>
        <v>41831.722777777781</v>
      </c>
      <c r="T3800" s="9">
        <f t="shared" si="119"/>
        <v>41861.722777777781</v>
      </c>
    </row>
    <row r="3801" spans="1:20" ht="43.5" x14ac:dyDescent="0.35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>
        <f>ROUND((E3801/D3801)*100,0)</f>
        <v>4</v>
      </c>
      <c r="P3801" s="5">
        <f>E3801/L3801</f>
        <v>100.5</v>
      </c>
      <c r="Q3801" t="str">
        <f>LEFT(N3801,FIND("/",N3801)-1)</f>
        <v>theater</v>
      </c>
      <c r="R3801" t="str">
        <f>RIGHT(N3801,LEN(N3801)-FIND("/",N3801))</f>
        <v>musical</v>
      </c>
      <c r="S3801" s="9">
        <f t="shared" si="118"/>
        <v>42410.93105324074</v>
      </c>
      <c r="T3801" s="9">
        <f t="shared" si="119"/>
        <v>42440.93105324074</v>
      </c>
    </row>
    <row r="3802" spans="1:20" ht="43.5" x14ac:dyDescent="0.35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>
        <f>ROUND((E3802/D3802)*100,0)</f>
        <v>4</v>
      </c>
      <c r="P3802" s="5">
        <f>E3802/L3802</f>
        <v>55.0625</v>
      </c>
      <c r="Q3802" t="str">
        <f>LEFT(N3802,FIND("/",N3802)-1)</f>
        <v>theater</v>
      </c>
      <c r="R3802" t="str">
        <f>RIGHT(N3802,LEN(N3802)-FIND("/",N3802))</f>
        <v>musical</v>
      </c>
      <c r="S3802" s="9">
        <f t="shared" si="118"/>
        <v>41982.737071759257</v>
      </c>
      <c r="T3802" s="9">
        <f t="shared" si="119"/>
        <v>42015.207638888889</v>
      </c>
    </row>
    <row r="3803" spans="1:20" ht="43.5" x14ac:dyDescent="0.35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>
        <f>ROUND((E3803/D3803)*100,0)</f>
        <v>9</v>
      </c>
      <c r="P3803" s="5">
        <f>E3803/L3803</f>
        <v>47.333333333333336</v>
      </c>
      <c r="Q3803" t="str">
        <f>LEFT(N3803,FIND("/",N3803)-1)</f>
        <v>theater</v>
      </c>
      <c r="R3803" t="str">
        <f>RIGHT(N3803,LEN(N3803)-FIND("/",N3803))</f>
        <v>musical</v>
      </c>
      <c r="S3803" s="9">
        <f t="shared" si="118"/>
        <v>41975.676111111112</v>
      </c>
      <c r="T3803" s="9">
        <f t="shared" si="119"/>
        <v>42006.676111111112</v>
      </c>
    </row>
    <row r="3804" spans="1:20" ht="43.5" x14ac:dyDescent="0.35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>
        <f>ROUND((E3804/D3804)*100,0)</f>
        <v>0</v>
      </c>
      <c r="P3804" s="5" t="e">
        <f>E3804/L3804</f>
        <v>#DIV/0!</v>
      </c>
      <c r="Q3804" t="str">
        <f>LEFT(N3804,FIND("/",N3804)-1)</f>
        <v>theater</v>
      </c>
      <c r="R3804" t="str">
        <f>RIGHT(N3804,LEN(N3804)-FIND("/",N3804))</f>
        <v>musical</v>
      </c>
      <c r="S3804" s="9">
        <f t="shared" si="118"/>
        <v>42269.126226851848</v>
      </c>
      <c r="T3804" s="9">
        <f t="shared" si="119"/>
        <v>42299.126226851848</v>
      </c>
    </row>
    <row r="3805" spans="1:20" ht="29" x14ac:dyDescent="0.35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>
        <f>ROUND((E3805/D3805)*100,0)</f>
        <v>20</v>
      </c>
      <c r="P3805" s="5">
        <f>E3805/L3805</f>
        <v>58.95</v>
      </c>
      <c r="Q3805" t="str">
        <f>LEFT(N3805,FIND("/",N3805)-1)</f>
        <v>theater</v>
      </c>
      <c r="R3805" t="str">
        <f>RIGHT(N3805,LEN(N3805)-FIND("/",N3805))</f>
        <v>musical</v>
      </c>
      <c r="S3805" s="9">
        <f t="shared" si="118"/>
        <v>42403.971851851849</v>
      </c>
      <c r="T3805" s="9">
        <f t="shared" si="119"/>
        <v>42433.971851851849</v>
      </c>
    </row>
    <row r="3806" spans="1:20" ht="43.5" x14ac:dyDescent="0.35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>
        <f>ROUND((E3806/D3806)*100,0)</f>
        <v>0</v>
      </c>
      <c r="P3806" s="5" t="e">
        <f>E3806/L3806</f>
        <v>#DIV/0!</v>
      </c>
      <c r="Q3806" t="str">
        <f>LEFT(N3806,FIND("/",N3806)-1)</f>
        <v>theater</v>
      </c>
      <c r="R3806" t="str">
        <f>RIGHT(N3806,LEN(N3806)-FIND("/",N3806))</f>
        <v>musical</v>
      </c>
      <c r="S3806" s="9">
        <f t="shared" si="118"/>
        <v>42527.00953703704</v>
      </c>
      <c r="T3806" s="9">
        <f t="shared" si="119"/>
        <v>42582.291666666672</v>
      </c>
    </row>
    <row r="3807" spans="1:20" ht="43.5" x14ac:dyDescent="0.35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>
        <f>ROUND((E3807/D3807)*100,0)</f>
        <v>0</v>
      </c>
      <c r="P3807" s="5">
        <f>E3807/L3807</f>
        <v>1.5</v>
      </c>
      <c r="Q3807" t="str">
        <f>LEFT(N3807,FIND("/",N3807)-1)</f>
        <v>theater</v>
      </c>
      <c r="R3807" t="str">
        <f>RIGHT(N3807,LEN(N3807)-FIND("/",N3807))</f>
        <v>musical</v>
      </c>
      <c r="S3807" s="9">
        <f t="shared" si="118"/>
        <v>41849.887037037035</v>
      </c>
      <c r="T3807" s="9">
        <f t="shared" si="119"/>
        <v>41909.887037037035</v>
      </c>
    </row>
    <row r="3808" spans="1:20" ht="58" x14ac:dyDescent="0.35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>
        <f>ROUND((E3808/D3808)*100,0)</f>
        <v>0</v>
      </c>
      <c r="P3808" s="5">
        <f>E3808/L3808</f>
        <v>5</v>
      </c>
      <c r="Q3808" t="str">
        <f>LEFT(N3808,FIND("/",N3808)-1)</f>
        <v>theater</v>
      </c>
      <c r="R3808" t="str">
        <f>RIGHT(N3808,LEN(N3808)-FIND("/",N3808))</f>
        <v>musical</v>
      </c>
      <c r="S3808" s="9">
        <f t="shared" si="118"/>
        <v>41799.259039351848</v>
      </c>
      <c r="T3808" s="9">
        <f t="shared" si="119"/>
        <v>41819.259039351848</v>
      </c>
    </row>
    <row r="3809" spans="1:20" ht="43.5" x14ac:dyDescent="0.35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>
        <f>ROUND((E3809/D3809)*100,0)</f>
        <v>30</v>
      </c>
      <c r="P3809" s="5">
        <f>E3809/L3809</f>
        <v>50.555555555555557</v>
      </c>
      <c r="Q3809" t="str">
        <f>LEFT(N3809,FIND("/",N3809)-1)</f>
        <v>theater</v>
      </c>
      <c r="R3809" t="str">
        <f>RIGHT(N3809,LEN(N3809)-FIND("/",N3809))</f>
        <v>musical</v>
      </c>
      <c r="S3809" s="9">
        <f t="shared" si="118"/>
        <v>42090.909016203703</v>
      </c>
      <c r="T3809" s="9">
        <f t="shared" si="119"/>
        <v>42097.909016203703</v>
      </c>
    </row>
    <row r="3810" spans="1:20" ht="43.5" x14ac:dyDescent="0.35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>
        <f>ROUND((E3810/D3810)*100,0)</f>
        <v>100</v>
      </c>
      <c r="P3810" s="5">
        <f>E3810/L3810</f>
        <v>41.666666666666664</v>
      </c>
      <c r="Q3810" t="str">
        <f>LEFT(N3810,FIND("/",N3810)-1)</f>
        <v>theater</v>
      </c>
      <c r="R3810" t="str">
        <f>RIGHT(N3810,LEN(N3810)-FIND("/",N3810))</f>
        <v>plays</v>
      </c>
      <c r="S3810" s="9">
        <f t="shared" si="118"/>
        <v>42059.453923611116</v>
      </c>
      <c r="T3810" s="9">
        <f t="shared" si="119"/>
        <v>42119.412256944444</v>
      </c>
    </row>
    <row r="3811" spans="1:20" ht="58" x14ac:dyDescent="0.35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>
        <f>ROUND((E3811/D3811)*100,0)</f>
        <v>101</v>
      </c>
      <c r="P3811" s="5">
        <f>E3811/L3811</f>
        <v>53.289473684210527</v>
      </c>
      <c r="Q3811" t="str">
        <f>LEFT(N3811,FIND("/",N3811)-1)</f>
        <v>theater</v>
      </c>
      <c r="R3811" t="str">
        <f>RIGHT(N3811,LEN(N3811)-FIND("/",N3811))</f>
        <v>plays</v>
      </c>
      <c r="S3811" s="9">
        <f t="shared" si="118"/>
        <v>41800.526701388888</v>
      </c>
      <c r="T3811" s="9">
        <f t="shared" si="119"/>
        <v>41850.958333333336</v>
      </c>
    </row>
    <row r="3812" spans="1:20" ht="43.5" x14ac:dyDescent="0.35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>
        <f>ROUND((E3812/D3812)*100,0)</f>
        <v>122</v>
      </c>
      <c r="P3812" s="5">
        <f>E3812/L3812</f>
        <v>70.230769230769226</v>
      </c>
      <c r="Q3812" t="str">
        <f>LEFT(N3812,FIND("/",N3812)-1)</f>
        <v>theater</v>
      </c>
      <c r="R3812" t="str">
        <f>RIGHT(N3812,LEN(N3812)-FIND("/",N3812))</f>
        <v>plays</v>
      </c>
      <c r="S3812" s="9">
        <f t="shared" si="118"/>
        <v>42054.849050925928</v>
      </c>
      <c r="T3812" s="9">
        <f t="shared" si="119"/>
        <v>42084.807384259257</v>
      </c>
    </row>
    <row r="3813" spans="1:20" ht="43.5" x14ac:dyDescent="0.35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>
        <f>ROUND((E3813/D3813)*100,0)</f>
        <v>330</v>
      </c>
      <c r="P3813" s="5">
        <f>E3813/L3813</f>
        <v>43.421052631578945</v>
      </c>
      <c r="Q3813" t="str">
        <f>LEFT(N3813,FIND("/",N3813)-1)</f>
        <v>theater</v>
      </c>
      <c r="R3813" t="str">
        <f>RIGHT(N3813,LEN(N3813)-FIND("/",N3813))</f>
        <v>plays</v>
      </c>
      <c r="S3813" s="9">
        <f t="shared" si="118"/>
        <v>42487.62700231481</v>
      </c>
      <c r="T3813" s="9">
        <f t="shared" si="119"/>
        <v>42521.458333333328</v>
      </c>
    </row>
    <row r="3814" spans="1:20" ht="43.5" x14ac:dyDescent="0.35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>
        <f>ROUND((E3814/D3814)*100,0)</f>
        <v>110</v>
      </c>
      <c r="P3814" s="5">
        <f>E3814/L3814</f>
        <v>199.18181818181819</v>
      </c>
      <c r="Q3814" t="str">
        <f>LEFT(N3814,FIND("/",N3814)-1)</f>
        <v>theater</v>
      </c>
      <c r="R3814" t="str">
        <f>RIGHT(N3814,LEN(N3814)-FIND("/",N3814))</f>
        <v>plays</v>
      </c>
      <c r="S3814" s="9">
        <f t="shared" si="118"/>
        <v>42109.751250000001</v>
      </c>
      <c r="T3814" s="9">
        <f t="shared" si="119"/>
        <v>42156.165972222225</v>
      </c>
    </row>
    <row r="3815" spans="1:20" ht="58" x14ac:dyDescent="0.35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>
        <f>ROUND((E3815/D3815)*100,0)</f>
        <v>101</v>
      </c>
      <c r="P3815" s="5">
        <f>E3815/L3815</f>
        <v>78.518148148148143</v>
      </c>
      <c r="Q3815" t="str">
        <f>LEFT(N3815,FIND("/",N3815)-1)</f>
        <v>theater</v>
      </c>
      <c r="R3815" t="str">
        <f>RIGHT(N3815,LEN(N3815)-FIND("/",N3815))</f>
        <v>plays</v>
      </c>
      <c r="S3815" s="9">
        <f t="shared" si="118"/>
        <v>42497.275706018518</v>
      </c>
      <c r="T3815" s="9">
        <f t="shared" si="119"/>
        <v>42535.904861111107</v>
      </c>
    </row>
    <row r="3816" spans="1:20" ht="43.5" x14ac:dyDescent="0.35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>
        <f>ROUND((E3816/D3816)*100,0)</f>
        <v>140</v>
      </c>
      <c r="P3816" s="5">
        <f>E3816/L3816</f>
        <v>61.823529411764703</v>
      </c>
      <c r="Q3816" t="str">
        <f>LEFT(N3816,FIND("/",N3816)-1)</f>
        <v>theater</v>
      </c>
      <c r="R3816" t="str">
        <f>RIGHT(N3816,LEN(N3816)-FIND("/",N3816))</f>
        <v>plays</v>
      </c>
      <c r="S3816" s="9">
        <f t="shared" si="118"/>
        <v>42058.904074074075</v>
      </c>
      <c r="T3816" s="9">
        <f t="shared" si="119"/>
        <v>42095.165972222225</v>
      </c>
    </row>
    <row r="3817" spans="1:20" ht="29" x14ac:dyDescent="0.35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>
        <f>ROUND((E3817/D3817)*100,0)</f>
        <v>100</v>
      </c>
      <c r="P3817" s="5">
        <f>E3817/L3817</f>
        <v>50.000500000000002</v>
      </c>
      <c r="Q3817" t="str">
        <f>LEFT(N3817,FIND("/",N3817)-1)</f>
        <v>theater</v>
      </c>
      <c r="R3817" t="str">
        <f>RIGHT(N3817,LEN(N3817)-FIND("/",N3817))</f>
        <v>plays</v>
      </c>
      <c r="S3817" s="9">
        <f t="shared" si="118"/>
        <v>42207.259918981479</v>
      </c>
      <c r="T3817" s="9">
        <f t="shared" si="119"/>
        <v>42236.958333333328</v>
      </c>
    </row>
    <row r="3818" spans="1:20" ht="58" x14ac:dyDescent="0.35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>
        <f>ROUND((E3818/D3818)*100,0)</f>
        <v>119</v>
      </c>
      <c r="P3818" s="5">
        <f>E3818/L3818</f>
        <v>48.339729729729726</v>
      </c>
      <c r="Q3818" t="str">
        <f>LEFT(N3818,FIND("/",N3818)-1)</f>
        <v>theater</v>
      </c>
      <c r="R3818" t="str">
        <f>RIGHT(N3818,LEN(N3818)-FIND("/",N3818))</f>
        <v>plays</v>
      </c>
      <c r="S3818" s="9">
        <f t="shared" si="118"/>
        <v>41807.690081018518</v>
      </c>
      <c r="T3818" s="9">
        <f t="shared" si="119"/>
        <v>41837.690081018518</v>
      </c>
    </row>
    <row r="3819" spans="1:20" ht="43.5" x14ac:dyDescent="0.35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>
        <f>ROUND((E3819/D3819)*100,0)</f>
        <v>107</v>
      </c>
      <c r="P3819" s="5">
        <f>E3819/L3819</f>
        <v>107.25</v>
      </c>
      <c r="Q3819" t="str">
        <f>LEFT(N3819,FIND("/",N3819)-1)</f>
        <v>theater</v>
      </c>
      <c r="R3819" t="str">
        <f>RIGHT(N3819,LEN(N3819)-FIND("/",N3819))</f>
        <v>plays</v>
      </c>
      <c r="S3819" s="9">
        <f t="shared" si="118"/>
        <v>42284.69694444444</v>
      </c>
      <c r="T3819" s="9">
        <f t="shared" si="119"/>
        <v>42301.165972222225</v>
      </c>
    </row>
    <row r="3820" spans="1:20" ht="43.5" x14ac:dyDescent="0.35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>
        <f>ROUND((E3820/D3820)*100,0)</f>
        <v>228</v>
      </c>
      <c r="P3820" s="5">
        <f>E3820/L3820</f>
        <v>57</v>
      </c>
      <c r="Q3820" t="str">
        <f>LEFT(N3820,FIND("/",N3820)-1)</f>
        <v>theater</v>
      </c>
      <c r="R3820" t="str">
        <f>RIGHT(N3820,LEN(N3820)-FIND("/",N3820))</f>
        <v>plays</v>
      </c>
      <c r="S3820" s="9">
        <f t="shared" si="118"/>
        <v>42045.84238425926</v>
      </c>
      <c r="T3820" s="9">
        <f t="shared" si="119"/>
        <v>42075.800717592589</v>
      </c>
    </row>
    <row r="3821" spans="1:20" ht="43.5" x14ac:dyDescent="0.35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>
        <f>ROUND((E3821/D3821)*100,0)</f>
        <v>106</v>
      </c>
      <c r="P3821" s="5">
        <f>E3821/L3821</f>
        <v>40.92307692307692</v>
      </c>
      <c r="Q3821" t="str">
        <f>LEFT(N3821,FIND("/",N3821)-1)</f>
        <v>theater</v>
      </c>
      <c r="R3821" t="str">
        <f>RIGHT(N3821,LEN(N3821)-FIND("/",N3821))</f>
        <v>plays</v>
      </c>
      <c r="S3821" s="9">
        <f t="shared" si="118"/>
        <v>42184.209537037037</v>
      </c>
      <c r="T3821" s="9">
        <f t="shared" si="119"/>
        <v>42202.876388888893</v>
      </c>
    </row>
    <row r="3822" spans="1:20" ht="43.5" x14ac:dyDescent="0.35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>
        <f>ROUND((E3822/D3822)*100,0)</f>
        <v>143</v>
      </c>
      <c r="P3822" s="5">
        <f>E3822/L3822</f>
        <v>21.5</v>
      </c>
      <c r="Q3822" t="str">
        <f>LEFT(N3822,FIND("/",N3822)-1)</f>
        <v>theater</v>
      </c>
      <c r="R3822" t="str">
        <f>RIGHT(N3822,LEN(N3822)-FIND("/",N3822))</f>
        <v>plays</v>
      </c>
      <c r="S3822" s="9">
        <f t="shared" si="118"/>
        <v>42160.651817129634</v>
      </c>
      <c r="T3822" s="9">
        <f t="shared" si="119"/>
        <v>42190.651817129634</v>
      </c>
    </row>
    <row r="3823" spans="1:20" ht="43.5" x14ac:dyDescent="0.35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>
        <f>ROUND((E3823/D3823)*100,0)</f>
        <v>105</v>
      </c>
      <c r="P3823" s="5">
        <f>E3823/L3823</f>
        <v>79.543478260869563</v>
      </c>
      <c r="Q3823" t="str">
        <f>LEFT(N3823,FIND("/",N3823)-1)</f>
        <v>theater</v>
      </c>
      <c r="R3823" t="str">
        <f>RIGHT(N3823,LEN(N3823)-FIND("/",N3823))</f>
        <v>plays</v>
      </c>
      <c r="S3823" s="9">
        <f t="shared" si="118"/>
        <v>42341.180636574078</v>
      </c>
      <c r="T3823" s="9">
        <f t="shared" si="119"/>
        <v>42373.180636574078</v>
      </c>
    </row>
    <row r="3824" spans="1:20" ht="58" x14ac:dyDescent="0.35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>
        <f>ROUND((E3824/D3824)*100,0)</f>
        <v>110</v>
      </c>
      <c r="P3824" s="5">
        <f>E3824/L3824</f>
        <v>72.381578947368425</v>
      </c>
      <c r="Q3824" t="str">
        <f>LEFT(N3824,FIND("/",N3824)-1)</f>
        <v>theater</v>
      </c>
      <c r="R3824" t="str">
        <f>RIGHT(N3824,LEN(N3824)-FIND("/",N3824))</f>
        <v>plays</v>
      </c>
      <c r="S3824" s="9">
        <f t="shared" si="118"/>
        <v>42329.838159722218</v>
      </c>
      <c r="T3824" s="9">
        <f t="shared" si="119"/>
        <v>42388.957638888889</v>
      </c>
    </row>
    <row r="3825" spans="1:20" ht="43.5" x14ac:dyDescent="0.35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>
        <f>ROUND((E3825/D3825)*100,0)</f>
        <v>106</v>
      </c>
      <c r="P3825" s="5">
        <f>E3825/L3825</f>
        <v>64.634146341463421</v>
      </c>
      <c r="Q3825" t="str">
        <f>LEFT(N3825,FIND("/",N3825)-1)</f>
        <v>theater</v>
      </c>
      <c r="R3825" t="str">
        <f>RIGHT(N3825,LEN(N3825)-FIND("/",N3825))</f>
        <v>plays</v>
      </c>
      <c r="S3825" s="9">
        <f t="shared" si="118"/>
        <v>42170.910231481481</v>
      </c>
      <c r="T3825" s="9">
        <f t="shared" si="119"/>
        <v>42205.165972222225</v>
      </c>
    </row>
    <row r="3826" spans="1:20" ht="43.5" x14ac:dyDescent="0.35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>
        <f>ROUND((E3826/D3826)*100,0)</f>
        <v>108</v>
      </c>
      <c r="P3826" s="5">
        <f>E3826/L3826</f>
        <v>38.571428571428569</v>
      </c>
      <c r="Q3826" t="str">
        <f>LEFT(N3826,FIND("/",N3826)-1)</f>
        <v>theater</v>
      </c>
      <c r="R3826" t="str">
        <f>RIGHT(N3826,LEN(N3826)-FIND("/",N3826))</f>
        <v>plays</v>
      </c>
      <c r="S3826" s="9">
        <f t="shared" si="118"/>
        <v>42571.626192129625</v>
      </c>
      <c r="T3826" s="9">
        <f t="shared" si="119"/>
        <v>42583.570138888885</v>
      </c>
    </row>
    <row r="3827" spans="1:20" ht="43.5" x14ac:dyDescent="0.35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>
        <f>ROUND((E3827/D3827)*100,0)</f>
        <v>105</v>
      </c>
      <c r="P3827" s="5">
        <f>E3827/L3827</f>
        <v>107.57142857142857</v>
      </c>
      <c r="Q3827" t="str">
        <f>LEFT(N3827,FIND("/",N3827)-1)</f>
        <v>theater</v>
      </c>
      <c r="R3827" t="str">
        <f>RIGHT(N3827,LEN(N3827)-FIND("/",N3827))</f>
        <v>plays</v>
      </c>
      <c r="S3827" s="9">
        <f t="shared" si="118"/>
        <v>42151.069606481484</v>
      </c>
      <c r="T3827" s="9">
        <f t="shared" si="119"/>
        <v>42172.069606481484</v>
      </c>
    </row>
    <row r="3828" spans="1:20" ht="43.5" x14ac:dyDescent="0.35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>
        <f>ROUND((E3828/D3828)*100,0)</f>
        <v>119</v>
      </c>
      <c r="P3828" s="5">
        <f>E3828/L3828</f>
        <v>27.5</v>
      </c>
      <c r="Q3828" t="str">
        <f>LEFT(N3828,FIND("/",N3828)-1)</f>
        <v>theater</v>
      </c>
      <c r="R3828" t="str">
        <f>RIGHT(N3828,LEN(N3828)-FIND("/",N3828))</f>
        <v>plays</v>
      </c>
      <c r="S3828" s="9">
        <f t="shared" si="118"/>
        <v>42101.423541666663</v>
      </c>
      <c r="T3828" s="9">
        <f t="shared" si="119"/>
        <v>42131.423541666663</v>
      </c>
    </row>
    <row r="3829" spans="1:20" ht="58" x14ac:dyDescent="0.35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>
        <f>ROUND((E3829/D3829)*100,0)</f>
        <v>153</v>
      </c>
      <c r="P3829" s="5">
        <f>E3829/L3829</f>
        <v>70.461538461538467</v>
      </c>
      <c r="Q3829" t="str">
        <f>LEFT(N3829,FIND("/",N3829)-1)</f>
        <v>theater</v>
      </c>
      <c r="R3829" t="str">
        <f>RIGHT(N3829,LEN(N3829)-FIND("/",N3829))</f>
        <v>plays</v>
      </c>
      <c r="S3829" s="9">
        <f t="shared" si="118"/>
        <v>42034.928252314814</v>
      </c>
      <c r="T3829" s="9">
        <f t="shared" si="119"/>
        <v>42090</v>
      </c>
    </row>
    <row r="3830" spans="1:20" ht="43.5" x14ac:dyDescent="0.35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>
        <f>ROUND((E3830/D3830)*100,0)</f>
        <v>100</v>
      </c>
      <c r="P3830" s="5">
        <f>E3830/L3830</f>
        <v>178.57142857142858</v>
      </c>
      <c r="Q3830" t="str">
        <f>LEFT(N3830,FIND("/",N3830)-1)</f>
        <v>theater</v>
      </c>
      <c r="R3830" t="str">
        <f>RIGHT(N3830,LEN(N3830)-FIND("/",N3830))</f>
        <v>plays</v>
      </c>
      <c r="S3830" s="9">
        <f t="shared" si="118"/>
        <v>41944.527627314819</v>
      </c>
      <c r="T3830" s="9">
        <f t="shared" si="119"/>
        <v>42004.569293981483</v>
      </c>
    </row>
    <row r="3831" spans="1:20" ht="43.5" x14ac:dyDescent="0.35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>
        <f>ROUND((E3831/D3831)*100,0)</f>
        <v>100</v>
      </c>
      <c r="P3831" s="5">
        <f>E3831/L3831</f>
        <v>62.625</v>
      </c>
      <c r="Q3831" t="str">
        <f>LEFT(N3831,FIND("/",N3831)-1)</f>
        <v>theater</v>
      </c>
      <c r="R3831" t="str">
        <f>RIGHT(N3831,LEN(N3831)-FIND("/",N3831))</f>
        <v>plays</v>
      </c>
      <c r="S3831" s="9">
        <f t="shared" si="118"/>
        <v>42593.865405092598</v>
      </c>
      <c r="T3831" s="9">
        <f t="shared" si="119"/>
        <v>42613.865405092598</v>
      </c>
    </row>
    <row r="3832" spans="1:20" ht="43.5" x14ac:dyDescent="0.35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>
        <f>ROUND((E3832/D3832)*100,0)</f>
        <v>225</v>
      </c>
      <c r="P3832" s="5">
        <f>E3832/L3832</f>
        <v>75</v>
      </c>
      <c r="Q3832" t="str">
        <f>LEFT(N3832,FIND("/",N3832)-1)</f>
        <v>theater</v>
      </c>
      <c r="R3832" t="str">
        <f>RIGHT(N3832,LEN(N3832)-FIND("/",N3832))</f>
        <v>plays</v>
      </c>
      <c r="S3832" s="9">
        <f t="shared" si="118"/>
        <v>42503.740868055553</v>
      </c>
      <c r="T3832" s="9">
        <f t="shared" si="119"/>
        <v>42517.740868055553</v>
      </c>
    </row>
    <row r="3833" spans="1:20" ht="58" x14ac:dyDescent="0.35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>
        <f>ROUND((E3833/D3833)*100,0)</f>
        <v>106</v>
      </c>
      <c r="P3833" s="5">
        <f>E3833/L3833</f>
        <v>58.901111111111113</v>
      </c>
      <c r="Q3833" t="str">
        <f>LEFT(N3833,FIND("/",N3833)-1)</f>
        <v>theater</v>
      </c>
      <c r="R3833" t="str">
        <f>RIGHT(N3833,LEN(N3833)-FIND("/",N3833))</f>
        <v>plays</v>
      </c>
      <c r="S3833" s="9">
        <f t="shared" si="118"/>
        <v>41927.848900462966</v>
      </c>
      <c r="T3833" s="9">
        <f t="shared" si="119"/>
        <v>41948.890567129631</v>
      </c>
    </row>
    <row r="3834" spans="1:20" ht="43.5" x14ac:dyDescent="0.35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>
        <f>ROUND((E3834/D3834)*100,0)</f>
        <v>105</v>
      </c>
      <c r="P3834" s="5">
        <f>E3834/L3834</f>
        <v>139.55555555555554</v>
      </c>
      <c r="Q3834" t="str">
        <f>LEFT(N3834,FIND("/",N3834)-1)</f>
        <v>theater</v>
      </c>
      <c r="R3834" t="str">
        <f>RIGHT(N3834,LEN(N3834)-FIND("/",N3834))</f>
        <v>plays</v>
      </c>
      <c r="S3834" s="9">
        <f t="shared" si="118"/>
        <v>42375.114988425921</v>
      </c>
      <c r="T3834" s="9">
        <f t="shared" si="119"/>
        <v>42420.114988425921</v>
      </c>
    </row>
    <row r="3835" spans="1:20" ht="58" x14ac:dyDescent="0.35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>
        <f>ROUND((E3835/D3835)*100,0)</f>
        <v>117</v>
      </c>
      <c r="P3835" s="5">
        <f>E3835/L3835</f>
        <v>70</v>
      </c>
      <c r="Q3835" t="str">
        <f>LEFT(N3835,FIND("/",N3835)-1)</f>
        <v>theater</v>
      </c>
      <c r="R3835" t="str">
        <f>RIGHT(N3835,LEN(N3835)-FIND("/",N3835))</f>
        <v>plays</v>
      </c>
      <c r="S3835" s="9">
        <f t="shared" si="118"/>
        <v>41963.872361111105</v>
      </c>
      <c r="T3835" s="9">
        <f t="shared" si="119"/>
        <v>41974.797916666663</v>
      </c>
    </row>
    <row r="3836" spans="1:20" ht="58" x14ac:dyDescent="0.35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>
        <f>ROUND((E3836/D3836)*100,0)</f>
        <v>109</v>
      </c>
      <c r="P3836" s="5">
        <f>E3836/L3836</f>
        <v>57.385964912280699</v>
      </c>
      <c r="Q3836" t="str">
        <f>LEFT(N3836,FIND("/",N3836)-1)</f>
        <v>theater</v>
      </c>
      <c r="R3836" t="str">
        <f>RIGHT(N3836,LEN(N3836)-FIND("/",N3836))</f>
        <v>plays</v>
      </c>
      <c r="S3836" s="9">
        <f t="shared" si="118"/>
        <v>42143.445219907408</v>
      </c>
      <c r="T3836" s="9">
        <f t="shared" si="119"/>
        <v>42173.445219907408</v>
      </c>
    </row>
    <row r="3837" spans="1:20" ht="43.5" x14ac:dyDescent="0.35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>
        <f>ROUND((E3837/D3837)*100,0)</f>
        <v>160</v>
      </c>
      <c r="P3837" s="5">
        <f>E3837/L3837</f>
        <v>40</v>
      </c>
      <c r="Q3837" t="str">
        <f>LEFT(N3837,FIND("/",N3837)-1)</f>
        <v>theater</v>
      </c>
      <c r="R3837" t="str">
        <f>RIGHT(N3837,LEN(N3837)-FIND("/",N3837))</f>
        <v>plays</v>
      </c>
      <c r="S3837" s="9">
        <f t="shared" si="118"/>
        <v>42460.94222222222</v>
      </c>
      <c r="T3837" s="9">
        <f t="shared" si="119"/>
        <v>42481.94222222222</v>
      </c>
    </row>
    <row r="3838" spans="1:20" ht="43.5" x14ac:dyDescent="0.35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>
        <f>ROUND((E3838/D3838)*100,0)</f>
        <v>113</v>
      </c>
      <c r="P3838" s="5">
        <f>E3838/L3838</f>
        <v>64.285714285714292</v>
      </c>
      <c r="Q3838" t="str">
        <f>LEFT(N3838,FIND("/",N3838)-1)</f>
        <v>theater</v>
      </c>
      <c r="R3838" t="str">
        <f>RIGHT(N3838,LEN(N3838)-FIND("/",N3838))</f>
        <v>plays</v>
      </c>
      <c r="S3838" s="9">
        <f t="shared" si="118"/>
        <v>42553.926527777774</v>
      </c>
      <c r="T3838" s="9">
        <f t="shared" si="119"/>
        <v>42585.172916666663</v>
      </c>
    </row>
    <row r="3839" spans="1:20" ht="29" x14ac:dyDescent="0.35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>
        <f>ROUND((E3839/D3839)*100,0)</f>
        <v>102</v>
      </c>
      <c r="P3839" s="5">
        <f>E3839/L3839</f>
        <v>120.11764705882354</v>
      </c>
      <c r="Q3839" t="str">
        <f>LEFT(N3839,FIND("/",N3839)-1)</f>
        <v>theater</v>
      </c>
      <c r="R3839" t="str">
        <f>RIGHT(N3839,LEN(N3839)-FIND("/",N3839))</f>
        <v>plays</v>
      </c>
      <c r="S3839" s="9">
        <f t="shared" si="118"/>
        <v>42152.765717592592</v>
      </c>
      <c r="T3839" s="9">
        <f t="shared" si="119"/>
        <v>42188.765717592592</v>
      </c>
    </row>
    <row r="3840" spans="1:20" ht="58" x14ac:dyDescent="0.35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>
        <f>ROUND((E3840/D3840)*100,0)</f>
        <v>101</v>
      </c>
      <c r="P3840" s="5">
        <f>E3840/L3840</f>
        <v>1008.24</v>
      </c>
      <c r="Q3840" t="str">
        <f>LEFT(N3840,FIND("/",N3840)-1)</f>
        <v>theater</v>
      </c>
      <c r="R3840" t="str">
        <f>RIGHT(N3840,LEN(N3840)-FIND("/",N3840))</f>
        <v>plays</v>
      </c>
      <c r="S3840" s="9">
        <f t="shared" si="118"/>
        <v>42116.710752314815</v>
      </c>
      <c r="T3840" s="9">
        <f t="shared" si="119"/>
        <v>42146.710752314815</v>
      </c>
    </row>
    <row r="3841" spans="1:20" ht="43.5" x14ac:dyDescent="0.35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>
        <f>ROUND((E3841/D3841)*100,0)</f>
        <v>101</v>
      </c>
      <c r="P3841" s="5">
        <f>E3841/L3841</f>
        <v>63.28125</v>
      </c>
      <c r="Q3841" t="str">
        <f>LEFT(N3841,FIND("/",N3841)-1)</f>
        <v>theater</v>
      </c>
      <c r="R3841" t="str">
        <f>RIGHT(N3841,LEN(N3841)-FIND("/",N3841))</f>
        <v>plays</v>
      </c>
      <c r="S3841" s="9">
        <f t="shared" si="118"/>
        <v>42155.142638888887</v>
      </c>
      <c r="T3841" s="9">
        <f t="shared" si="119"/>
        <v>42215.142638888887</v>
      </c>
    </row>
    <row r="3842" spans="1:20" ht="43.5" x14ac:dyDescent="0.35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>
        <f>ROUND((E3842/D3842)*100,0)</f>
        <v>6500</v>
      </c>
      <c r="P3842" s="5">
        <f>E3842/L3842</f>
        <v>21.666666666666668</v>
      </c>
      <c r="Q3842" t="str">
        <f>LEFT(N3842,FIND("/",N3842)-1)</f>
        <v>theater</v>
      </c>
      <c r="R3842" t="str">
        <f>RIGHT(N3842,LEN(N3842)-FIND("/",N3842))</f>
        <v>plays</v>
      </c>
      <c r="S3842" s="9">
        <f t="shared" si="118"/>
        <v>42432.701724537037</v>
      </c>
      <c r="T3842" s="9">
        <f t="shared" si="119"/>
        <v>42457.660057870366</v>
      </c>
    </row>
    <row r="3843" spans="1:20" ht="43.5" x14ac:dyDescent="0.35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>
        <f>ROUND((E3843/D3843)*100,0)</f>
        <v>9</v>
      </c>
      <c r="P3843" s="5">
        <f>E3843/L3843</f>
        <v>25.647058823529413</v>
      </c>
      <c r="Q3843" t="str">
        <f>LEFT(N3843,FIND("/",N3843)-1)</f>
        <v>theater</v>
      </c>
      <c r="R3843" t="str">
        <f>RIGHT(N3843,LEN(N3843)-FIND("/",N3843))</f>
        <v>plays</v>
      </c>
      <c r="S3843" s="9">
        <f t="shared" ref="S3843:S3906" si="120">(((J3843/60)/60)/24)+DATE(1970,1,1)</f>
        <v>41780.785729166666</v>
      </c>
      <c r="T3843" s="9">
        <f t="shared" ref="T3843:T3906" si="121">(((I3843/60)/60)/24)+DATE(1970,1,1)</f>
        <v>41840.785729166666</v>
      </c>
    </row>
    <row r="3844" spans="1:20" ht="43.5" x14ac:dyDescent="0.35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>
        <f>ROUND((E3844/D3844)*100,0)</f>
        <v>22</v>
      </c>
      <c r="P3844" s="5">
        <f>E3844/L3844</f>
        <v>47.695652173913047</v>
      </c>
      <c r="Q3844" t="str">
        <f>LEFT(N3844,FIND("/",N3844)-1)</f>
        <v>theater</v>
      </c>
      <c r="R3844" t="str">
        <f>RIGHT(N3844,LEN(N3844)-FIND("/",N3844))</f>
        <v>plays</v>
      </c>
      <c r="S3844" s="9">
        <f t="shared" si="120"/>
        <v>41740.493657407409</v>
      </c>
      <c r="T3844" s="9">
        <f t="shared" si="121"/>
        <v>41770.493657407409</v>
      </c>
    </row>
    <row r="3845" spans="1:20" ht="43.5" x14ac:dyDescent="0.35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>
        <f>ROUND((E3845/D3845)*100,0)</f>
        <v>21</v>
      </c>
      <c r="P3845" s="5">
        <f>E3845/L3845</f>
        <v>56.05263157894737</v>
      </c>
      <c r="Q3845" t="str">
        <f>LEFT(N3845,FIND("/",N3845)-1)</f>
        <v>theater</v>
      </c>
      <c r="R3845" t="str">
        <f>RIGHT(N3845,LEN(N3845)-FIND("/",N3845))</f>
        <v>plays</v>
      </c>
      <c r="S3845" s="9">
        <f t="shared" si="120"/>
        <v>41766.072500000002</v>
      </c>
      <c r="T3845" s="9">
        <f t="shared" si="121"/>
        <v>41791.072500000002</v>
      </c>
    </row>
    <row r="3846" spans="1:20" ht="43.5" x14ac:dyDescent="0.35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>
        <f>ROUND((E3846/D3846)*100,0)</f>
        <v>41</v>
      </c>
      <c r="P3846" s="5">
        <f>E3846/L3846</f>
        <v>81.319999999999993</v>
      </c>
      <c r="Q3846" t="str">
        <f>LEFT(N3846,FIND("/",N3846)-1)</f>
        <v>theater</v>
      </c>
      <c r="R3846" t="str">
        <f>RIGHT(N3846,LEN(N3846)-FIND("/",N3846))</f>
        <v>plays</v>
      </c>
      <c r="S3846" s="9">
        <f t="shared" si="120"/>
        <v>41766.617291666669</v>
      </c>
      <c r="T3846" s="9">
        <f t="shared" si="121"/>
        <v>41793.290972222225</v>
      </c>
    </row>
    <row r="3847" spans="1:20" ht="58" x14ac:dyDescent="0.35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>
        <f>ROUND((E3847/D3847)*100,0)</f>
        <v>2</v>
      </c>
      <c r="P3847" s="5">
        <f>E3847/L3847</f>
        <v>70.166666666666671</v>
      </c>
      <c r="Q3847" t="str">
        <f>LEFT(N3847,FIND("/",N3847)-1)</f>
        <v>theater</v>
      </c>
      <c r="R3847" t="str">
        <f>RIGHT(N3847,LEN(N3847)-FIND("/",N3847))</f>
        <v>plays</v>
      </c>
      <c r="S3847" s="9">
        <f t="shared" si="120"/>
        <v>42248.627013888887</v>
      </c>
      <c r="T3847" s="9">
        <f t="shared" si="121"/>
        <v>42278.627013888887</v>
      </c>
    </row>
    <row r="3848" spans="1:20" ht="43.5" x14ac:dyDescent="0.35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>
        <f>ROUND((E3848/D3848)*100,0)</f>
        <v>3</v>
      </c>
      <c r="P3848" s="5">
        <f>E3848/L3848</f>
        <v>23.625</v>
      </c>
      <c r="Q3848" t="str">
        <f>LEFT(N3848,FIND("/",N3848)-1)</f>
        <v>theater</v>
      </c>
      <c r="R3848" t="str">
        <f>RIGHT(N3848,LEN(N3848)-FIND("/",N3848))</f>
        <v>plays</v>
      </c>
      <c r="S3848" s="9">
        <f t="shared" si="120"/>
        <v>41885.221550925926</v>
      </c>
      <c r="T3848" s="9">
        <f t="shared" si="121"/>
        <v>41916.290972222225</v>
      </c>
    </row>
    <row r="3849" spans="1:20" ht="43.5" x14ac:dyDescent="0.35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>
        <f>ROUND((E3849/D3849)*100,0)</f>
        <v>16</v>
      </c>
      <c r="P3849" s="5">
        <f>E3849/L3849</f>
        <v>188.55555555555554</v>
      </c>
      <c r="Q3849" t="str">
        <f>LEFT(N3849,FIND("/",N3849)-1)</f>
        <v>theater</v>
      </c>
      <c r="R3849" t="str">
        <f>RIGHT(N3849,LEN(N3849)-FIND("/",N3849))</f>
        <v>plays</v>
      </c>
      <c r="S3849" s="9">
        <f t="shared" si="120"/>
        <v>42159.224432870367</v>
      </c>
      <c r="T3849" s="9">
        <f t="shared" si="121"/>
        <v>42204.224432870367</v>
      </c>
    </row>
    <row r="3850" spans="1:20" ht="43.5" x14ac:dyDescent="0.35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>
        <f>ROUND((E3850/D3850)*100,0)</f>
        <v>16</v>
      </c>
      <c r="P3850" s="5">
        <f>E3850/L3850</f>
        <v>49.511627906976742</v>
      </c>
      <c r="Q3850" t="str">
        <f>LEFT(N3850,FIND("/",N3850)-1)</f>
        <v>theater</v>
      </c>
      <c r="R3850" t="str">
        <f>RIGHT(N3850,LEN(N3850)-FIND("/",N3850))</f>
        <v>plays</v>
      </c>
      <c r="S3850" s="9">
        <f t="shared" si="120"/>
        <v>42265.817002314812</v>
      </c>
      <c r="T3850" s="9">
        <f t="shared" si="121"/>
        <v>42295.817002314812</v>
      </c>
    </row>
    <row r="3851" spans="1:20" ht="58" x14ac:dyDescent="0.35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>
        <f>ROUND((E3851/D3851)*100,0)</f>
        <v>7</v>
      </c>
      <c r="P3851" s="5">
        <f>E3851/L3851</f>
        <v>75.464285714285708</v>
      </c>
      <c r="Q3851" t="str">
        <f>LEFT(N3851,FIND("/",N3851)-1)</f>
        <v>theater</v>
      </c>
      <c r="R3851" t="str">
        <f>RIGHT(N3851,LEN(N3851)-FIND("/",N3851))</f>
        <v>plays</v>
      </c>
      <c r="S3851" s="9">
        <f t="shared" si="120"/>
        <v>42136.767175925925</v>
      </c>
      <c r="T3851" s="9">
        <f t="shared" si="121"/>
        <v>42166.767175925925</v>
      </c>
    </row>
    <row r="3852" spans="1:20" ht="29" x14ac:dyDescent="0.35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>
        <f>ROUND((E3852/D3852)*100,0)</f>
        <v>4</v>
      </c>
      <c r="P3852" s="5">
        <f>E3852/L3852</f>
        <v>9.5</v>
      </c>
      <c r="Q3852" t="str">
        <f>LEFT(N3852,FIND("/",N3852)-1)</f>
        <v>theater</v>
      </c>
      <c r="R3852" t="str">
        <f>RIGHT(N3852,LEN(N3852)-FIND("/",N3852))</f>
        <v>plays</v>
      </c>
      <c r="S3852" s="9">
        <f t="shared" si="120"/>
        <v>41975.124340277776</v>
      </c>
      <c r="T3852" s="9">
        <f t="shared" si="121"/>
        <v>42005.124340277776</v>
      </c>
    </row>
    <row r="3853" spans="1:20" ht="43.5" x14ac:dyDescent="0.35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>
        <f>ROUND((E3853/D3853)*100,0)</f>
        <v>34</v>
      </c>
      <c r="P3853" s="5">
        <f>E3853/L3853</f>
        <v>35.5</v>
      </c>
      <c r="Q3853" t="str">
        <f>LEFT(N3853,FIND("/",N3853)-1)</f>
        <v>theater</v>
      </c>
      <c r="R3853" t="str">
        <f>RIGHT(N3853,LEN(N3853)-FIND("/",N3853))</f>
        <v>plays</v>
      </c>
      <c r="S3853" s="9">
        <f t="shared" si="120"/>
        <v>42172.439571759256</v>
      </c>
      <c r="T3853" s="9">
        <f t="shared" si="121"/>
        <v>42202.439571759256</v>
      </c>
    </row>
    <row r="3854" spans="1:20" ht="43.5" x14ac:dyDescent="0.35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>
        <f>ROUND((E3854/D3854)*100,0)</f>
        <v>0</v>
      </c>
      <c r="P3854" s="5">
        <f>E3854/L3854</f>
        <v>10</v>
      </c>
      <c r="Q3854" t="str">
        <f>LEFT(N3854,FIND("/",N3854)-1)</f>
        <v>theater</v>
      </c>
      <c r="R3854" t="str">
        <f>RIGHT(N3854,LEN(N3854)-FIND("/",N3854))</f>
        <v>plays</v>
      </c>
      <c r="S3854" s="9">
        <f t="shared" si="120"/>
        <v>42065.190694444449</v>
      </c>
      <c r="T3854" s="9">
        <f t="shared" si="121"/>
        <v>42090.149027777778</v>
      </c>
    </row>
    <row r="3855" spans="1:20" ht="43.5" x14ac:dyDescent="0.35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>
        <f>ROUND((E3855/D3855)*100,0)</f>
        <v>0</v>
      </c>
      <c r="P3855" s="5">
        <f>E3855/L3855</f>
        <v>13</v>
      </c>
      <c r="Q3855" t="str">
        <f>LEFT(N3855,FIND("/",N3855)-1)</f>
        <v>theater</v>
      </c>
      <c r="R3855" t="str">
        <f>RIGHT(N3855,LEN(N3855)-FIND("/",N3855))</f>
        <v>plays</v>
      </c>
      <c r="S3855" s="9">
        <f t="shared" si="120"/>
        <v>41848.84002314815</v>
      </c>
      <c r="T3855" s="9">
        <f t="shared" si="121"/>
        <v>41883.84002314815</v>
      </c>
    </row>
    <row r="3856" spans="1:20" ht="29" x14ac:dyDescent="0.35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>
        <f>ROUND((E3856/D3856)*100,0)</f>
        <v>16</v>
      </c>
      <c r="P3856" s="5">
        <f>E3856/L3856</f>
        <v>89.4</v>
      </c>
      <c r="Q3856" t="str">
        <f>LEFT(N3856,FIND("/",N3856)-1)</f>
        <v>theater</v>
      </c>
      <c r="R3856" t="str">
        <f>RIGHT(N3856,LEN(N3856)-FIND("/",N3856))</f>
        <v>plays</v>
      </c>
      <c r="S3856" s="9">
        <f t="shared" si="120"/>
        <v>42103.884930555556</v>
      </c>
      <c r="T3856" s="9">
        <f t="shared" si="121"/>
        <v>42133.884930555556</v>
      </c>
    </row>
    <row r="3857" spans="1:20" ht="58" x14ac:dyDescent="0.35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>
        <f>ROUND((E3857/D3857)*100,0)</f>
        <v>3</v>
      </c>
      <c r="P3857" s="5">
        <f>E3857/L3857</f>
        <v>25</v>
      </c>
      <c r="Q3857" t="str">
        <f>LEFT(N3857,FIND("/",N3857)-1)</f>
        <v>theater</v>
      </c>
      <c r="R3857" t="str">
        <f>RIGHT(N3857,LEN(N3857)-FIND("/",N3857))</f>
        <v>plays</v>
      </c>
      <c r="S3857" s="9">
        <f t="shared" si="120"/>
        <v>42059.970729166671</v>
      </c>
      <c r="T3857" s="9">
        <f t="shared" si="121"/>
        <v>42089.929062499999</v>
      </c>
    </row>
    <row r="3858" spans="1:20" ht="58" x14ac:dyDescent="0.35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>
        <f>ROUND((E3858/D3858)*100,0)</f>
        <v>0</v>
      </c>
      <c r="P3858" s="5">
        <f>E3858/L3858</f>
        <v>1</v>
      </c>
      <c r="Q3858" t="str">
        <f>LEFT(N3858,FIND("/",N3858)-1)</f>
        <v>theater</v>
      </c>
      <c r="R3858" t="str">
        <f>RIGHT(N3858,LEN(N3858)-FIND("/",N3858))</f>
        <v>plays</v>
      </c>
      <c r="S3858" s="9">
        <f t="shared" si="120"/>
        <v>42041.743090277778</v>
      </c>
      <c r="T3858" s="9">
        <f t="shared" si="121"/>
        <v>42071.701423611114</v>
      </c>
    </row>
    <row r="3859" spans="1:20" ht="43.5" x14ac:dyDescent="0.35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>
        <f>ROUND((E3859/D3859)*100,0)</f>
        <v>5</v>
      </c>
      <c r="P3859" s="5">
        <f>E3859/L3859</f>
        <v>65</v>
      </c>
      <c r="Q3859" t="str">
        <f>LEFT(N3859,FIND("/",N3859)-1)</f>
        <v>theater</v>
      </c>
      <c r="R3859" t="str">
        <f>RIGHT(N3859,LEN(N3859)-FIND("/",N3859))</f>
        <v>plays</v>
      </c>
      <c r="S3859" s="9">
        <f t="shared" si="120"/>
        <v>41829.73715277778</v>
      </c>
      <c r="T3859" s="9">
        <f t="shared" si="121"/>
        <v>41852.716666666667</v>
      </c>
    </row>
    <row r="3860" spans="1:20" ht="58" x14ac:dyDescent="0.35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>
        <f>ROUND((E3860/D3860)*100,0)</f>
        <v>2</v>
      </c>
      <c r="P3860" s="5">
        <f>E3860/L3860</f>
        <v>10</v>
      </c>
      <c r="Q3860" t="str">
        <f>LEFT(N3860,FIND("/",N3860)-1)</f>
        <v>theater</v>
      </c>
      <c r="R3860" t="str">
        <f>RIGHT(N3860,LEN(N3860)-FIND("/",N3860))</f>
        <v>plays</v>
      </c>
      <c r="S3860" s="9">
        <f t="shared" si="120"/>
        <v>42128.431064814817</v>
      </c>
      <c r="T3860" s="9">
        <f t="shared" si="121"/>
        <v>42146.875</v>
      </c>
    </row>
    <row r="3861" spans="1:20" ht="43.5" x14ac:dyDescent="0.35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>
        <f>ROUND((E3861/D3861)*100,0)</f>
        <v>0</v>
      </c>
      <c r="P3861" s="5">
        <f>E3861/L3861</f>
        <v>1</v>
      </c>
      <c r="Q3861" t="str">
        <f>LEFT(N3861,FIND("/",N3861)-1)</f>
        <v>theater</v>
      </c>
      <c r="R3861" t="str">
        <f>RIGHT(N3861,LEN(N3861)-FIND("/",N3861))</f>
        <v>plays</v>
      </c>
      <c r="S3861" s="9">
        <f t="shared" si="120"/>
        <v>41789.893599537041</v>
      </c>
      <c r="T3861" s="9">
        <f t="shared" si="121"/>
        <v>41815.875</v>
      </c>
    </row>
    <row r="3862" spans="1:20" ht="58" x14ac:dyDescent="0.35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>
        <f>ROUND((E3862/D3862)*100,0)</f>
        <v>18</v>
      </c>
      <c r="P3862" s="5">
        <f>E3862/L3862</f>
        <v>81.538461538461533</v>
      </c>
      <c r="Q3862" t="str">
        <f>LEFT(N3862,FIND("/",N3862)-1)</f>
        <v>theater</v>
      </c>
      <c r="R3862" t="str">
        <f>RIGHT(N3862,LEN(N3862)-FIND("/",N3862))</f>
        <v>plays</v>
      </c>
      <c r="S3862" s="9">
        <f t="shared" si="120"/>
        <v>41833.660995370366</v>
      </c>
      <c r="T3862" s="9">
        <f t="shared" si="121"/>
        <v>41863.660995370366</v>
      </c>
    </row>
    <row r="3863" spans="1:20" x14ac:dyDescent="0.35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>
        <f>ROUND((E3863/D3863)*100,0)</f>
        <v>5</v>
      </c>
      <c r="P3863" s="5">
        <f>E3863/L3863</f>
        <v>100</v>
      </c>
      <c r="Q3863" t="str">
        <f>LEFT(N3863,FIND("/",N3863)-1)</f>
        <v>theater</v>
      </c>
      <c r="R3863" t="str">
        <f>RIGHT(N3863,LEN(N3863)-FIND("/",N3863))</f>
        <v>plays</v>
      </c>
      <c r="S3863" s="9">
        <f t="shared" si="120"/>
        <v>41914.590011574073</v>
      </c>
      <c r="T3863" s="9">
        <f t="shared" si="121"/>
        <v>41955.907638888893</v>
      </c>
    </row>
    <row r="3864" spans="1:20" ht="29" x14ac:dyDescent="0.35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>
        <f>ROUND((E3864/D3864)*100,0)</f>
        <v>0</v>
      </c>
      <c r="P3864" s="5">
        <f>E3864/L3864</f>
        <v>1</v>
      </c>
      <c r="Q3864" t="str">
        <f>LEFT(N3864,FIND("/",N3864)-1)</f>
        <v>theater</v>
      </c>
      <c r="R3864" t="str">
        <f>RIGHT(N3864,LEN(N3864)-FIND("/",N3864))</f>
        <v>plays</v>
      </c>
      <c r="S3864" s="9">
        <f t="shared" si="120"/>
        <v>42611.261064814811</v>
      </c>
      <c r="T3864" s="9">
        <f t="shared" si="121"/>
        <v>42625.707638888889</v>
      </c>
    </row>
    <row r="3865" spans="1:20" ht="43.5" x14ac:dyDescent="0.35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>
        <f>ROUND((E3865/D3865)*100,0)</f>
        <v>0</v>
      </c>
      <c r="P3865" s="5" t="e">
        <f>E3865/L3865</f>
        <v>#DIV/0!</v>
      </c>
      <c r="Q3865" t="str">
        <f>LEFT(N3865,FIND("/",N3865)-1)</f>
        <v>theater</v>
      </c>
      <c r="R3865" t="str">
        <f>RIGHT(N3865,LEN(N3865)-FIND("/",N3865))</f>
        <v>plays</v>
      </c>
      <c r="S3865" s="9">
        <f t="shared" si="120"/>
        <v>42253.633159722223</v>
      </c>
      <c r="T3865" s="9">
        <f t="shared" si="121"/>
        <v>42313.674826388888</v>
      </c>
    </row>
    <row r="3866" spans="1:20" ht="58" x14ac:dyDescent="0.35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>
        <f>ROUND((E3866/D3866)*100,0)</f>
        <v>1</v>
      </c>
      <c r="P3866" s="5">
        <f>E3866/L3866</f>
        <v>20</v>
      </c>
      <c r="Q3866" t="str">
        <f>LEFT(N3866,FIND("/",N3866)-1)</f>
        <v>theater</v>
      </c>
      <c r="R3866" t="str">
        <f>RIGHT(N3866,LEN(N3866)-FIND("/",N3866))</f>
        <v>plays</v>
      </c>
      <c r="S3866" s="9">
        <f t="shared" si="120"/>
        <v>42295.891828703709</v>
      </c>
      <c r="T3866" s="9">
        <f t="shared" si="121"/>
        <v>42325.933495370366</v>
      </c>
    </row>
    <row r="3867" spans="1:20" ht="43.5" x14ac:dyDescent="0.35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>
        <f>ROUND((E3867/D3867)*100,0)</f>
        <v>27</v>
      </c>
      <c r="P3867" s="5">
        <f>E3867/L3867</f>
        <v>46.428571428571431</v>
      </c>
      <c r="Q3867" t="str">
        <f>LEFT(N3867,FIND("/",N3867)-1)</f>
        <v>theater</v>
      </c>
      <c r="R3867" t="str">
        <f>RIGHT(N3867,LEN(N3867)-FIND("/",N3867))</f>
        <v>plays</v>
      </c>
      <c r="S3867" s="9">
        <f t="shared" si="120"/>
        <v>41841.651597222226</v>
      </c>
      <c r="T3867" s="9">
        <f t="shared" si="121"/>
        <v>41881.229166666664</v>
      </c>
    </row>
    <row r="3868" spans="1:20" ht="29" x14ac:dyDescent="0.35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>
        <f>ROUND((E3868/D3868)*100,0)</f>
        <v>1</v>
      </c>
      <c r="P3868" s="5">
        <f>E3868/L3868</f>
        <v>5.5</v>
      </c>
      <c r="Q3868" t="str">
        <f>LEFT(N3868,FIND("/",N3868)-1)</f>
        <v>theater</v>
      </c>
      <c r="R3868" t="str">
        <f>RIGHT(N3868,LEN(N3868)-FIND("/",N3868))</f>
        <v>plays</v>
      </c>
      <c r="S3868" s="9">
        <f t="shared" si="120"/>
        <v>42402.947002314817</v>
      </c>
      <c r="T3868" s="9">
        <f t="shared" si="121"/>
        <v>42452.145138888889</v>
      </c>
    </row>
    <row r="3869" spans="1:20" ht="43.5" x14ac:dyDescent="0.35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>
        <f>ROUND((E3869/D3869)*100,0)</f>
        <v>13</v>
      </c>
      <c r="P3869" s="5">
        <f>E3869/L3869</f>
        <v>50.2</v>
      </c>
      <c r="Q3869" t="str">
        <f>LEFT(N3869,FIND("/",N3869)-1)</f>
        <v>theater</v>
      </c>
      <c r="R3869" t="str">
        <f>RIGHT(N3869,LEN(N3869)-FIND("/",N3869))</f>
        <v>plays</v>
      </c>
      <c r="S3869" s="9">
        <f t="shared" si="120"/>
        <v>42509.814108796301</v>
      </c>
      <c r="T3869" s="9">
        <f t="shared" si="121"/>
        <v>42539.814108796301</v>
      </c>
    </row>
    <row r="3870" spans="1:20" x14ac:dyDescent="0.35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>
        <f>ROUND((E3870/D3870)*100,0)</f>
        <v>0</v>
      </c>
      <c r="P3870" s="5">
        <f>E3870/L3870</f>
        <v>10</v>
      </c>
      <c r="Q3870" t="str">
        <f>LEFT(N3870,FIND("/",N3870)-1)</f>
        <v>theater</v>
      </c>
      <c r="R3870" t="str">
        <f>RIGHT(N3870,LEN(N3870)-FIND("/",N3870))</f>
        <v>musical</v>
      </c>
      <c r="S3870" s="9">
        <f t="shared" si="120"/>
        <v>41865.659780092588</v>
      </c>
      <c r="T3870" s="9">
        <f t="shared" si="121"/>
        <v>41890.659780092588</v>
      </c>
    </row>
    <row r="3871" spans="1:20" ht="29" x14ac:dyDescent="0.35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>
        <f>ROUND((E3871/D3871)*100,0)</f>
        <v>3</v>
      </c>
      <c r="P3871" s="5">
        <f>E3871/L3871</f>
        <v>30.133333333333333</v>
      </c>
      <c r="Q3871" t="str">
        <f>LEFT(N3871,FIND("/",N3871)-1)</f>
        <v>theater</v>
      </c>
      <c r="R3871" t="str">
        <f>RIGHT(N3871,LEN(N3871)-FIND("/",N3871))</f>
        <v>musical</v>
      </c>
      <c r="S3871" s="9">
        <f t="shared" si="120"/>
        <v>42047.724444444444</v>
      </c>
      <c r="T3871" s="9">
        <f t="shared" si="121"/>
        <v>42077.132638888885</v>
      </c>
    </row>
    <row r="3872" spans="1:20" ht="58" x14ac:dyDescent="0.35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>
        <f>ROUND((E3872/D3872)*100,0)</f>
        <v>15</v>
      </c>
      <c r="P3872" s="5">
        <f>E3872/L3872</f>
        <v>150</v>
      </c>
      <c r="Q3872" t="str">
        <f>LEFT(N3872,FIND("/",N3872)-1)</f>
        <v>theater</v>
      </c>
      <c r="R3872" t="str">
        <f>RIGHT(N3872,LEN(N3872)-FIND("/",N3872))</f>
        <v>musical</v>
      </c>
      <c r="S3872" s="9">
        <f t="shared" si="120"/>
        <v>41793.17219907407</v>
      </c>
      <c r="T3872" s="9">
        <f t="shared" si="121"/>
        <v>41823.17219907407</v>
      </c>
    </row>
    <row r="3873" spans="1:20" ht="29" x14ac:dyDescent="0.35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>
        <f>ROUND((E3873/D3873)*100,0)</f>
        <v>3</v>
      </c>
      <c r="P3873" s="5">
        <f>E3873/L3873</f>
        <v>13.333333333333334</v>
      </c>
      <c r="Q3873" t="str">
        <f>LEFT(N3873,FIND("/",N3873)-1)</f>
        <v>theater</v>
      </c>
      <c r="R3873" t="str">
        <f>RIGHT(N3873,LEN(N3873)-FIND("/",N3873))</f>
        <v>musical</v>
      </c>
      <c r="S3873" s="9">
        <f t="shared" si="120"/>
        <v>42763.780671296292</v>
      </c>
      <c r="T3873" s="9">
        <f t="shared" si="121"/>
        <v>42823.739004629635</v>
      </c>
    </row>
    <row r="3874" spans="1:20" ht="43.5" x14ac:dyDescent="0.35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>
        <f>ROUND((E3874/D3874)*100,0)</f>
        <v>0</v>
      </c>
      <c r="P3874" s="5" t="e">
        <f>E3874/L3874</f>
        <v>#DIV/0!</v>
      </c>
      <c r="Q3874" t="str">
        <f>LEFT(N3874,FIND("/",N3874)-1)</f>
        <v>theater</v>
      </c>
      <c r="R3874" t="str">
        <f>RIGHT(N3874,LEN(N3874)-FIND("/",N3874))</f>
        <v>musical</v>
      </c>
      <c r="S3874" s="9">
        <f t="shared" si="120"/>
        <v>42180.145787037036</v>
      </c>
      <c r="T3874" s="9">
        <f t="shared" si="121"/>
        <v>42230.145787037036</v>
      </c>
    </row>
    <row r="3875" spans="1:20" ht="43.5" x14ac:dyDescent="0.35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>
        <f>ROUND((E3875/D3875)*100,0)</f>
        <v>0</v>
      </c>
      <c r="P3875" s="5" t="e">
        <f>E3875/L3875</f>
        <v>#DIV/0!</v>
      </c>
      <c r="Q3875" t="str">
        <f>LEFT(N3875,FIND("/",N3875)-1)</f>
        <v>theater</v>
      </c>
      <c r="R3875" t="str">
        <f>RIGHT(N3875,LEN(N3875)-FIND("/",N3875))</f>
        <v>musical</v>
      </c>
      <c r="S3875" s="9">
        <f t="shared" si="120"/>
        <v>42255.696006944447</v>
      </c>
      <c r="T3875" s="9">
        <f t="shared" si="121"/>
        <v>42285.696006944447</v>
      </c>
    </row>
    <row r="3876" spans="1:20" ht="58" x14ac:dyDescent="0.35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>
        <f>ROUND((E3876/D3876)*100,0)</f>
        <v>0</v>
      </c>
      <c r="P3876" s="5" t="e">
        <f>E3876/L3876</f>
        <v>#DIV/0!</v>
      </c>
      <c r="Q3876" t="str">
        <f>LEFT(N3876,FIND("/",N3876)-1)</f>
        <v>theater</v>
      </c>
      <c r="R3876" t="str">
        <f>RIGHT(N3876,LEN(N3876)-FIND("/",N3876))</f>
        <v>musical</v>
      </c>
      <c r="S3876" s="9">
        <f t="shared" si="120"/>
        <v>42007.016458333332</v>
      </c>
      <c r="T3876" s="9">
        <f t="shared" si="121"/>
        <v>42028.041666666672</v>
      </c>
    </row>
    <row r="3877" spans="1:20" ht="43.5" x14ac:dyDescent="0.35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>
        <f>ROUND((E3877/D3877)*100,0)</f>
        <v>0</v>
      </c>
      <c r="P3877" s="5" t="e">
        <f>E3877/L3877</f>
        <v>#DIV/0!</v>
      </c>
      <c r="Q3877" t="str">
        <f>LEFT(N3877,FIND("/",N3877)-1)</f>
        <v>theater</v>
      </c>
      <c r="R3877" t="str">
        <f>RIGHT(N3877,LEN(N3877)-FIND("/",N3877))</f>
        <v>musical</v>
      </c>
      <c r="S3877" s="9">
        <f t="shared" si="120"/>
        <v>42615.346817129626</v>
      </c>
      <c r="T3877" s="9">
        <f t="shared" si="121"/>
        <v>42616.416666666672</v>
      </c>
    </row>
    <row r="3878" spans="1:20" ht="58" x14ac:dyDescent="0.35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>
        <f>ROUND((E3878/D3878)*100,0)</f>
        <v>53</v>
      </c>
      <c r="P3878" s="5">
        <f>E3878/L3878</f>
        <v>44.760869565217391</v>
      </c>
      <c r="Q3878" t="str">
        <f>LEFT(N3878,FIND("/",N3878)-1)</f>
        <v>theater</v>
      </c>
      <c r="R3878" t="str">
        <f>RIGHT(N3878,LEN(N3878)-FIND("/",N3878))</f>
        <v>musical</v>
      </c>
      <c r="S3878" s="9">
        <f t="shared" si="120"/>
        <v>42372.624166666668</v>
      </c>
      <c r="T3878" s="9">
        <f t="shared" si="121"/>
        <v>42402.624166666668</v>
      </c>
    </row>
    <row r="3879" spans="1:20" ht="43.5" x14ac:dyDescent="0.35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>
        <f>ROUND((E3879/D3879)*100,0)</f>
        <v>5</v>
      </c>
      <c r="P3879" s="5">
        <f>E3879/L3879</f>
        <v>88.642857142857139</v>
      </c>
      <c r="Q3879" t="str">
        <f>LEFT(N3879,FIND("/",N3879)-1)</f>
        <v>theater</v>
      </c>
      <c r="R3879" t="str">
        <f>RIGHT(N3879,LEN(N3879)-FIND("/",N3879))</f>
        <v>musical</v>
      </c>
      <c r="S3879" s="9">
        <f t="shared" si="120"/>
        <v>42682.67768518519</v>
      </c>
      <c r="T3879" s="9">
        <f t="shared" si="121"/>
        <v>42712.67768518519</v>
      </c>
    </row>
    <row r="3880" spans="1:20" ht="43.5" x14ac:dyDescent="0.35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>
        <f>ROUND((E3880/D3880)*100,0)</f>
        <v>0</v>
      </c>
      <c r="P3880" s="5">
        <f>E3880/L3880</f>
        <v>10</v>
      </c>
      <c r="Q3880" t="str">
        <f>LEFT(N3880,FIND("/",N3880)-1)</f>
        <v>theater</v>
      </c>
      <c r="R3880" t="str">
        <f>RIGHT(N3880,LEN(N3880)-FIND("/",N3880))</f>
        <v>musical</v>
      </c>
      <c r="S3880" s="9">
        <f t="shared" si="120"/>
        <v>42154.818819444445</v>
      </c>
      <c r="T3880" s="9">
        <f t="shared" si="121"/>
        <v>42185.165972222225</v>
      </c>
    </row>
    <row r="3881" spans="1:20" ht="43.5" x14ac:dyDescent="0.35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>
        <f>ROUND((E3881/D3881)*100,0)</f>
        <v>0</v>
      </c>
      <c r="P3881" s="5" t="e">
        <f>E3881/L3881</f>
        <v>#DIV/0!</v>
      </c>
      <c r="Q3881" t="str">
        <f>LEFT(N3881,FIND("/",N3881)-1)</f>
        <v>theater</v>
      </c>
      <c r="R3881" t="str">
        <f>RIGHT(N3881,LEN(N3881)-FIND("/",N3881))</f>
        <v>musical</v>
      </c>
      <c r="S3881" s="9">
        <f t="shared" si="120"/>
        <v>41999.861064814817</v>
      </c>
      <c r="T3881" s="9">
        <f t="shared" si="121"/>
        <v>42029.861064814817</v>
      </c>
    </row>
    <row r="3882" spans="1:20" ht="43.5" x14ac:dyDescent="0.35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>
        <f>ROUND((E3882/D3882)*100,0)</f>
        <v>13</v>
      </c>
      <c r="P3882" s="5">
        <f>E3882/L3882</f>
        <v>57.647058823529413</v>
      </c>
      <c r="Q3882" t="str">
        <f>LEFT(N3882,FIND("/",N3882)-1)</f>
        <v>theater</v>
      </c>
      <c r="R3882" t="str">
        <f>RIGHT(N3882,LEN(N3882)-FIND("/",N3882))</f>
        <v>musical</v>
      </c>
      <c r="S3882" s="9">
        <f t="shared" si="120"/>
        <v>41815.815046296295</v>
      </c>
      <c r="T3882" s="9">
        <f t="shared" si="121"/>
        <v>41850.958333333336</v>
      </c>
    </row>
    <row r="3883" spans="1:20" ht="29" x14ac:dyDescent="0.35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>
        <f>ROUND((E3883/D3883)*100,0)</f>
        <v>5</v>
      </c>
      <c r="P3883" s="5">
        <f>E3883/L3883</f>
        <v>25</v>
      </c>
      <c r="Q3883" t="str">
        <f>LEFT(N3883,FIND("/",N3883)-1)</f>
        <v>theater</v>
      </c>
      <c r="R3883" t="str">
        <f>RIGHT(N3883,LEN(N3883)-FIND("/",N3883))</f>
        <v>musical</v>
      </c>
      <c r="S3883" s="9">
        <f t="shared" si="120"/>
        <v>42756.018506944441</v>
      </c>
      <c r="T3883" s="9">
        <f t="shared" si="121"/>
        <v>42786.018506944441</v>
      </c>
    </row>
    <row r="3884" spans="1:20" ht="43.5" x14ac:dyDescent="0.35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>
        <f>ROUND((E3884/D3884)*100,0)</f>
        <v>0</v>
      </c>
      <c r="P3884" s="5" t="e">
        <f>E3884/L3884</f>
        <v>#DIV/0!</v>
      </c>
      <c r="Q3884" t="str">
        <f>LEFT(N3884,FIND("/",N3884)-1)</f>
        <v>theater</v>
      </c>
      <c r="R3884" t="str">
        <f>RIGHT(N3884,LEN(N3884)-FIND("/",N3884))</f>
        <v>musical</v>
      </c>
      <c r="S3884" s="9">
        <f t="shared" si="120"/>
        <v>42373.983449074076</v>
      </c>
      <c r="T3884" s="9">
        <f t="shared" si="121"/>
        <v>42400.960416666669</v>
      </c>
    </row>
    <row r="3885" spans="1:20" ht="58" x14ac:dyDescent="0.35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>
        <f>ROUND((E3885/D3885)*100,0)</f>
        <v>0</v>
      </c>
      <c r="P3885" s="5" t="e">
        <f>E3885/L3885</f>
        <v>#DIV/0!</v>
      </c>
      <c r="Q3885" t="str">
        <f>LEFT(N3885,FIND("/",N3885)-1)</f>
        <v>theater</v>
      </c>
      <c r="R3885" t="str">
        <f>RIGHT(N3885,LEN(N3885)-FIND("/",N3885))</f>
        <v>musical</v>
      </c>
      <c r="S3885" s="9">
        <f t="shared" si="120"/>
        <v>41854.602650462963</v>
      </c>
      <c r="T3885" s="9">
        <f t="shared" si="121"/>
        <v>41884.602650462963</v>
      </c>
    </row>
    <row r="3886" spans="1:20" ht="43.5" x14ac:dyDescent="0.35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>
        <f>ROUND((E3886/D3886)*100,0)</f>
        <v>0</v>
      </c>
      <c r="P3886" s="5" t="e">
        <f>E3886/L3886</f>
        <v>#DIV/0!</v>
      </c>
      <c r="Q3886" t="str">
        <f>LEFT(N3886,FIND("/",N3886)-1)</f>
        <v>theater</v>
      </c>
      <c r="R3886" t="str">
        <f>RIGHT(N3886,LEN(N3886)-FIND("/",N3886))</f>
        <v>musical</v>
      </c>
      <c r="S3886" s="9">
        <f t="shared" si="120"/>
        <v>42065.791574074072</v>
      </c>
      <c r="T3886" s="9">
        <f t="shared" si="121"/>
        <v>42090.749907407408</v>
      </c>
    </row>
    <row r="3887" spans="1:20" ht="43.5" x14ac:dyDescent="0.35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>
        <f>ROUND((E3887/D3887)*100,0)</f>
        <v>0</v>
      </c>
      <c r="P3887" s="5" t="e">
        <f>E3887/L3887</f>
        <v>#DIV/0!</v>
      </c>
      <c r="Q3887" t="str">
        <f>LEFT(N3887,FIND("/",N3887)-1)</f>
        <v>theater</v>
      </c>
      <c r="R3887" t="str">
        <f>RIGHT(N3887,LEN(N3887)-FIND("/",N3887))</f>
        <v>musical</v>
      </c>
      <c r="S3887" s="9">
        <f t="shared" si="120"/>
        <v>42469.951284722221</v>
      </c>
      <c r="T3887" s="9">
        <f t="shared" si="121"/>
        <v>42499.951284722221</v>
      </c>
    </row>
    <row r="3888" spans="1:20" x14ac:dyDescent="0.35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>
        <f>ROUND((E3888/D3888)*100,0)</f>
        <v>0</v>
      </c>
      <c r="P3888" s="5" t="e">
        <f>E3888/L3888</f>
        <v>#DIV/0!</v>
      </c>
      <c r="Q3888" t="str">
        <f>LEFT(N3888,FIND("/",N3888)-1)</f>
        <v>theater</v>
      </c>
      <c r="R3888" t="str">
        <f>RIGHT(N3888,LEN(N3888)-FIND("/",N3888))</f>
        <v>musical</v>
      </c>
      <c r="S3888" s="9">
        <f t="shared" si="120"/>
        <v>41954.228032407409</v>
      </c>
      <c r="T3888" s="9">
        <f t="shared" si="121"/>
        <v>41984.228032407409</v>
      </c>
    </row>
    <row r="3889" spans="1:20" ht="43.5" x14ac:dyDescent="0.35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>
        <f>ROUND((E3889/D3889)*100,0)</f>
        <v>2</v>
      </c>
      <c r="P3889" s="5">
        <f>E3889/L3889</f>
        <v>17.5</v>
      </c>
      <c r="Q3889" t="str">
        <f>LEFT(N3889,FIND("/",N3889)-1)</f>
        <v>theater</v>
      </c>
      <c r="R3889" t="str">
        <f>RIGHT(N3889,LEN(N3889)-FIND("/",N3889))</f>
        <v>musical</v>
      </c>
      <c r="S3889" s="9">
        <f t="shared" si="120"/>
        <v>42079.857974537037</v>
      </c>
      <c r="T3889" s="9">
        <f t="shared" si="121"/>
        <v>42125.916666666672</v>
      </c>
    </row>
    <row r="3890" spans="1:20" ht="58" x14ac:dyDescent="0.35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>
        <f>ROUND((E3890/D3890)*100,0)</f>
        <v>27</v>
      </c>
      <c r="P3890" s="5">
        <f>E3890/L3890</f>
        <v>38.714285714285715</v>
      </c>
      <c r="Q3890" t="str">
        <f>LEFT(N3890,FIND("/",N3890)-1)</f>
        <v>theater</v>
      </c>
      <c r="R3890" t="str">
        <f>RIGHT(N3890,LEN(N3890)-FIND("/",N3890))</f>
        <v>plays</v>
      </c>
      <c r="S3890" s="9">
        <f t="shared" si="120"/>
        <v>42762.545810185184</v>
      </c>
      <c r="T3890" s="9">
        <f t="shared" si="121"/>
        <v>42792.545810185184</v>
      </c>
    </row>
    <row r="3891" spans="1:20" ht="43.5" x14ac:dyDescent="0.35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>
        <f>ROUND((E3891/D3891)*100,0)</f>
        <v>1</v>
      </c>
      <c r="P3891" s="5">
        <f>E3891/L3891</f>
        <v>13.111111111111111</v>
      </c>
      <c r="Q3891" t="str">
        <f>LEFT(N3891,FIND("/",N3891)-1)</f>
        <v>theater</v>
      </c>
      <c r="R3891" t="str">
        <f>RIGHT(N3891,LEN(N3891)-FIND("/",N3891))</f>
        <v>plays</v>
      </c>
      <c r="S3891" s="9">
        <f t="shared" si="120"/>
        <v>41977.004976851851</v>
      </c>
      <c r="T3891" s="9">
        <f t="shared" si="121"/>
        <v>42008.976388888885</v>
      </c>
    </row>
    <row r="3892" spans="1:20" ht="43.5" x14ac:dyDescent="0.35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>
        <f>ROUND((E3892/D3892)*100,0)</f>
        <v>17</v>
      </c>
      <c r="P3892" s="5">
        <f>E3892/L3892</f>
        <v>315.5</v>
      </c>
      <c r="Q3892" t="str">
        <f>LEFT(N3892,FIND("/",N3892)-1)</f>
        <v>theater</v>
      </c>
      <c r="R3892" t="str">
        <f>RIGHT(N3892,LEN(N3892)-FIND("/",N3892))</f>
        <v>plays</v>
      </c>
      <c r="S3892" s="9">
        <f t="shared" si="120"/>
        <v>42171.758611111116</v>
      </c>
      <c r="T3892" s="9">
        <f t="shared" si="121"/>
        <v>42231.758611111116</v>
      </c>
    </row>
    <row r="3893" spans="1:20" ht="29" x14ac:dyDescent="0.35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>
        <f>ROUND((E3893/D3893)*100,0)</f>
        <v>33</v>
      </c>
      <c r="P3893" s="5">
        <f>E3893/L3893</f>
        <v>37.142857142857146</v>
      </c>
      <c r="Q3893" t="str">
        <f>LEFT(N3893,FIND("/",N3893)-1)</f>
        <v>theater</v>
      </c>
      <c r="R3893" t="str">
        <f>RIGHT(N3893,LEN(N3893)-FIND("/",N3893))</f>
        <v>plays</v>
      </c>
      <c r="S3893" s="9">
        <f t="shared" si="120"/>
        <v>42056.1324537037</v>
      </c>
      <c r="T3893" s="9">
        <f t="shared" si="121"/>
        <v>42086.207638888889</v>
      </c>
    </row>
    <row r="3894" spans="1:20" ht="58" x14ac:dyDescent="0.35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>
        <f>ROUND((E3894/D3894)*100,0)</f>
        <v>0</v>
      </c>
      <c r="P3894" s="5" t="e">
        <f>E3894/L3894</f>
        <v>#DIV/0!</v>
      </c>
      <c r="Q3894" t="str">
        <f>LEFT(N3894,FIND("/",N3894)-1)</f>
        <v>theater</v>
      </c>
      <c r="R3894" t="str">
        <f>RIGHT(N3894,LEN(N3894)-FIND("/",N3894))</f>
        <v>plays</v>
      </c>
      <c r="S3894" s="9">
        <f t="shared" si="120"/>
        <v>41867.652280092596</v>
      </c>
      <c r="T3894" s="9">
        <f t="shared" si="121"/>
        <v>41875.291666666664</v>
      </c>
    </row>
    <row r="3895" spans="1:20" ht="58" x14ac:dyDescent="0.35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>
        <f>ROUND((E3895/D3895)*100,0)</f>
        <v>22</v>
      </c>
      <c r="P3895" s="5">
        <f>E3895/L3895</f>
        <v>128.27380952380952</v>
      </c>
      <c r="Q3895" t="str">
        <f>LEFT(N3895,FIND("/",N3895)-1)</f>
        <v>theater</v>
      </c>
      <c r="R3895" t="str">
        <f>RIGHT(N3895,LEN(N3895)-FIND("/",N3895))</f>
        <v>plays</v>
      </c>
      <c r="S3895" s="9">
        <f t="shared" si="120"/>
        <v>41779.657870370371</v>
      </c>
      <c r="T3895" s="9">
        <f t="shared" si="121"/>
        <v>41821.25</v>
      </c>
    </row>
    <row r="3896" spans="1:20" ht="58" x14ac:dyDescent="0.35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>
        <f>ROUND((E3896/D3896)*100,0)</f>
        <v>3</v>
      </c>
      <c r="P3896" s="5">
        <f>E3896/L3896</f>
        <v>47.272727272727273</v>
      </c>
      <c r="Q3896" t="str">
        <f>LEFT(N3896,FIND("/",N3896)-1)</f>
        <v>theater</v>
      </c>
      <c r="R3896" t="str">
        <f>RIGHT(N3896,LEN(N3896)-FIND("/",N3896))</f>
        <v>plays</v>
      </c>
      <c r="S3896" s="9">
        <f t="shared" si="120"/>
        <v>42679.958472222221</v>
      </c>
      <c r="T3896" s="9">
        <f t="shared" si="121"/>
        <v>42710.207638888889</v>
      </c>
    </row>
    <row r="3897" spans="1:20" ht="58" x14ac:dyDescent="0.35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>
        <f>ROUND((E3897/D3897)*100,0)</f>
        <v>5</v>
      </c>
      <c r="P3897" s="5">
        <f>E3897/L3897</f>
        <v>50</v>
      </c>
      <c r="Q3897" t="str">
        <f>LEFT(N3897,FIND("/",N3897)-1)</f>
        <v>theater</v>
      </c>
      <c r="R3897" t="str">
        <f>RIGHT(N3897,LEN(N3897)-FIND("/",N3897))</f>
        <v>plays</v>
      </c>
      <c r="S3897" s="9">
        <f t="shared" si="120"/>
        <v>42032.250208333338</v>
      </c>
      <c r="T3897" s="9">
        <f t="shared" si="121"/>
        <v>42063.250208333338</v>
      </c>
    </row>
    <row r="3898" spans="1:20" ht="43.5" x14ac:dyDescent="0.35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>
        <f>ROUND((E3898/D3898)*100,0)</f>
        <v>11</v>
      </c>
      <c r="P3898" s="5">
        <f>E3898/L3898</f>
        <v>42.5</v>
      </c>
      <c r="Q3898" t="str">
        <f>LEFT(N3898,FIND("/",N3898)-1)</f>
        <v>theater</v>
      </c>
      <c r="R3898" t="str">
        <f>RIGHT(N3898,LEN(N3898)-FIND("/",N3898))</f>
        <v>plays</v>
      </c>
      <c r="S3898" s="9">
        <f t="shared" si="120"/>
        <v>41793.191875000004</v>
      </c>
      <c r="T3898" s="9">
        <f t="shared" si="121"/>
        <v>41807.191875000004</v>
      </c>
    </row>
    <row r="3899" spans="1:20" ht="43.5" x14ac:dyDescent="0.35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>
        <f>ROUND((E3899/D3899)*100,0)</f>
        <v>18</v>
      </c>
      <c r="P3899" s="5">
        <f>E3899/L3899</f>
        <v>44</v>
      </c>
      <c r="Q3899" t="str">
        <f>LEFT(N3899,FIND("/",N3899)-1)</f>
        <v>theater</v>
      </c>
      <c r="R3899" t="str">
        <f>RIGHT(N3899,LEN(N3899)-FIND("/",N3899))</f>
        <v>plays</v>
      </c>
      <c r="S3899" s="9">
        <f t="shared" si="120"/>
        <v>41982.87364583333</v>
      </c>
      <c r="T3899" s="9">
        <f t="shared" si="121"/>
        <v>42012.87364583333</v>
      </c>
    </row>
    <row r="3900" spans="1:20" ht="58" x14ac:dyDescent="0.35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>
        <f>ROUND((E3900/D3900)*100,0)</f>
        <v>33</v>
      </c>
      <c r="P3900" s="5">
        <f>E3900/L3900</f>
        <v>50.875</v>
      </c>
      <c r="Q3900" t="str">
        <f>LEFT(N3900,FIND("/",N3900)-1)</f>
        <v>theater</v>
      </c>
      <c r="R3900" t="str">
        <f>RIGHT(N3900,LEN(N3900)-FIND("/",N3900))</f>
        <v>plays</v>
      </c>
      <c r="S3900" s="9">
        <f t="shared" si="120"/>
        <v>42193.482291666667</v>
      </c>
      <c r="T3900" s="9">
        <f t="shared" si="121"/>
        <v>42233.666666666672</v>
      </c>
    </row>
    <row r="3901" spans="1:20" ht="43.5" x14ac:dyDescent="0.35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>
        <f>ROUND((E3901/D3901)*100,0)</f>
        <v>1</v>
      </c>
      <c r="P3901" s="5">
        <f>E3901/L3901</f>
        <v>62.5</v>
      </c>
      <c r="Q3901" t="str">
        <f>LEFT(N3901,FIND("/",N3901)-1)</f>
        <v>theater</v>
      </c>
      <c r="R3901" t="str">
        <f>RIGHT(N3901,LEN(N3901)-FIND("/",N3901))</f>
        <v>plays</v>
      </c>
      <c r="S3901" s="9">
        <f t="shared" si="120"/>
        <v>41843.775011574071</v>
      </c>
      <c r="T3901" s="9">
        <f t="shared" si="121"/>
        <v>41863.775011574071</v>
      </c>
    </row>
    <row r="3902" spans="1:20" ht="43.5" x14ac:dyDescent="0.35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>
        <f>ROUND((E3902/D3902)*100,0)</f>
        <v>5</v>
      </c>
      <c r="P3902" s="5">
        <f>E3902/L3902</f>
        <v>27</v>
      </c>
      <c r="Q3902" t="str">
        <f>LEFT(N3902,FIND("/",N3902)-1)</f>
        <v>theater</v>
      </c>
      <c r="R3902" t="str">
        <f>RIGHT(N3902,LEN(N3902)-FIND("/",N3902))</f>
        <v>plays</v>
      </c>
      <c r="S3902" s="9">
        <f t="shared" si="120"/>
        <v>42136.092488425929</v>
      </c>
      <c r="T3902" s="9">
        <f t="shared" si="121"/>
        <v>42166.092488425929</v>
      </c>
    </row>
    <row r="3903" spans="1:20" ht="43.5" x14ac:dyDescent="0.35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>
        <f>ROUND((E3903/D3903)*100,0)</f>
        <v>1</v>
      </c>
      <c r="P3903" s="5">
        <f>E3903/L3903</f>
        <v>25</v>
      </c>
      <c r="Q3903" t="str">
        <f>LEFT(N3903,FIND("/",N3903)-1)</f>
        <v>theater</v>
      </c>
      <c r="R3903" t="str">
        <f>RIGHT(N3903,LEN(N3903)-FIND("/",N3903))</f>
        <v>plays</v>
      </c>
      <c r="S3903" s="9">
        <f t="shared" si="120"/>
        <v>42317.826377314821</v>
      </c>
      <c r="T3903" s="9">
        <f t="shared" si="121"/>
        <v>42357.826377314821</v>
      </c>
    </row>
    <row r="3904" spans="1:20" ht="43.5" x14ac:dyDescent="0.35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>
        <f>ROUND((E3904/D3904)*100,0)</f>
        <v>49</v>
      </c>
      <c r="P3904" s="5">
        <f>E3904/L3904</f>
        <v>47.258064516129032</v>
      </c>
      <c r="Q3904" t="str">
        <f>LEFT(N3904,FIND("/",N3904)-1)</f>
        <v>theater</v>
      </c>
      <c r="R3904" t="str">
        <f>RIGHT(N3904,LEN(N3904)-FIND("/",N3904))</f>
        <v>plays</v>
      </c>
      <c r="S3904" s="9">
        <f t="shared" si="120"/>
        <v>42663.468078703707</v>
      </c>
      <c r="T3904" s="9">
        <f t="shared" si="121"/>
        <v>42688.509745370371</v>
      </c>
    </row>
    <row r="3905" spans="1:20" ht="58" x14ac:dyDescent="0.35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>
        <f>ROUND((E3905/D3905)*100,0)</f>
        <v>0</v>
      </c>
      <c r="P3905" s="5" t="e">
        <f>E3905/L3905</f>
        <v>#DIV/0!</v>
      </c>
      <c r="Q3905" t="str">
        <f>LEFT(N3905,FIND("/",N3905)-1)</f>
        <v>theater</v>
      </c>
      <c r="R3905" t="str">
        <f>RIGHT(N3905,LEN(N3905)-FIND("/",N3905))</f>
        <v>plays</v>
      </c>
      <c r="S3905" s="9">
        <f t="shared" si="120"/>
        <v>42186.01116898148</v>
      </c>
      <c r="T3905" s="9">
        <f t="shared" si="121"/>
        <v>42230.818055555559</v>
      </c>
    </row>
    <row r="3906" spans="1:20" ht="29" x14ac:dyDescent="0.35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>
        <f>ROUND((E3906/D3906)*100,0)</f>
        <v>0</v>
      </c>
      <c r="P3906" s="5">
        <f>E3906/L3906</f>
        <v>1.5</v>
      </c>
      <c r="Q3906" t="str">
        <f>LEFT(N3906,FIND("/",N3906)-1)</f>
        <v>theater</v>
      </c>
      <c r="R3906" t="str">
        <f>RIGHT(N3906,LEN(N3906)-FIND("/",N3906))</f>
        <v>plays</v>
      </c>
      <c r="S3906" s="9">
        <f t="shared" si="120"/>
        <v>42095.229166666672</v>
      </c>
      <c r="T3906" s="9">
        <f t="shared" si="121"/>
        <v>42109.211111111115</v>
      </c>
    </row>
    <row r="3907" spans="1:20" ht="43.5" x14ac:dyDescent="0.35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>
        <f>ROUND((E3907/D3907)*100,0)</f>
        <v>12</v>
      </c>
      <c r="P3907" s="5">
        <f>E3907/L3907</f>
        <v>24.714285714285715</v>
      </c>
      <c r="Q3907" t="str">
        <f>LEFT(N3907,FIND("/",N3907)-1)</f>
        <v>theater</v>
      </c>
      <c r="R3907" t="str">
        <f>RIGHT(N3907,LEN(N3907)-FIND("/",N3907))</f>
        <v>plays</v>
      </c>
      <c r="S3907" s="9">
        <f t="shared" ref="S3907:S3970" si="122">(((J3907/60)/60)/24)+DATE(1970,1,1)</f>
        <v>42124.623877314814</v>
      </c>
      <c r="T3907" s="9">
        <f t="shared" ref="T3907:T3970" si="123">(((I3907/60)/60)/24)+DATE(1970,1,1)</f>
        <v>42166.958333333328</v>
      </c>
    </row>
    <row r="3908" spans="1:20" ht="43.5" x14ac:dyDescent="0.35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>
        <f>ROUND((E3908/D3908)*100,0)</f>
        <v>67</v>
      </c>
      <c r="P3908" s="5">
        <f>E3908/L3908</f>
        <v>63.125</v>
      </c>
      <c r="Q3908" t="str">
        <f>LEFT(N3908,FIND("/",N3908)-1)</f>
        <v>theater</v>
      </c>
      <c r="R3908" t="str">
        <f>RIGHT(N3908,LEN(N3908)-FIND("/",N3908))</f>
        <v>plays</v>
      </c>
      <c r="S3908" s="9">
        <f t="shared" si="122"/>
        <v>42143.917743055557</v>
      </c>
      <c r="T3908" s="9">
        <f t="shared" si="123"/>
        <v>42181.559027777781</v>
      </c>
    </row>
    <row r="3909" spans="1:20" ht="43.5" x14ac:dyDescent="0.35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>
        <f>ROUND((E3909/D3909)*100,0)</f>
        <v>15</v>
      </c>
      <c r="P3909" s="5">
        <f>E3909/L3909</f>
        <v>38.25</v>
      </c>
      <c r="Q3909" t="str">
        <f>LEFT(N3909,FIND("/",N3909)-1)</f>
        <v>theater</v>
      </c>
      <c r="R3909" t="str">
        <f>RIGHT(N3909,LEN(N3909)-FIND("/",N3909))</f>
        <v>plays</v>
      </c>
      <c r="S3909" s="9">
        <f t="shared" si="122"/>
        <v>41906.819513888891</v>
      </c>
      <c r="T3909" s="9">
        <f t="shared" si="123"/>
        <v>41938.838888888888</v>
      </c>
    </row>
    <row r="3910" spans="1:20" ht="58" x14ac:dyDescent="0.35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>
        <f>ROUND((E3910/D3910)*100,0)</f>
        <v>9</v>
      </c>
      <c r="P3910" s="5">
        <f>E3910/L3910</f>
        <v>16.25</v>
      </c>
      <c r="Q3910" t="str">
        <f>LEFT(N3910,FIND("/",N3910)-1)</f>
        <v>theater</v>
      </c>
      <c r="R3910" t="str">
        <f>RIGHT(N3910,LEN(N3910)-FIND("/",N3910))</f>
        <v>plays</v>
      </c>
      <c r="S3910" s="9">
        <f t="shared" si="122"/>
        <v>41834.135370370372</v>
      </c>
      <c r="T3910" s="9">
        <f t="shared" si="123"/>
        <v>41849.135370370372</v>
      </c>
    </row>
    <row r="3911" spans="1:20" ht="43.5" x14ac:dyDescent="0.35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>
        <f>ROUND((E3911/D3911)*100,0)</f>
        <v>0</v>
      </c>
      <c r="P3911" s="5">
        <f>E3911/L3911</f>
        <v>33.75</v>
      </c>
      <c r="Q3911" t="str">
        <f>LEFT(N3911,FIND("/",N3911)-1)</f>
        <v>theater</v>
      </c>
      <c r="R3911" t="str">
        <f>RIGHT(N3911,LEN(N3911)-FIND("/",N3911))</f>
        <v>plays</v>
      </c>
      <c r="S3911" s="9">
        <f t="shared" si="122"/>
        <v>41863.359282407408</v>
      </c>
      <c r="T3911" s="9">
        <f t="shared" si="123"/>
        <v>41893.359282407408</v>
      </c>
    </row>
    <row r="3912" spans="1:20" ht="43.5" x14ac:dyDescent="0.35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>
        <f>ROUND((E3912/D3912)*100,0)</f>
        <v>3</v>
      </c>
      <c r="P3912" s="5">
        <f>E3912/L3912</f>
        <v>61.666666666666664</v>
      </c>
      <c r="Q3912" t="str">
        <f>LEFT(N3912,FIND("/",N3912)-1)</f>
        <v>theater</v>
      </c>
      <c r="R3912" t="str">
        <f>RIGHT(N3912,LEN(N3912)-FIND("/",N3912))</f>
        <v>plays</v>
      </c>
      <c r="S3912" s="9">
        <f t="shared" si="122"/>
        <v>42224.756909722222</v>
      </c>
      <c r="T3912" s="9">
        <f t="shared" si="123"/>
        <v>42254.756909722222</v>
      </c>
    </row>
    <row r="3913" spans="1:20" ht="43.5" x14ac:dyDescent="0.35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>
        <f>ROUND((E3913/D3913)*100,0)</f>
        <v>37</v>
      </c>
      <c r="P3913" s="5">
        <f>E3913/L3913</f>
        <v>83.138888888888886</v>
      </c>
      <c r="Q3913" t="str">
        <f>LEFT(N3913,FIND("/",N3913)-1)</f>
        <v>theater</v>
      </c>
      <c r="R3913" t="str">
        <f>RIGHT(N3913,LEN(N3913)-FIND("/",N3913))</f>
        <v>plays</v>
      </c>
      <c r="S3913" s="9">
        <f t="shared" si="122"/>
        <v>41939.8122337963</v>
      </c>
      <c r="T3913" s="9">
        <f t="shared" si="123"/>
        <v>41969.853900462964</v>
      </c>
    </row>
    <row r="3914" spans="1:20" ht="43.5" x14ac:dyDescent="0.35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>
        <f>ROUND((E3914/D3914)*100,0)</f>
        <v>0</v>
      </c>
      <c r="P3914" s="5">
        <f>E3914/L3914</f>
        <v>1</v>
      </c>
      <c r="Q3914" t="str">
        <f>LEFT(N3914,FIND("/",N3914)-1)</f>
        <v>theater</v>
      </c>
      <c r="R3914" t="str">
        <f>RIGHT(N3914,LEN(N3914)-FIND("/",N3914))</f>
        <v>plays</v>
      </c>
      <c r="S3914" s="9">
        <f t="shared" si="122"/>
        <v>42059.270023148143</v>
      </c>
      <c r="T3914" s="9">
        <f t="shared" si="123"/>
        <v>42119.190972222219</v>
      </c>
    </row>
    <row r="3915" spans="1:20" ht="43.5" x14ac:dyDescent="0.35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>
        <f>ROUND((E3915/D3915)*100,0)</f>
        <v>10</v>
      </c>
      <c r="P3915" s="5">
        <f>E3915/L3915</f>
        <v>142.85714285714286</v>
      </c>
      <c r="Q3915" t="str">
        <f>LEFT(N3915,FIND("/",N3915)-1)</f>
        <v>theater</v>
      </c>
      <c r="R3915" t="str">
        <f>RIGHT(N3915,LEN(N3915)-FIND("/",N3915))</f>
        <v>plays</v>
      </c>
      <c r="S3915" s="9">
        <f t="shared" si="122"/>
        <v>42308.211215277777</v>
      </c>
      <c r="T3915" s="9">
        <f t="shared" si="123"/>
        <v>42338.252881944441</v>
      </c>
    </row>
    <row r="3916" spans="1:20" ht="43.5" x14ac:dyDescent="0.35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>
        <f>ROUND((E3916/D3916)*100,0)</f>
        <v>36</v>
      </c>
      <c r="P3916" s="5">
        <f>E3916/L3916</f>
        <v>33.666666666666664</v>
      </c>
      <c r="Q3916" t="str">
        <f>LEFT(N3916,FIND("/",N3916)-1)</f>
        <v>theater</v>
      </c>
      <c r="R3916" t="str">
        <f>RIGHT(N3916,LEN(N3916)-FIND("/",N3916))</f>
        <v>plays</v>
      </c>
      <c r="S3916" s="9">
        <f t="shared" si="122"/>
        <v>42114.818935185183</v>
      </c>
      <c r="T3916" s="9">
        <f t="shared" si="123"/>
        <v>42134.957638888889</v>
      </c>
    </row>
    <row r="3917" spans="1:20" ht="43.5" x14ac:dyDescent="0.35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>
        <f>ROUND((E3917/D3917)*100,0)</f>
        <v>0</v>
      </c>
      <c r="P3917" s="5">
        <f>E3917/L3917</f>
        <v>5</v>
      </c>
      <c r="Q3917" t="str">
        <f>LEFT(N3917,FIND("/",N3917)-1)</f>
        <v>theater</v>
      </c>
      <c r="R3917" t="str">
        <f>RIGHT(N3917,LEN(N3917)-FIND("/",N3917))</f>
        <v>plays</v>
      </c>
      <c r="S3917" s="9">
        <f t="shared" si="122"/>
        <v>42492.98505787037</v>
      </c>
      <c r="T3917" s="9">
        <f t="shared" si="123"/>
        <v>42522.98505787037</v>
      </c>
    </row>
    <row r="3918" spans="1:20" ht="43.5" x14ac:dyDescent="0.35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>
        <f>ROUND((E3918/D3918)*100,0)</f>
        <v>0</v>
      </c>
      <c r="P3918" s="5" t="e">
        <f>E3918/L3918</f>
        <v>#DIV/0!</v>
      </c>
      <c r="Q3918" t="str">
        <f>LEFT(N3918,FIND("/",N3918)-1)</f>
        <v>theater</v>
      </c>
      <c r="R3918" t="str">
        <f>RIGHT(N3918,LEN(N3918)-FIND("/",N3918))</f>
        <v>plays</v>
      </c>
      <c r="S3918" s="9">
        <f t="shared" si="122"/>
        <v>42494.471666666665</v>
      </c>
      <c r="T3918" s="9">
        <f t="shared" si="123"/>
        <v>42524.471666666665</v>
      </c>
    </row>
    <row r="3919" spans="1:20" ht="43.5" x14ac:dyDescent="0.35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>
        <f>ROUND((E3919/D3919)*100,0)</f>
        <v>0</v>
      </c>
      <c r="P3919" s="5">
        <f>E3919/L3919</f>
        <v>10</v>
      </c>
      <c r="Q3919" t="str">
        <f>LEFT(N3919,FIND("/",N3919)-1)</f>
        <v>theater</v>
      </c>
      <c r="R3919" t="str">
        <f>RIGHT(N3919,LEN(N3919)-FIND("/",N3919))</f>
        <v>plays</v>
      </c>
      <c r="S3919" s="9">
        <f t="shared" si="122"/>
        <v>41863.527326388888</v>
      </c>
      <c r="T3919" s="9">
        <f t="shared" si="123"/>
        <v>41893.527326388888</v>
      </c>
    </row>
    <row r="3920" spans="1:20" ht="58" x14ac:dyDescent="0.35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>
        <f>ROUND((E3920/D3920)*100,0)</f>
        <v>0</v>
      </c>
      <c r="P3920" s="5">
        <f>E3920/L3920</f>
        <v>40</v>
      </c>
      <c r="Q3920" t="str">
        <f>LEFT(N3920,FIND("/",N3920)-1)</f>
        <v>theater</v>
      </c>
      <c r="R3920" t="str">
        <f>RIGHT(N3920,LEN(N3920)-FIND("/",N3920))</f>
        <v>plays</v>
      </c>
      <c r="S3920" s="9">
        <f t="shared" si="122"/>
        <v>41843.664618055554</v>
      </c>
      <c r="T3920" s="9">
        <f t="shared" si="123"/>
        <v>41855.666666666664</v>
      </c>
    </row>
    <row r="3921" spans="1:20" ht="43.5" x14ac:dyDescent="0.35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>
        <f>ROUND((E3921/D3921)*100,0)</f>
        <v>2</v>
      </c>
      <c r="P3921" s="5">
        <f>E3921/L3921</f>
        <v>30</v>
      </c>
      <c r="Q3921" t="str">
        <f>LEFT(N3921,FIND("/",N3921)-1)</f>
        <v>theater</v>
      </c>
      <c r="R3921" t="str">
        <f>RIGHT(N3921,LEN(N3921)-FIND("/",N3921))</f>
        <v>plays</v>
      </c>
      <c r="S3921" s="9">
        <f t="shared" si="122"/>
        <v>42358.684872685189</v>
      </c>
      <c r="T3921" s="9">
        <f t="shared" si="123"/>
        <v>42387</v>
      </c>
    </row>
    <row r="3922" spans="1:20" ht="43.5" x14ac:dyDescent="0.35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>
        <f>ROUND((E3922/D3922)*100,0)</f>
        <v>5</v>
      </c>
      <c r="P3922" s="5">
        <f>E3922/L3922</f>
        <v>45</v>
      </c>
      <c r="Q3922" t="str">
        <f>LEFT(N3922,FIND("/",N3922)-1)</f>
        <v>theater</v>
      </c>
      <c r="R3922" t="str">
        <f>RIGHT(N3922,LEN(N3922)-FIND("/",N3922))</f>
        <v>plays</v>
      </c>
      <c r="S3922" s="9">
        <f t="shared" si="122"/>
        <v>42657.38726851852</v>
      </c>
      <c r="T3922" s="9">
        <f t="shared" si="123"/>
        <v>42687.428935185191</v>
      </c>
    </row>
    <row r="3923" spans="1:20" ht="43.5" x14ac:dyDescent="0.35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>
        <f>ROUND((E3923/D3923)*100,0)</f>
        <v>0</v>
      </c>
      <c r="P3923" s="5" t="e">
        <f>E3923/L3923</f>
        <v>#DIV/0!</v>
      </c>
      <c r="Q3923" t="str">
        <f>LEFT(N3923,FIND("/",N3923)-1)</f>
        <v>theater</v>
      </c>
      <c r="R3923" t="str">
        <f>RIGHT(N3923,LEN(N3923)-FIND("/",N3923))</f>
        <v>plays</v>
      </c>
      <c r="S3923" s="9">
        <f t="shared" si="122"/>
        <v>41926.542303240742</v>
      </c>
      <c r="T3923" s="9">
        <f t="shared" si="123"/>
        <v>41938.75</v>
      </c>
    </row>
    <row r="3924" spans="1:20" ht="43.5" x14ac:dyDescent="0.35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>
        <f>ROUND((E3924/D3924)*100,0)</f>
        <v>8</v>
      </c>
      <c r="P3924" s="5">
        <f>E3924/L3924</f>
        <v>10.166666666666666</v>
      </c>
      <c r="Q3924" t="str">
        <f>LEFT(N3924,FIND("/",N3924)-1)</f>
        <v>theater</v>
      </c>
      <c r="R3924" t="str">
        <f>RIGHT(N3924,LEN(N3924)-FIND("/",N3924))</f>
        <v>plays</v>
      </c>
      <c r="S3924" s="9">
        <f t="shared" si="122"/>
        <v>42020.768634259264</v>
      </c>
      <c r="T3924" s="9">
        <f t="shared" si="123"/>
        <v>42065.958333333328</v>
      </c>
    </row>
    <row r="3925" spans="1:20" ht="43.5" x14ac:dyDescent="0.35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>
        <f>ROUND((E3925/D3925)*100,0)</f>
        <v>12</v>
      </c>
      <c r="P3925" s="5">
        <f>E3925/L3925</f>
        <v>81.411764705882348</v>
      </c>
      <c r="Q3925" t="str">
        <f>LEFT(N3925,FIND("/",N3925)-1)</f>
        <v>theater</v>
      </c>
      <c r="R3925" t="str">
        <f>RIGHT(N3925,LEN(N3925)-FIND("/",N3925))</f>
        <v>plays</v>
      </c>
      <c r="S3925" s="9">
        <f t="shared" si="122"/>
        <v>42075.979988425926</v>
      </c>
      <c r="T3925" s="9">
        <f t="shared" si="123"/>
        <v>42103.979988425926</v>
      </c>
    </row>
    <row r="3926" spans="1:20" ht="43.5" x14ac:dyDescent="0.35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>
        <f>ROUND((E3926/D3926)*100,0)</f>
        <v>15</v>
      </c>
      <c r="P3926" s="5">
        <f>E3926/L3926</f>
        <v>57.25</v>
      </c>
      <c r="Q3926" t="str">
        <f>LEFT(N3926,FIND("/",N3926)-1)</f>
        <v>theater</v>
      </c>
      <c r="R3926" t="str">
        <f>RIGHT(N3926,LEN(N3926)-FIND("/",N3926))</f>
        <v>plays</v>
      </c>
      <c r="S3926" s="9">
        <f t="shared" si="122"/>
        <v>41786.959745370368</v>
      </c>
      <c r="T3926" s="9">
        <f t="shared" si="123"/>
        <v>41816.959745370368</v>
      </c>
    </row>
    <row r="3927" spans="1:20" ht="43.5" x14ac:dyDescent="0.35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>
        <f>ROUND((E3927/D3927)*100,0)</f>
        <v>10</v>
      </c>
      <c r="P3927" s="5">
        <f>E3927/L3927</f>
        <v>5</v>
      </c>
      <c r="Q3927" t="str">
        <f>LEFT(N3927,FIND("/",N3927)-1)</f>
        <v>theater</v>
      </c>
      <c r="R3927" t="str">
        <f>RIGHT(N3927,LEN(N3927)-FIND("/",N3927))</f>
        <v>plays</v>
      </c>
      <c r="S3927" s="9">
        <f t="shared" si="122"/>
        <v>41820.870821759258</v>
      </c>
      <c r="T3927" s="9">
        <f t="shared" si="123"/>
        <v>41850.870821759258</v>
      </c>
    </row>
    <row r="3928" spans="1:20" ht="29" x14ac:dyDescent="0.35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>
        <f>ROUND((E3928/D3928)*100,0)</f>
        <v>0</v>
      </c>
      <c r="P3928" s="5">
        <f>E3928/L3928</f>
        <v>15</v>
      </c>
      <c r="Q3928" t="str">
        <f>LEFT(N3928,FIND("/",N3928)-1)</f>
        <v>theater</v>
      </c>
      <c r="R3928" t="str">
        <f>RIGHT(N3928,LEN(N3928)-FIND("/",N3928))</f>
        <v>plays</v>
      </c>
      <c r="S3928" s="9">
        <f t="shared" si="122"/>
        <v>41970.085046296299</v>
      </c>
      <c r="T3928" s="9">
        <f t="shared" si="123"/>
        <v>42000.085046296299</v>
      </c>
    </row>
    <row r="3929" spans="1:20" ht="43.5" x14ac:dyDescent="0.35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>
        <f>ROUND((E3929/D3929)*100,0)</f>
        <v>1</v>
      </c>
      <c r="P3929" s="5">
        <f>E3929/L3929</f>
        <v>12.5</v>
      </c>
      <c r="Q3929" t="str">
        <f>LEFT(N3929,FIND("/",N3929)-1)</f>
        <v>theater</v>
      </c>
      <c r="R3929" t="str">
        <f>RIGHT(N3929,LEN(N3929)-FIND("/",N3929))</f>
        <v>plays</v>
      </c>
      <c r="S3929" s="9">
        <f t="shared" si="122"/>
        <v>41830.267407407409</v>
      </c>
      <c r="T3929" s="9">
        <f t="shared" si="123"/>
        <v>41860.267407407409</v>
      </c>
    </row>
    <row r="3930" spans="1:20" ht="43.5" x14ac:dyDescent="0.35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>
        <f>ROUND((E3930/D3930)*100,0)</f>
        <v>13</v>
      </c>
      <c r="P3930" s="5">
        <f>E3930/L3930</f>
        <v>93</v>
      </c>
      <c r="Q3930" t="str">
        <f>LEFT(N3930,FIND("/",N3930)-1)</f>
        <v>theater</v>
      </c>
      <c r="R3930" t="str">
        <f>RIGHT(N3930,LEN(N3930)-FIND("/",N3930))</f>
        <v>plays</v>
      </c>
      <c r="S3930" s="9">
        <f t="shared" si="122"/>
        <v>42265.683182870373</v>
      </c>
      <c r="T3930" s="9">
        <f t="shared" si="123"/>
        <v>42293.207638888889</v>
      </c>
    </row>
    <row r="3931" spans="1:20" ht="43.5" x14ac:dyDescent="0.35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>
        <f>ROUND((E3931/D3931)*100,0)</f>
        <v>2</v>
      </c>
      <c r="P3931" s="5">
        <f>E3931/L3931</f>
        <v>32.357142857142854</v>
      </c>
      <c r="Q3931" t="str">
        <f>LEFT(N3931,FIND("/",N3931)-1)</f>
        <v>theater</v>
      </c>
      <c r="R3931" t="str">
        <f>RIGHT(N3931,LEN(N3931)-FIND("/",N3931))</f>
        <v>plays</v>
      </c>
      <c r="S3931" s="9">
        <f t="shared" si="122"/>
        <v>42601.827141203699</v>
      </c>
      <c r="T3931" s="9">
        <f t="shared" si="123"/>
        <v>42631.827141203699</v>
      </c>
    </row>
    <row r="3932" spans="1:20" ht="43.5" x14ac:dyDescent="0.35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>
        <f>ROUND((E3932/D3932)*100,0)</f>
        <v>0</v>
      </c>
      <c r="P3932" s="5" t="e">
        <f>E3932/L3932</f>
        <v>#DIV/0!</v>
      </c>
      <c r="Q3932" t="str">
        <f>LEFT(N3932,FIND("/",N3932)-1)</f>
        <v>theater</v>
      </c>
      <c r="R3932" t="str">
        <f>RIGHT(N3932,LEN(N3932)-FIND("/",N3932))</f>
        <v>plays</v>
      </c>
      <c r="S3932" s="9">
        <f t="shared" si="122"/>
        <v>42433.338749999995</v>
      </c>
      <c r="T3932" s="9">
        <f t="shared" si="123"/>
        <v>42461.25</v>
      </c>
    </row>
    <row r="3933" spans="1:20" ht="43.5" x14ac:dyDescent="0.35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>
        <f>ROUND((E3933/D3933)*100,0)</f>
        <v>0</v>
      </c>
      <c r="P3933" s="5" t="e">
        <f>E3933/L3933</f>
        <v>#DIV/0!</v>
      </c>
      <c r="Q3933" t="str">
        <f>LEFT(N3933,FIND("/",N3933)-1)</f>
        <v>theater</v>
      </c>
      <c r="R3933" t="str">
        <f>RIGHT(N3933,LEN(N3933)-FIND("/",N3933))</f>
        <v>plays</v>
      </c>
      <c r="S3933" s="9">
        <f t="shared" si="122"/>
        <v>42228.151701388888</v>
      </c>
      <c r="T3933" s="9">
        <f t="shared" si="123"/>
        <v>42253.151701388888</v>
      </c>
    </row>
    <row r="3934" spans="1:20" ht="43.5" x14ac:dyDescent="0.35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>
        <f>ROUND((E3934/D3934)*100,0)</f>
        <v>0</v>
      </c>
      <c r="P3934" s="5">
        <f>E3934/L3934</f>
        <v>1</v>
      </c>
      <c r="Q3934" t="str">
        <f>LEFT(N3934,FIND("/",N3934)-1)</f>
        <v>theater</v>
      </c>
      <c r="R3934" t="str">
        <f>RIGHT(N3934,LEN(N3934)-FIND("/",N3934))</f>
        <v>plays</v>
      </c>
      <c r="S3934" s="9">
        <f t="shared" si="122"/>
        <v>42415.168564814812</v>
      </c>
      <c r="T3934" s="9">
        <f t="shared" si="123"/>
        <v>42445.126898148148</v>
      </c>
    </row>
    <row r="3935" spans="1:20" ht="43.5" x14ac:dyDescent="0.35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>
        <f>ROUND((E3935/D3935)*100,0)</f>
        <v>16</v>
      </c>
      <c r="P3935" s="5">
        <f>E3935/L3935</f>
        <v>91.833333333333329</v>
      </c>
      <c r="Q3935" t="str">
        <f>LEFT(N3935,FIND("/",N3935)-1)</f>
        <v>theater</v>
      </c>
      <c r="R3935" t="str">
        <f>RIGHT(N3935,LEN(N3935)-FIND("/",N3935))</f>
        <v>plays</v>
      </c>
      <c r="S3935" s="9">
        <f t="shared" si="122"/>
        <v>42538.968310185184</v>
      </c>
      <c r="T3935" s="9">
        <f t="shared" si="123"/>
        <v>42568.029861111107</v>
      </c>
    </row>
    <row r="3936" spans="1:20" ht="43.5" x14ac:dyDescent="0.35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>
        <f>ROUND((E3936/D3936)*100,0)</f>
        <v>11</v>
      </c>
      <c r="P3936" s="5">
        <f>E3936/L3936</f>
        <v>45.833333333333336</v>
      </c>
      <c r="Q3936" t="str">
        <f>LEFT(N3936,FIND("/",N3936)-1)</f>
        <v>theater</v>
      </c>
      <c r="R3936" t="str">
        <f>RIGHT(N3936,LEN(N3936)-FIND("/",N3936))</f>
        <v>plays</v>
      </c>
      <c r="S3936" s="9">
        <f t="shared" si="122"/>
        <v>42233.671747685185</v>
      </c>
      <c r="T3936" s="9">
        <f t="shared" si="123"/>
        <v>42278.541666666672</v>
      </c>
    </row>
    <row r="3937" spans="1:20" ht="58" x14ac:dyDescent="0.35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>
        <f>ROUND((E3937/D3937)*100,0)</f>
        <v>44</v>
      </c>
      <c r="P3937" s="5">
        <f>E3937/L3937</f>
        <v>57.173913043478258</v>
      </c>
      <c r="Q3937" t="str">
        <f>LEFT(N3937,FIND("/",N3937)-1)</f>
        <v>theater</v>
      </c>
      <c r="R3937" t="str">
        <f>RIGHT(N3937,LEN(N3937)-FIND("/",N3937))</f>
        <v>plays</v>
      </c>
      <c r="S3937" s="9">
        <f t="shared" si="122"/>
        <v>42221.656782407401</v>
      </c>
      <c r="T3937" s="9">
        <f t="shared" si="123"/>
        <v>42281.656782407401</v>
      </c>
    </row>
    <row r="3938" spans="1:20" ht="43.5" x14ac:dyDescent="0.35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>
        <f>ROUND((E3938/D3938)*100,0)</f>
        <v>0</v>
      </c>
      <c r="P3938" s="5" t="e">
        <f>E3938/L3938</f>
        <v>#DIV/0!</v>
      </c>
      <c r="Q3938" t="str">
        <f>LEFT(N3938,FIND("/",N3938)-1)</f>
        <v>theater</v>
      </c>
      <c r="R3938" t="str">
        <f>RIGHT(N3938,LEN(N3938)-FIND("/",N3938))</f>
        <v>plays</v>
      </c>
      <c r="S3938" s="9">
        <f t="shared" si="122"/>
        <v>42675.262962962966</v>
      </c>
      <c r="T3938" s="9">
        <f t="shared" si="123"/>
        <v>42705.304629629631</v>
      </c>
    </row>
    <row r="3939" spans="1:20" ht="43.5" x14ac:dyDescent="0.35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>
        <f>ROUND((E3939/D3939)*100,0)</f>
        <v>86</v>
      </c>
      <c r="P3939" s="5">
        <f>E3939/L3939</f>
        <v>248.5</v>
      </c>
      <c r="Q3939" t="str">
        <f>LEFT(N3939,FIND("/",N3939)-1)</f>
        <v>theater</v>
      </c>
      <c r="R3939" t="str">
        <f>RIGHT(N3939,LEN(N3939)-FIND("/",N3939))</f>
        <v>plays</v>
      </c>
      <c r="S3939" s="9">
        <f t="shared" si="122"/>
        <v>42534.631481481483</v>
      </c>
      <c r="T3939" s="9">
        <f t="shared" si="123"/>
        <v>42562.631481481483</v>
      </c>
    </row>
    <row r="3940" spans="1:20" ht="43.5" x14ac:dyDescent="0.35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>
        <f>ROUND((E3940/D3940)*100,0)</f>
        <v>12</v>
      </c>
      <c r="P3940" s="5">
        <f>E3940/L3940</f>
        <v>79.400000000000006</v>
      </c>
      <c r="Q3940" t="str">
        <f>LEFT(N3940,FIND("/",N3940)-1)</f>
        <v>theater</v>
      </c>
      <c r="R3940" t="str">
        <f>RIGHT(N3940,LEN(N3940)-FIND("/",N3940))</f>
        <v>plays</v>
      </c>
      <c r="S3940" s="9">
        <f t="shared" si="122"/>
        <v>42151.905717592599</v>
      </c>
      <c r="T3940" s="9">
        <f t="shared" si="123"/>
        <v>42182.905717592599</v>
      </c>
    </row>
    <row r="3941" spans="1:20" ht="43.5" x14ac:dyDescent="0.35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>
        <f>ROUND((E3941/D3941)*100,0)</f>
        <v>0</v>
      </c>
      <c r="P3941" s="5">
        <f>E3941/L3941</f>
        <v>5</v>
      </c>
      <c r="Q3941" t="str">
        <f>LEFT(N3941,FIND("/",N3941)-1)</f>
        <v>theater</v>
      </c>
      <c r="R3941" t="str">
        <f>RIGHT(N3941,LEN(N3941)-FIND("/",N3941))</f>
        <v>plays</v>
      </c>
      <c r="S3941" s="9">
        <f t="shared" si="122"/>
        <v>41915.400219907409</v>
      </c>
      <c r="T3941" s="9">
        <f t="shared" si="123"/>
        <v>41919.1875</v>
      </c>
    </row>
    <row r="3942" spans="1:20" ht="43.5" x14ac:dyDescent="0.35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>
        <f>ROUND((E3942/D3942)*100,0)</f>
        <v>0</v>
      </c>
      <c r="P3942" s="5">
        <f>E3942/L3942</f>
        <v>5.5</v>
      </c>
      <c r="Q3942" t="str">
        <f>LEFT(N3942,FIND("/",N3942)-1)</f>
        <v>theater</v>
      </c>
      <c r="R3942" t="str">
        <f>RIGHT(N3942,LEN(N3942)-FIND("/",N3942))</f>
        <v>plays</v>
      </c>
      <c r="S3942" s="9">
        <f t="shared" si="122"/>
        <v>41961.492488425924</v>
      </c>
      <c r="T3942" s="9">
        <f t="shared" si="123"/>
        <v>42006.492488425924</v>
      </c>
    </row>
    <row r="3943" spans="1:20" ht="72.5" x14ac:dyDescent="0.35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>
        <f>ROUND((E3943/D3943)*100,0)</f>
        <v>1</v>
      </c>
      <c r="P3943" s="5">
        <f>E3943/L3943</f>
        <v>25</v>
      </c>
      <c r="Q3943" t="str">
        <f>LEFT(N3943,FIND("/",N3943)-1)</f>
        <v>theater</v>
      </c>
      <c r="R3943" t="str">
        <f>RIGHT(N3943,LEN(N3943)-FIND("/",N3943))</f>
        <v>plays</v>
      </c>
      <c r="S3943" s="9">
        <f t="shared" si="122"/>
        <v>41940.587233796294</v>
      </c>
      <c r="T3943" s="9">
        <f t="shared" si="123"/>
        <v>41968.041666666672</v>
      </c>
    </row>
    <row r="3944" spans="1:20" ht="43.5" x14ac:dyDescent="0.35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>
        <f>ROUND((E3944/D3944)*100,0)</f>
        <v>0</v>
      </c>
      <c r="P3944" s="5" t="e">
        <f>E3944/L3944</f>
        <v>#DIV/0!</v>
      </c>
      <c r="Q3944" t="str">
        <f>LEFT(N3944,FIND("/",N3944)-1)</f>
        <v>theater</v>
      </c>
      <c r="R3944" t="str">
        <f>RIGHT(N3944,LEN(N3944)-FIND("/",N3944))</f>
        <v>plays</v>
      </c>
      <c r="S3944" s="9">
        <f t="shared" si="122"/>
        <v>42111.904097222221</v>
      </c>
      <c r="T3944" s="9">
        <f t="shared" si="123"/>
        <v>42171.904097222221</v>
      </c>
    </row>
    <row r="3945" spans="1:20" ht="43.5" x14ac:dyDescent="0.35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>
        <f>ROUND((E3945/D3945)*100,0)</f>
        <v>36</v>
      </c>
      <c r="P3945" s="5">
        <f>E3945/L3945</f>
        <v>137.07692307692307</v>
      </c>
      <c r="Q3945" t="str">
        <f>LEFT(N3945,FIND("/",N3945)-1)</f>
        <v>theater</v>
      </c>
      <c r="R3945" t="str">
        <f>RIGHT(N3945,LEN(N3945)-FIND("/",N3945))</f>
        <v>plays</v>
      </c>
      <c r="S3945" s="9">
        <f t="shared" si="122"/>
        <v>42279.778564814813</v>
      </c>
      <c r="T3945" s="9">
        <f t="shared" si="123"/>
        <v>42310.701388888891</v>
      </c>
    </row>
    <row r="3946" spans="1:20" ht="58" x14ac:dyDescent="0.35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>
        <f>ROUND((E3946/D3946)*100,0)</f>
        <v>0</v>
      </c>
      <c r="P3946" s="5" t="e">
        <f>E3946/L3946</f>
        <v>#DIV/0!</v>
      </c>
      <c r="Q3946" t="str">
        <f>LEFT(N3946,FIND("/",N3946)-1)</f>
        <v>theater</v>
      </c>
      <c r="R3946" t="str">
        <f>RIGHT(N3946,LEN(N3946)-FIND("/",N3946))</f>
        <v>plays</v>
      </c>
      <c r="S3946" s="9">
        <f t="shared" si="122"/>
        <v>42213.662905092591</v>
      </c>
      <c r="T3946" s="9">
        <f t="shared" si="123"/>
        <v>42243.662905092591</v>
      </c>
    </row>
    <row r="3947" spans="1:20" ht="43.5" x14ac:dyDescent="0.35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>
        <f>ROUND((E3947/D3947)*100,0)</f>
        <v>0</v>
      </c>
      <c r="P3947" s="5">
        <f>E3947/L3947</f>
        <v>5</v>
      </c>
      <c r="Q3947" t="str">
        <f>LEFT(N3947,FIND("/",N3947)-1)</f>
        <v>theater</v>
      </c>
      <c r="R3947" t="str">
        <f>RIGHT(N3947,LEN(N3947)-FIND("/",N3947))</f>
        <v>plays</v>
      </c>
      <c r="S3947" s="9">
        <f t="shared" si="122"/>
        <v>42109.801712962959</v>
      </c>
      <c r="T3947" s="9">
        <f t="shared" si="123"/>
        <v>42139.801712962959</v>
      </c>
    </row>
    <row r="3948" spans="1:20" ht="29" x14ac:dyDescent="0.35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>
        <f>ROUND((E3948/D3948)*100,0)</f>
        <v>3</v>
      </c>
      <c r="P3948" s="5">
        <f>E3948/L3948</f>
        <v>39</v>
      </c>
      <c r="Q3948" t="str">
        <f>LEFT(N3948,FIND("/",N3948)-1)</f>
        <v>theater</v>
      </c>
      <c r="R3948" t="str">
        <f>RIGHT(N3948,LEN(N3948)-FIND("/",N3948))</f>
        <v>plays</v>
      </c>
      <c r="S3948" s="9">
        <f t="shared" si="122"/>
        <v>42031.833587962959</v>
      </c>
      <c r="T3948" s="9">
        <f t="shared" si="123"/>
        <v>42063.333333333328</v>
      </c>
    </row>
    <row r="3949" spans="1:20" ht="58" x14ac:dyDescent="0.35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>
        <f>ROUND((E3949/D3949)*100,0)</f>
        <v>3</v>
      </c>
      <c r="P3949" s="5">
        <f>E3949/L3949</f>
        <v>50.5</v>
      </c>
      <c r="Q3949" t="str">
        <f>LEFT(N3949,FIND("/",N3949)-1)</f>
        <v>theater</v>
      </c>
      <c r="R3949" t="str">
        <f>RIGHT(N3949,LEN(N3949)-FIND("/",N3949))</f>
        <v>plays</v>
      </c>
      <c r="S3949" s="9">
        <f t="shared" si="122"/>
        <v>42615.142870370371</v>
      </c>
      <c r="T3949" s="9">
        <f t="shared" si="123"/>
        <v>42645.142870370371</v>
      </c>
    </row>
    <row r="3950" spans="1:20" ht="43.5" x14ac:dyDescent="0.35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>
        <f>ROUND((E3950/D3950)*100,0)</f>
        <v>0</v>
      </c>
      <c r="P3950" s="5" t="e">
        <f>E3950/L3950</f>
        <v>#DIV/0!</v>
      </c>
      <c r="Q3950" t="str">
        <f>LEFT(N3950,FIND("/",N3950)-1)</f>
        <v>theater</v>
      </c>
      <c r="R3950" t="str">
        <f>RIGHT(N3950,LEN(N3950)-FIND("/",N3950))</f>
        <v>plays</v>
      </c>
      <c r="S3950" s="9">
        <f t="shared" si="122"/>
        <v>41829.325497685182</v>
      </c>
      <c r="T3950" s="9">
        <f t="shared" si="123"/>
        <v>41889.325497685182</v>
      </c>
    </row>
    <row r="3951" spans="1:20" ht="58" x14ac:dyDescent="0.35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>
        <f>ROUND((E3951/D3951)*100,0)</f>
        <v>16</v>
      </c>
      <c r="P3951" s="5">
        <f>E3951/L3951</f>
        <v>49.28125</v>
      </c>
      <c r="Q3951" t="str">
        <f>LEFT(N3951,FIND("/",N3951)-1)</f>
        <v>theater</v>
      </c>
      <c r="R3951" t="str">
        <f>RIGHT(N3951,LEN(N3951)-FIND("/",N3951))</f>
        <v>plays</v>
      </c>
      <c r="S3951" s="9">
        <f t="shared" si="122"/>
        <v>42016.120613425926</v>
      </c>
      <c r="T3951" s="9">
        <f t="shared" si="123"/>
        <v>42046.120613425926</v>
      </c>
    </row>
    <row r="3952" spans="1:20" ht="58" x14ac:dyDescent="0.35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>
        <f>ROUND((E3952/D3952)*100,0)</f>
        <v>1</v>
      </c>
      <c r="P3952" s="5">
        <f>E3952/L3952</f>
        <v>25</v>
      </c>
      <c r="Q3952" t="str">
        <f>LEFT(N3952,FIND("/",N3952)-1)</f>
        <v>theater</v>
      </c>
      <c r="R3952" t="str">
        <f>RIGHT(N3952,LEN(N3952)-FIND("/",N3952))</f>
        <v>plays</v>
      </c>
      <c r="S3952" s="9">
        <f t="shared" si="122"/>
        <v>42439.702314814815</v>
      </c>
      <c r="T3952" s="9">
        <f t="shared" si="123"/>
        <v>42468.774305555555</v>
      </c>
    </row>
    <row r="3953" spans="1:20" ht="43.5" x14ac:dyDescent="0.35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>
        <f>ROUND((E3953/D3953)*100,0)</f>
        <v>0</v>
      </c>
      <c r="P3953" s="5">
        <f>E3953/L3953</f>
        <v>1</v>
      </c>
      <c r="Q3953" t="str">
        <f>LEFT(N3953,FIND("/",N3953)-1)</f>
        <v>theater</v>
      </c>
      <c r="R3953" t="str">
        <f>RIGHT(N3953,LEN(N3953)-FIND("/",N3953))</f>
        <v>plays</v>
      </c>
      <c r="S3953" s="9">
        <f t="shared" si="122"/>
        <v>42433.825717592597</v>
      </c>
      <c r="T3953" s="9">
        <f t="shared" si="123"/>
        <v>42493.784050925926</v>
      </c>
    </row>
    <row r="3954" spans="1:20" ht="43.5" x14ac:dyDescent="0.35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>
        <f>ROUND((E3954/D3954)*100,0)</f>
        <v>0</v>
      </c>
      <c r="P3954" s="5">
        <f>E3954/L3954</f>
        <v>25</v>
      </c>
      <c r="Q3954" t="str">
        <f>LEFT(N3954,FIND("/",N3954)-1)</f>
        <v>theater</v>
      </c>
      <c r="R3954" t="str">
        <f>RIGHT(N3954,LEN(N3954)-FIND("/",N3954))</f>
        <v>plays</v>
      </c>
      <c r="S3954" s="9">
        <f t="shared" si="122"/>
        <v>42243.790393518517</v>
      </c>
      <c r="T3954" s="9">
        <f t="shared" si="123"/>
        <v>42303.790393518517</v>
      </c>
    </row>
    <row r="3955" spans="1:20" ht="43.5" x14ac:dyDescent="0.35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>
        <f>ROUND((E3955/D3955)*100,0)</f>
        <v>0</v>
      </c>
      <c r="P3955" s="5" t="e">
        <f>E3955/L3955</f>
        <v>#DIV/0!</v>
      </c>
      <c r="Q3955" t="str">
        <f>LEFT(N3955,FIND("/",N3955)-1)</f>
        <v>theater</v>
      </c>
      <c r="R3955" t="str">
        <f>RIGHT(N3955,LEN(N3955)-FIND("/",N3955))</f>
        <v>plays</v>
      </c>
      <c r="S3955" s="9">
        <f t="shared" si="122"/>
        <v>42550.048449074078</v>
      </c>
      <c r="T3955" s="9">
        <f t="shared" si="123"/>
        <v>42580.978472222225</v>
      </c>
    </row>
    <row r="3956" spans="1:20" ht="58" x14ac:dyDescent="0.35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>
        <f>ROUND((E3956/D3956)*100,0)</f>
        <v>0</v>
      </c>
      <c r="P3956" s="5" t="e">
        <f>E3956/L3956</f>
        <v>#DIV/0!</v>
      </c>
      <c r="Q3956" t="str">
        <f>LEFT(N3956,FIND("/",N3956)-1)</f>
        <v>theater</v>
      </c>
      <c r="R3956" t="str">
        <f>RIGHT(N3956,LEN(N3956)-FIND("/",N3956))</f>
        <v>plays</v>
      </c>
      <c r="S3956" s="9">
        <f t="shared" si="122"/>
        <v>41774.651203703703</v>
      </c>
      <c r="T3956" s="9">
        <f t="shared" si="123"/>
        <v>41834.651203703703</v>
      </c>
    </row>
    <row r="3957" spans="1:20" ht="43.5" x14ac:dyDescent="0.35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>
        <f>ROUND((E3957/D3957)*100,0)</f>
        <v>24</v>
      </c>
      <c r="P3957" s="5">
        <f>E3957/L3957</f>
        <v>53.125</v>
      </c>
      <c r="Q3957" t="str">
        <f>LEFT(N3957,FIND("/",N3957)-1)</f>
        <v>theater</v>
      </c>
      <c r="R3957" t="str">
        <f>RIGHT(N3957,LEN(N3957)-FIND("/",N3957))</f>
        <v>plays</v>
      </c>
      <c r="S3957" s="9">
        <f t="shared" si="122"/>
        <v>42306.848854166667</v>
      </c>
      <c r="T3957" s="9">
        <f t="shared" si="123"/>
        <v>42336.890520833331</v>
      </c>
    </row>
    <row r="3958" spans="1:20" ht="43.5" x14ac:dyDescent="0.35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>
        <f>ROUND((E3958/D3958)*100,0)</f>
        <v>0</v>
      </c>
      <c r="P3958" s="5" t="e">
        <f>E3958/L3958</f>
        <v>#DIV/0!</v>
      </c>
      <c r="Q3958" t="str">
        <f>LEFT(N3958,FIND("/",N3958)-1)</f>
        <v>theater</v>
      </c>
      <c r="R3958" t="str">
        <f>RIGHT(N3958,LEN(N3958)-FIND("/",N3958))</f>
        <v>plays</v>
      </c>
      <c r="S3958" s="9">
        <f t="shared" si="122"/>
        <v>42457.932025462964</v>
      </c>
      <c r="T3958" s="9">
        <f t="shared" si="123"/>
        <v>42485.013888888891</v>
      </c>
    </row>
    <row r="3959" spans="1:20" ht="43.5" x14ac:dyDescent="0.35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>
        <f>ROUND((E3959/D3959)*100,0)</f>
        <v>0</v>
      </c>
      <c r="P3959" s="5">
        <f>E3959/L3959</f>
        <v>7</v>
      </c>
      <c r="Q3959" t="str">
        <f>LEFT(N3959,FIND("/",N3959)-1)</f>
        <v>theater</v>
      </c>
      <c r="R3959" t="str">
        <f>RIGHT(N3959,LEN(N3959)-FIND("/",N3959))</f>
        <v>plays</v>
      </c>
      <c r="S3959" s="9">
        <f t="shared" si="122"/>
        <v>42513.976319444439</v>
      </c>
      <c r="T3959" s="9">
        <f t="shared" si="123"/>
        <v>42559.976319444439</v>
      </c>
    </row>
    <row r="3960" spans="1:20" ht="58" x14ac:dyDescent="0.35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>
        <f>ROUND((E3960/D3960)*100,0)</f>
        <v>32</v>
      </c>
      <c r="P3960" s="5">
        <f>E3960/L3960</f>
        <v>40.0625</v>
      </c>
      <c r="Q3960" t="str">
        <f>LEFT(N3960,FIND("/",N3960)-1)</f>
        <v>theater</v>
      </c>
      <c r="R3960" t="str">
        <f>RIGHT(N3960,LEN(N3960)-FIND("/",N3960))</f>
        <v>plays</v>
      </c>
      <c r="S3960" s="9">
        <f t="shared" si="122"/>
        <v>41816.950370370374</v>
      </c>
      <c r="T3960" s="9">
        <f t="shared" si="123"/>
        <v>41853.583333333336</v>
      </c>
    </row>
    <row r="3961" spans="1:20" ht="43.5" x14ac:dyDescent="0.35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>
        <f>ROUND((E3961/D3961)*100,0)</f>
        <v>24</v>
      </c>
      <c r="P3961" s="5">
        <f>E3961/L3961</f>
        <v>24.333333333333332</v>
      </c>
      <c r="Q3961" t="str">
        <f>LEFT(N3961,FIND("/",N3961)-1)</f>
        <v>theater</v>
      </c>
      <c r="R3961" t="str">
        <f>RIGHT(N3961,LEN(N3961)-FIND("/",N3961))</f>
        <v>plays</v>
      </c>
      <c r="S3961" s="9">
        <f t="shared" si="122"/>
        <v>41880.788842592592</v>
      </c>
      <c r="T3961" s="9">
        <f t="shared" si="123"/>
        <v>41910.788842592592</v>
      </c>
    </row>
    <row r="3962" spans="1:20" ht="43.5" x14ac:dyDescent="0.35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>
        <f>ROUND((E3962/D3962)*100,0)</f>
        <v>2</v>
      </c>
      <c r="P3962" s="5">
        <f>E3962/L3962</f>
        <v>11.25</v>
      </c>
      <c r="Q3962" t="str">
        <f>LEFT(N3962,FIND("/",N3962)-1)</f>
        <v>theater</v>
      </c>
      <c r="R3962" t="str">
        <f>RIGHT(N3962,LEN(N3962)-FIND("/",N3962))</f>
        <v>plays</v>
      </c>
      <c r="S3962" s="9">
        <f t="shared" si="122"/>
        <v>42342.845555555556</v>
      </c>
      <c r="T3962" s="9">
        <f t="shared" si="123"/>
        <v>42372.845555555556</v>
      </c>
    </row>
    <row r="3963" spans="1:20" ht="58" x14ac:dyDescent="0.35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>
        <f>ROUND((E3963/D3963)*100,0)</f>
        <v>0</v>
      </c>
      <c r="P3963" s="5">
        <f>E3963/L3963</f>
        <v>10.5</v>
      </c>
      <c r="Q3963" t="str">
        <f>LEFT(N3963,FIND("/",N3963)-1)</f>
        <v>theater</v>
      </c>
      <c r="R3963" t="str">
        <f>RIGHT(N3963,LEN(N3963)-FIND("/",N3963))</f>
        <v>plays</v>
      </c>
      <c r="S3963" s="9">
        <f t="shared" si="122"/>
        <v>41745.891319444447</v>
      </c>
      <c r="T3963" s="9">
        <f t="shared" si="123"/>
        <v>41767.891319444447</v>
      </c>
    </row>
    <row r="3964" spans="1:20" ht="58" x14ac:dyDescent="0.35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>
        <f>ROUND((E3964/D3964)*100,0)</f>
        <v>3</v>
      </c>
      <c r="P3964" s="5">
        <f>E3964/L3964</f>
        <v>15</v>
      </c>
      <c r="Q3964" t="str">
        <f>LEFT(N3964,FIND("/",N3964)-1)</f>
        <v>theater</v>
      </c>
      <c r="R3964" t="str">
        <f>RIGHT(N3964,LEN(N3964)-FIND("/",N3964))</f>
        <v>plays</v>
      </c>
      <c r="S3964" s="9">
        <f t="shared" si="122"/>
        <v>42311.621458333335</v>
      </c>
      <c r="T3964" s="9">
        <f t="shared" si="123"/>
        <v>42336.621458333335</v>
      </c>
    </row>
    <row r="3965" spans="1:20" ht="58" x14ac:dyDescent="0.35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>
        <f>ROUND((E3965/D3965)*100,0)</f>
        <v>0</v>
      </c>
      <c r="P3965" s="5" t="e">
        <f>E3965/L3965</f>
        <v>#DIV/0!</v>
      </c>
      <c r="Q3965" t="str">
        <f>LEFT(N3965,FIND("/",N3965)-1)</f>
        <v>theater</v>
      </c>
      <c r="R3965" t="str">
        <f>RIGHT(N3965,LEN(N3965)-FIND("/",N3965))</f>
        <v>plays</v>
      </c>
      <c r="S3965" s="9">
        <f t="shared" si="122"/>
        <v>42296.154131944444</v>
      </c>
      <c r="T3965" s="9">
        <f t="shared" si="123"/>
        <v>42326.195798611108</v>
      </c>
    </row>
    <row r="3966" spans="1:20" ht="43.5" x14ac:dyDescent="0.35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>
        <f>ROUND((E3966/D3966)*100,0)</f>
        <v>6</v>
      </c>
      <c r="P3966" s="5">
        <f>E3966/L3966</f>
        <v>42</v>
      </c>
      <c r="Q3966" t="str">
        <f>LEFT(N3966,FIND("/",N3966)-1)</f>
        <v>theater</v>
      </c>
      <c r="R3966" t="str">
        <f>RIGHT(N3966,LEN(N3966)-FIND("/",N3966))</f>
        <v>plays</v>
      </c>
      <c r="S3966" s="9">
        <f t="shared" si="122"/>
        <v>42053.722060185188</v>
      </c>
      <c r="T3966" s="9">
        <f t="shared" si="123"/>
        <v>42113.680393518516</v>
      </c>
    </row>
    <row r="3967" spans="1:20" ht="58" x14ac:dyDescent="0.35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>
        <f>ROUND((E3967/D3967)*100,0)</f>
        <v>14</v>
      </c>
      <c r="P3967" s="5">
        <f>E3967/L3967</f>
        <v>71.25</v>
      </c>
      <c r="Q3967" t="str">
        <f>LEFT(N3967,FIND("/",N3967)-1)</f>
        <v>theater</v>
      </c>
      <c r="R3967" t="str">
        <f>RIGHT(N3967,LEN(N3967)-FIND("/",N3967))</f>
        <v>plays</v>
      </c>
      <c r="S3967" s="9">
        <f t="shared" si="122"/>
        <v>42414.235879629632</v>
      </c>
      <c r="T3967" s="9">
        <f t="shared" si="123"/>
        <v>42474.194212962961</v>
      </c>
    </row>
    <row r="3968" spans="1:20" ht="58" x14ac:dyDescent="0.35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>
        <f>ROUND((E3968/D3968)*100,0)</f>
        <v>1</v>
      </c>
      <c r="P3968" s="5">
        <f>E3968/L3968</f>
        <v>22.5</v>
      </c>
      <c r="Q3968" t="str">
        <f>LEFT(N3968,FIND("/",N3968)-1)</f>
        <v>theater</v>
      </c>
      <c r="R3968" t="str">
        <f>RIGHT(N3968,LEN(N3968)-FIND("/",N3968))</f>
        <v>plays</v>
      </c>
      <c r="S3968" s="9">
        <f t="shared" si="122"/>
        <v>41801.711550925924</v>
      </c>
      <c r="T3968" s="9">
        <f t="shared" si="123"/>
        <v>41844.124305555553</v>
      </c>
    </row>
    <row r="3969" spans="1:20" ht="43.5" x14ac:dyDescent="0.35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>
        <f>ROUND((E3969/D3969)*100,0)</f>
        <v>24</v>
      </c>
      <c r="P3969" s="5">
        <f>E3969/L3969</f>
        <v>41</v>
      </c>
      <c r="Q3969" t="str">
        <f>LEFT(N3969,FIND("/",N3969)-1)</f>
        <v>theater</v>
      </c>
      <c r="R3969" t="str">
        <f>RIGHT(N3969,LEN(N3969)-FIND("/",N3969))</f>
        <v>plays</v>
      </c>
      <c r="S3969" s="9">
        <f t="shared" si="122"/>
        <v>42770.290590277778</v>
      </c>
      <c r="T3969" s="9">
        <f t="shared" si="123"/>
        <v>42800.290590277778</v>
      </c>
    </row>
    <row r="3970" spans="1:20" ht="43.5" x14ac:dyDescent="0.35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>
        <f>ROUND((E3970/D3970)*100,0)</f>
        <v>11</v>
      </c>
      <c r="P3970" s="5">
        <f>E3970/L3970</f>
        <v>47.909090909090907</v>
      </c>
      <c r="Q3970" t="str">
        <f>LEFT(N3970,FIND("/",N3970)-1)</f>
        <v>theater</v>
      </c>
      <c r="R3970" t="str">
        <f>RIGHT(N3970,LEN(N3970)-FIND("/",N3970))</f>
        <v>plays</v>
      </c>
      <c r="S3970" s="9">
        <f t="shared" si="122"/>
        <v>42452.815659722226</v>
      </c>
      <c r="T3970" s="9">
        <f t="shared" si="123"/>
        <v>42512.815659722226</v>
      </c>
    </row>
    <row r="3971" spans="1:20" ht="58" x14ac:dyDescent="0.35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>
        <f>ROUND((E3971/D3971)*100,0)</f>
        <v>7</v>
      </c>
      <c r="P3971" s="5">
        <f>E3971/L3971</f>
        <v>35.166666666666664</v>
      </c>
      <c r="Q3971" t="str">
        <f>LEFT(N3971,FIND("/",N3971)-1)</f>
        <v>theater</v>
      </c>
      <c r="R3971" t="str">
        <f>RIGHT(N3971,LEN(N3971)-FIND("/",N3971))</f>
        <v>plays</v>
      </c>
      <c r="S3971" s="9">
        <f t="shared" ref="S3971:S4034" si="124">(((J3971/60)/60)/24)+DATE(1970,1,1)</f>
        <v>42601.854699074072</v>
      </c>
      <c r="T3971" s="9">
        <f t="shared" ref="T3971:T4034" si="125">(((I3971/60)/60)/24)+DATE(1970,1,1)</f>
        <v>42611.163194444445</v>
      </c>
    </row>
    <row r="3972" spans="1:20" ht="58" x14ac:dyDescent="0.35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>
        <f>ROUND((E3972/D3972)*100,0)</f>
        <v>0</v>
      </c>
      <c r="P3972" s="5">
        <f>E3972/L3972</f>
        <v>5.5</v>
      </c>
      <c r="Q3972" t="str">
        <f>LEFT(N3972,FIND("/",N3972)-1)</f>
        <v>theater</v>
      </c>
      <c r="R3972" t="str">
        <f>RIGHT(N3972,LEN(N3972)-FIND("/",N3972))</f>
        <v>plays</v>
      </c>
      <c r="S3972" s="9">
        <f t="shared" si="124"/>
        <v>42447.863553240735</v>
      </c>
      <c r="T3972" s="9">
        <f t="shared" si="125"/>
        <v>42477.863553240735</v>
      </c>
    </row>
    <row r="3973" spans="1:20" ht="43.5" x14ac:dyDescent="0.35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>
        <f>ROUND((E3973/D3973)*100,0)</f>
        <v>1</v>
      </c>
      <c r="P3973" s="5">
        <f>E3973/L3973</f>
        <v>22.666666666666668</v>
      </c>
      <c r="Q3973" t="str">
        <f>LEFT(N3973,FIND("/",N3973)-1)</f>
        <v>theater</v>
      </c>
      <c r="R3973" t="str">
        <f>RIGHT(N3973,LEN(N3973)-FIND("/",N3973))</f>
        <v>plays</v>
      </c>
      <c r="S3973" s="9">
        <f t="shared" si="124"/>
        <v>41811.536180555559</v>
      </c>
      <c r="T3973" s="9">
        <f t="shared" si="125"/>
        <v>41841.536180555559</v>
      </c>
    </row>
    <row r="3974" spans="1:20" ht="43.5" x14ac:dyDescent="0.35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>
        <f>ROUND((E3974/D3974)*100,0)</f>
        <v>21</v>
      </c>
      <c r="P3974" s="5">
        <f>E3974/L3974</f>
        <v>26.375</v>
      </c>
      <c r="Q3974" t="str">
        <f>LEFT(N3974,FIND("/",N3974)-1)</f>
        <v>theater</v>
      </c>
      <c r="R3974" t="str">
        <f>RIGHT(N3974,LEN(N3974)-FIND("/",N3974))</f>
        <v>plays</v>
      </c>
      <c r="S3974" s="9">
        <f t="shared" si="124"/>
        <v>41981.067523148144</v>
      </c>
      <c r="T3974" s="9">
        <f t="shared" si="125"/>
        <v>42041.067523148144</v>
      </c>
    </row>
    <row r="3975" spans="1:20" ht="43.5" x14ac:dyDescent="0.35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>
        <f>ROUND((E3975/D3975)*100,0)</f>
        <v>78</v>
      </c>
      <c r="P3975" s="5">
        <f>E3975/L3975</f>
        <v>105.54054054054055</v>
      </c>
      <c r="Q3975" t="str">
        <f>LEFT(N3975,FIND("/",N3975)-1)</f>
        <v>theater</v>
      </c>
      <c r="R3975" t="str">
        <f>RIGHT(N3975,LEN(N3975)-FIND("/",N3975))</f>
        <v>plays</v>
      </c>
      <c r="S3975" s="9">
        <f t="shared" si="124"/>
        <v>42469.68414351852</v>
      </c>
      <c r="T3975" s="9">
        <f t="shared" si="125"/>
        <v>42499.166666666672</v>
      </c>
    </row>
    <row r="3976" spans="1:20" ht="58" x14ac:dyDescent="0.35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>
        <f>ROUND((E3976/D3976)*100,0)</f>
        <v>32</v>
      </c>
      <c r="P3976" s="5">
        <f>E3976/L3976</f>
        <v>29.09090909090909</v>
      </c>
      <c r="Q3976" t="str">
        <f>LEFT(N3976,FIND("/",N3976)-1)</f>
        <v>theater</v>
      </c>
      <c r="R3976" t="str">
        <f>RIGHT(N3976,LEN(N3976)-FIND("/",N3976))</f>
        <v>plays</v>
      </c>
      <c r="S3976" s="9">
        <f t="shared" si="124"/>
        <v>42493.546851851846</v>
      </c>
      <c r="T3976" s="9">
        <f t="shared" si="125"/>
        <v>42523.546851851846</v>
      </c>
    </row>
    <row r="3977" spans="1:20" ht="43.5" x14ac:dyDescent="0.35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>
        <f>ROUND((E3977/D3977)*100,0)</f>
        <v>0</v>
      </c>
      <c r="P3977" s="5" t="e">
        <f>E3977/L3977</f>
        <v>#DIV/0!</v>
      </c>
      <c r="Q3977" t="str">
        <f>LEFT(N3977,FIND("/",N3977)-1)</f>
        <v>theater</v>
      </c>
      <c r="R3977" t="str">
        <f>RIGHT(N3977,LEN(N3977)-FIND("/",N3977))</f>
        <v>plays</v>
      </c>
      <c r="S3977" s="9">
        <f t="shared" si="124"/>
        <v>42534.866875</v>
      </c>
      <c r="T3977" s="9">
        <f t="shared" si="125"/>
        <v>42564.866875</v>
      </c>
    </row>
    <row r="3978" spans="1:20" ht="58" x14ac:dyDescent="0.35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>
        <f>ROUND((E3978/D3978)*100,0)</f>
        <v>48</v>
      </c>
      <c r="P3978" s="5">
        <f>E3978/L3978</f>
        <v>62</v>
      </c>
      <c r="Q3978" t="str">
        <f>LEFT(N3978,FIND("/",N3978)-1)</f>
        <v>theater</v>
      </c>
      <c r="R3978" t="str">
        <f>RIGHT(N3978,LEN(N3978)-FIND("/",N3978))</f>
        <v>plays</v>
      </c>
      <c r="S3978" s="9">
        <f t="shared" si="124"/>
        <v>41830.858344907407</v>
      </c>
      <c r="T3978" s="9">
        <f t="shared" si="125"/>
        <v>41852.291666666664</v>
      </c>
    </row>
    <row r="3979" spans="1:20" ht="43.5" x14ac:dyDescent="0.35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>
        <f>ROUND((E3979/D3979)*100,0)</f>
        <v>1</v>
      </c>
      <c r="P3979" s="5">
        <f>E3979/L3979</f>
        <v>217.5</v>
      </c>
      <c r="Q3979" t="str">
        <f>LEFT(N3979,FIND("/",N3979)-1)</f>
        <v>theater</v>
      </c>
      <c r="R3979" t="str">
        <f>RIGHT(N3979,LEN(N3979)-FIND("/",N3979))</f>
        <v>plays</v>
      </c>
      <c r="S3979" s="9">
        <f t="shared" si="124"/>
        <v>42543.788564814815</v>
      </c>
      <c r="T3979" s="9">
        <f t="shared" si="125"/>
        <v>42573.788564814815</v>
      </c>
    </row>
    <row r="3980" spans="1:20" ht="43.5" x14ac:dyDescent="0.35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>
        <f>ROUND((E3980/D3980)*100,0)</f>
        <v>11</v>
      </c>
      <c r="P3980" s="5">
        <f>E3980/L3980</f>
        <v>26.75</v>
      </c>
      <c r="Q3980" t="str">
        <f>LEFT(N3980,FIND("/",N3980)-1)</f>
        <v>theater</v>
      </c>
      <c r="R3980" t="str">
        <f>RIGHT(N3980,LEN(N3980)-FIND("/",N3980))</f>
        <v>plays</v>
      </c>
      <c r="S3980" s="9">
        <f t="shared" si="124"/>
        <v>41975.642974537041</v>
      </c>
      <c r="T3980" s="9">
        <f t="shared" si="125"/>
        <v>42035.642974537041</v>
      </c>
    </row>
    <row r="3981" spans="1:20" ht="43.5" x14ac:dyDescent="0.35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>
        <f>ROUND((E3981/D3981)*100,0)</f>
        <v>2</v>
      </c>
      <c r="P3981" s="5">
        <f>E3981/L3981</f>
        <v>18.333333333333332</v>
      </c>
      <c r="Q3981" t="str">
        <f>LEFT(N3981,FIND("/",N3981)-1)</f>
        <v>theater</v>
      </c>
      <c r="R3981" t="str">
        <f>RIGHT(N3981,LEN(N3981)-FIND("/",N3981))</f>
        <v>plays</v>
      </c>
      <c r="S3981" s="9">
        <f t="shared" si="124"/>
        <v>42069.903437500005</v>
      </c>
      <c r="T3981" s="9">
        <f t="shared" si="125"/>
        <v>42092.833333333328</v>
      </c>
    </row>
    <row r="3982" spans="1:20" ht="58" x14ac:dyDescent="0.35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>
        <f>ROUND((E3982/D3982)*100,0)</f>
        <v>18</v>
      </c>
      <c r="P3982" s="5">
        <f>E3982/L3982</f>
        <v>64.285714285714292</v>
      </c>
      <c r="Q3982" t="str">
        <f>LEFT(N3982,FIND("/",N3982)-1)</f>
        <v>theater</v>
      </c>
      <c r="R3982" t="str">
        <f>RIGHT(N3982,LEN(N3982)-FIND("/",N3982))</f>
        <v>plays</v>
      </c>
      <c r="S3982" s="9">
        <f t="shared" si="124"/>
        <v>41795.598923611113</v>
      </c>
      <c r="T3982" s="9">
        <f t="shared" si="125"/>
        <v>41825.598923611113</v>
      </c>
    </row>
    <row r="3983" spans="1:20" ht="43.5" x14ac:dyDescent="0.35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>
        <f>ROUND((E3983/D3983)*100,0)</f>
        <v>4</v>
      </c>
      <c r="P3983" s="5">
        <f>E3983/L3983</f>
        <v>175</v>
      </c>
      <c r="Q3983" t="str">
        <f>LEFT(N3983,FIND("/",N3983)-1)</f>
        <v>theater</v>
      </c>
      <c r="R3983" t="str">
        <f>RIGHT(N3983,LEN(N3983)-FIND("/",N3983))</f>
        <v>plays</v>
      </c>
      <c r="S3983" s="9">
        <f t="shared" si="124"/>
        <v>42508.179965277777</v>
      </c>
      <c r="T3983" s="9">
        <f t="shared" si="125"/>
        <v>42568.179965277777</v>
      </c>
    </row>
    <row r="3984" spans="1:20" ht="58" x14ac:dyDescent="0.35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>
        <f>ROUND((E3984/D3984)*100,0)</f>
        <v>20</v>
      </c>
      <c r="P3984" s="5">
        <f>E3984/L3984</f>
        <v>34</v>
      </c>
      <c r="Q3984" t="str">
        <f>LEFT(N3984,FIND("/",N3984)-1)</f>
        <v>theater</v>
      </c>
      <c r="R3984" t="str">
        <f>RIGHT(N3984,LEN(N3984)-FIND("/",N3984))</f>
        <v>plays</v>
      </c>
      <c r="S3984" s="9">
        <f t="shared" si="124"/>
        <v>42132.809953703705</v>
      </c>
      <c r="T3984" s="9">
        <f t="shared" si="125"/>
        <v>42192.809953703705</v>
      </c>
    </row>
    <row r="3985" spans="1:20" ht="43.5" x14ac:dyDescent="0.35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>
        <f>ROUND((E3985/D3985)*100,0)</f>
        <v>35</v>
      </c>
      <c r="P3985" s="5">
        <f>E3985/L3985</f>
        <v>84.282608695652172</v>
      </c>
      <c r="Q3985" t="str">
        <f>LEFT(N3985,FIND("/",N3985)-1)</f>
        <v>theater</v>
      </c>
      <c r="R3985" t="str">
        <f>RIGHT(N3985,LEN(N3985)-FIND("/",N3985))</f>
        <v>plays</v>
      </c>
      <c r="S3985" s="9">
        <f t="shared" si="124"/>
        <v>41747.86986111111</v>
      </c>
      <c r="T3985" s="9">
        <f t="shared" si="125"/>
        <v>41779.290972222225</v>
      </c>
    </row>
    <row r="3986" spans="1:20" ht="43.5" x14ac:dyDescent="0.35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>
        <f>ROUND((E3986/D3986)*100,0)</f>
        <v>6</v>
      </c>
      <c r="P3986" s="5">
        <f>E3986/L3986</f>
        <v>9.5</v>
      </c>
      <c r="Q3986" t="str">
        <f>LEFT(N3986,FIND("/",N3986)-1)</f>
        <v>theater</v>
      </c>
      <c r="R3986" t="str">
        <f>RIGHT(N3986,LEN(N3986)-FIND("/",N3986))</f>
        <v>plays</v>
      </c>
      <c r="S3986" s="9">
        <f t="shared" si="124"/>
        <v>41920.963472222218</v>
      </c>
      <c r="T3986" s="9">
        <f t="shared" si="125"/>
        <v>41951</v>
      </c>
    </row>
    <row r="3987" spans="1:20" ht="58" x14ac:dyDescent="0.35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>
        <f>ROUND((E3987/D3987)*100,0)</f>
        <v>32</v>
      </c>
      <c r="P3987" s="5">
        <f>E3987/L3987</f>
        <v>33.736842105263158</v>
      </c>
      <c r="Q3987" t="str">
        <f>LEFT(N3987,FIND("/",N3987)-1)</f>
        <v>theater</v>
      </c>
      <c r="R3987" t="str">
        <f>RIGHT(N3987,LEN(N3987)-FIND("/",N3987))</f>
        <v>plays</v>
      </c>
      <c r="S3987" s="9">
        <f t="shared" si="124"/>
        <v>42399.707407407404</v>
      </c>
      <c r="T3987" s="9">
        <f t="shared" si="125"/>
        <v>42420.878472222219</v>
      </c>
    </row>
    <row r="3988" spans="1:20" ht="58" x14ac:dyDescent="0.35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>
        <f>ROUND((E3988/D3988)*100,0)</f>
        <v>10</v>
      </c>
      <c r="P3988" s="5">
        <f>E3988/L3988</f>
        <v>37.53846153846154</v>
      </c>
      <c r="Q3988" t="str">
        <f>LEFT(N3988,FIND("/",N3988)-1)</f>
        <v>theater</v>
      </c>
      <c r="R3988" t="str">
        <f>RIGHT(N3988,LEN(N3988)-FIND("/",N3988))</f>
        <v>plays</v>
      </c>
      <c r="S3988" s="9">
        <f t="shared" si="124"/>
        <v>42467.548541666663</v>
      </c>
      <c r="T3988" s="9">
        <f t="shared" si="125"/>
        <v>42496.544444444444</v>
      </c>
    </row>
    <row r="3989" spans="1:20" ht="43.5" x14ac:dyDescent="0.35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>
        <f>ROUND((E3989/D3989)*100,0)</f>
        <v>38</v>
      </c>
      <c r="P3989" s="5">
        <f>E3989/L3989</f>
        <v>11.615384615384615</v>
      </c>
      <c r="Q3989" t="str">
        <f>LEFT(N3989,FIND("/",N3989)-1)</f>
        <v>theater</v>
      </c>
      <c r="R3989" t="str">
        <f>RIGHT(N3989,LEN(N3989)-FIND("/",N3989))</f>
        <v>plays</v>
      </c>
      <c r="S3989" s="9">
        <f t="shared" si="124"/>
        <v>41765.92465277778</v>
      </c>
      <c r="T3989" s="9">
        <f t="shared" si="125"/>
        <v>41775.92465277778</v>
      </c>
    </row>
    <row r="3990" spans="1:20" ht="29" x14ac:dyDescent="0.35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>
        <f>ROUND((E3990/D3990)*100,0)</f>
        <v>2</v>
      </c>
      <c r="P3990" s="5">
        <f>E3990/L3990</f>
        <v>8</v>
      </c>
      <c r="Q3990" t="str">
        <f>LEFT(N3990,FIND("/",N3990)-1)</f>
        <v>theater</v>
      </c>
      <c r="R3990" t="str">
        <f>RIGHT(N3990,LEN(N3990)-FIND("/",N3990))</f>
        <v>plays</v>
      </c>
      <c r="S3990" s="9">
        <f t="shared" si="124"/>
        <v>42230.08116898148</v>
      </c>
      <c r="T3990" s="9">
        <f t="shared" si="125"/>
        <v>42245.08116898148</v>
      </c>
    </row>
    <row r="3991" spans="1:20" ht="58" x14ac:dyDescent="0.35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>
        <f>ROUND((E3991/D3991)*100,0)</f>
        <v>0</v>
      </c>
      <c r="P3991" s="5" t="e">
        <f>E3991/L3991</f>
        <v>#DIV/0!</v>
      </c>
      <c r="Q3991" t="str">
        <f>LEFT(N3991,FIND("/",N3991)-1)</f>
        <v>theater</v>
      </c>
      <c r="R3991" t="str">
        <f>RIGHT(N3991,LEN(N3991)-FIND("/",N3991))</f>
        <v>plays</v>
      </c>
      <c r="S3991" s="9">
        <f t="shared" si="124"/>
        <v>42286.749780092592</v>
      </c>
      <c r="T3991" s="9">
        <f t="shared" si="125"/>
        <v>42316.791446759264</v>
      </c>
    </row>
    <row r="3992" spans="1:20" ht="43.5" x14ac:dyDescent="0.35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>
        <f>ROUND((E3992/D3992)*100,0)</f>
        <v>4</v>
      </c>
      <c r="P3992" s="5">
        <f>E3992/L3992</f>
        <v>23</v>
      </c>
      <c r="Q3992" t="str">
        <f>LEFT(N3992,FIND("/",N3992)-1)</f>
        <v>theater</v>
      </c>
      <c r="R3992" t="str">
        <f>RIGHT(N3992,LEN(N3992)-FIND("/",N3992))</f>
        <v>plays</v>
      </c>
      <c r="S3992" s="9">
        <f t="shared" si="124"/>
        <v>42401.672372685185</v>
      </c>
      <c r="T3992" s="9">
        <f t="shared" si="125"/>
        <v>42431.672372685185</v>
      </c>
    </row>
    <row r="3993" spans="1:20" ht="29" x14ac:dyDescent="0.35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>
        <f>ROUND((E3993/D3993)*100,0)</f>
        <v>20</v>
      </c>
      <c r="P3993" s="5">
        <f>E3993/L3993</f>
        <v>100</v>
      </c>
      <c r="Q3993" t="str">
        <f>LEFT(N3993,FIND("/",N3993)-1)</f>
        <v>theater</v>
      </c>
      <c r="R3993" t="str">
        <f>RIGHT(N3993,LEN(N3993)-FIND("/",N3993))</f>
        <v>plays</v>
      </c>
      <c r="S3993" s="9">
        <f t="shared" si="124"/>
        <v>42125.644467592589</v>
      </c>
      <c r="T3993" s="9">
        <f t="shared" si="125"/>
        <v>42155.644467592589</v>
      </c>
    </row>
    <row r="3994" spans="1:20" ht="43.5" x14ac:dyDescent="0.35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>
        <f>ROUND((E3994/D3994)*100,0)</f>
        <v>5</v>
      </c>
      <c r="P3994" s="5">
        <f>E3994/L3994</f>
        <v>60.111111111111114</v>
      </c>
      <c r="Q3994" t="str">
        <f>LEFT(N3994,FIND("/",N3994)-1)</f>
        <v>theater</v>
      </c>
      <c r="R3994" t="str">
        <f>RIGHT(N3994,LEN(N3994)-FIND("/",N3994))</f>
        <v>plays</v>
      </c>
      <c r="S3994" s="9">
        <f t="shared" si="124"/>
        <v>42289.94049768518</v>
      </c>
      <c r="T3994" s="9">
        <f t="shared" si="125"/>
        <v>42349.982164351852</v>
      </c>
    </row>
    <row r="3995" spans="1:20" ht="43.5" x14ac:dyDescent="0.35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>
        <f>ROUND((E3995/D3995)*100,0)</f>
        <v>0</v>
      </c>
      <c r="P3995" s="5">
        <f>E3995/L3995</f>
        <v>3</v>
      </c>
      <c r="Q3995" t="str">
        <f>LEFT(N3995,FIND("/",N3995)-1)</f>
        <v>theater</v>
      </c>
      <c r="R3995" t="str">
        <f>RIGHT(N3995,LEN(N3995)-FIND("/",N3995))</f>
        <v>plays</v>
      </c>
      <c r="S3995" s="9">
        <f t="shared" si="124"/>
        <v>42107.864722222221</v>
      </c>
      <c r="T3995" s="9">
        <f t="shared" si="125"/>
        <v>42137.864722222221</v>
      </c>
    </row>
    <row r="3996" spans="1:20" ht="43.5" x14ac:dyDescent="0.35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>
        <f>ROUND((E3996/D3996)*100,0)</f>
        <v>0</v>
      </c>
      <c r="P3996" s="5">
        <f>E3996/L3996</f>
        <v>5</v>
      </c>
      <c r="Q3996" t="str">
        <f>LEFT(N3996,FIND("/",N3996)-1)</f>
        <v>theater</v>
      </c>
      <c r="R3996" t="str">
        <f>RIGHT(N3996,LEN(N3996)-FIND("/",N3996))</f>
        <v>plays</v>
      </c>
      <c r="S3996" s="9">
        <f t="shared" si="124"/>
        <v>41809.389930555553</v>
      </c>
      <c r="T3996" s="9">
        <f t="shared" si="125"/>
        <v>41839.389930555553</v>
      </c>
    </row>
    <row r="3997" spans="1:20" ht="43.5" x14ac:dyDescent="0.35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>
        <f>ROUND((E3997/D3997)*100,0)</f>
        <v>35</v>
      </c>
      <c r="P3997" s="5">
        <f>E3997/L3997</f>
        <v>17.5</v>
      </c>
      <c r="Q3997" t="str">
        <f>LEFT(N3997,FIND("/",N3997)-1)</f>
        <v>theater</v>
      </c>
      <c r="R3997" t="str">
        <f>RIGHT(N3997,LEN(N3997)-FIND("/",N3997))</f>
        <v>plays</v>
      </c>
      <c r="S3997" s="9">
        <f t="shared" si="124"/>
        <v>42019.683761574073</v>
      </c>
      <c r="T3997" s="9">
        <f t="shared" si="125"/>
        <v>42049.477083333331</v>
      </c>
    </row>
    <row r="3998" spans="1:20" ht="43.5" x14ac:dyDescent="0.35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>
        <f>ROUND((E3998/D3998)*100,0)</f>
        <v>17</v>
      </c>
      <c r="P3998" s="5">
        <f>E3998/L3998</f>
        <v>29.235294117647058</v>
      </c>
      <c r="Q3998" t="str">
        <f>LEFT(N3998,FIND("/",N3998)-1)</f>
        <v>theater</v>
      </c>
      <c r="R3998" t="str">
        <f>RIGHT(N3998,LEN(N3998)-FIND("/",N3998))</f>
        <v>plays</v>
      </c>
      <c r="S3998" s="9">
        <f t="shared" si="124"/>
        <v>41950.26694444444</v>
      </c>
      <c r="T3998" s="9">
        <f t="shared" si="125"/>
        <v>41963.669444444444</v>
      </c>
    </row>
    <row r="3999" spans="1:20" ht="43.5" x14ac:dyDescent="0.35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>
        <f>ROUND((E3999/D3999)*100,0)</f>
        <v>0</v>
      </c>
      <c r="P3999" s="5" t="e">
        <f>E3999/L3999</f>
        <v>#DIV/0!</v>
      </c>
      <c r="Q3999" t="str">
        <f>LEFT(N3999,FIND("/",N3999)-1)</f>
        <v>theater</v>
      </c>
      <c r="R3999" t="str">
        <f>RIGHT(N3999,LEN(N3999)-FIND("/",N3999))</f>
        <v>plays</v>
      </c>
      <c r="S3999" s="9">
        <f t="shared" si="124"/>
        <v>42069.391446759255</v>
      </c>
      <c r="T3999" s="9">
        <f t="shared" si="125"/>
        <v>42099.349780092598</v>
      </c>
    </row>
    <row r="4000" spans="1:20" ht="43.5" x14ac:dyDescent="0.35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>
        <f>ROUND((E4000/D4000)*100,0)</f>
        <v>57</v>
      </c>
      <c r="P4000" s="5">
        <f>E4000/L4000</f>
        <v>59.583333333333336</v>
      </c>
      <c r="Q4000" t="str">
        <f>LEFT(N4000,FIND("/",N4000)-1)</f>
        <v>theater</v>
      </c>
      <c r="R4000" t="str">
        <f>RIGHT(N4000,LEN(N4000)-FIND("/",N4000))</f>
        <v>plays</v>
      </c>
      <c r="S4000" s="9">
        <f t="shared" si="124"/>
        <v>42061.963263888887</v>
      </c>
      <c r="T4000" s="9">
        <f t="shared" si="125"/>
        <v>42091.921597222223</v>
      </c>
    </row>
    <row r="4001" spans="1:20" ht="43.5" x14ac:dyDescent="0.35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>
        <f>ROUND((E4001/D4001)*100,0)</f>
        <v>17</v>
      </c>
      <c r="P4001" s="5">
        <f>E4001/L4001</f>
        <v>82.571428571428569</v>
      </c>
      <c r="Q4001" t="str">
        <f>LEFT(N4001,FIND("/",N4001)-1)</f>
        <v>theater</v>
      </c>
      <c r="R4001" t="str">
        <f>RIGHT(N4001,LEN(N4001)-FIND("/",N4001))</f>
        <v>plays</v>
      </c>
      <c r="S4001" s="9">
        <f t="shared" si="124"/>
        <v>41842.828680555554</v>
      </c>
      <c r="T4001" s="9">
        <f t="shared" si="125"/>
        <v>41882.827650462961</v>
      </c>
    </row>
    <row r="4002" spans="1:20" ht="29" x14ac:dyDescent="0.35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>
        <f>ROUND((E4002/D4002)*100,0)</f>
        <v>0</v>
      </c>
      <c r="P4002" s="5">
        <f>E4002/L4002</f>
        <v>10</v>
      </c>
      <c r="Q4002" t="str">
        <f>LEFT(N4002,FIND("/",N4002)-1)</f>
        <v>theater</v>
      </c>
      <c r="R4002" t="str">
        <f>RIGHT(N4002,LEN(N4002)-FIND("/",N4002))</f>
        <v>plays</v>
      </c>
      <c r="S4002" s="9">
        <f t="shared" si="124"/>
        <v>42437.64534722222</v>
      </c>
      <c r="T4002" s="9">
        <f t="shared" si="125"/>
        <v>42497.603680555556</v>
      </c>
    </row>
    <row r="4003" spans="1:20" ht="58" x14ac:dyDescent="0.35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>
        <f>ROUND((E4003/D4003)*100,0)</f>
        <v>38</v>
      </c>
      <c r="P4003" s="5">
        <f>E4003/L4003</f>
        <v>32.357142857142854</v>
      </c>
      <c r="Q4003" t="str">
        <f>LEFT(N4003,FIND("/",N4003)-1)</f>
        <v>theater</v>
      </c>
      <c r="R4003" t="str">
        <f>RIGHT(N4003,LEN(N4003)-FIND("/",N4003))</f>
        <v>plays</v>
      </c>
      <c r="S4003" s="9">
        <f t="shared" si="124"/>
        <v>42775.964212962965</v>
      </c>
      <c r="T4003" s="9">
        <f t="shared" si="125"/>
        <v>42795.791666666672</v>
      </c>
    </row>
    <row r="4004" spans="1:20" ht="58" x14ac:dyDescent="0.35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>
        <f>ROUND((E4004/D4004)*100,0)</f>
        <v>2</v>
      </c>
      <c r="P4004" s="5">
        <f>E4004/L4004</f>
        <v>5.75</v>
      </c>
      <c r="Q4004" t="str">
        <f>LEFT(N4004,FIND("/",N4004)-1)</f>
        <v>theater</v>
      </c>
      <c r="R4004" t="str">
        <f>RIGHT(N4004,LEN(N4004)-FIND("/",N4004))</f>
        <v>plays</v>
      </c>
      <c r="S4004" s="9">
        <f t="shared" si="124"/>
        <v>41879.043530092589</v>
      </c>
      <c r="T4004" s="9">
        <f t="shared" si="125"/>
        <v>41909.043530092589</v>
      </c>
    </row>
    <row r="4005" spans="1:20" ht="43.5" x14ac:dyDescent="0.35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>
        <f>ROUND((E4005/D4005)*100,0)</f>
        <v>10</v>
      </c>
      <c r="P4005" s="5">
        <f>E4005/L4005</f>
        <v>100.5</v>
      </c>
      <c r="Q4005" t="str">
        <f>LEFT(N4005,FIND("/",N4005)-1)</f>
        <v>theater</v>
      </c>
      <c r="R4005" t="str">
        <f>RIGHT(N4005,LEN(N4005)-FIND("/",N4005))</f>
        <v>plays</v>
      </c>
      <c r="S4005" s="9">
        <f t="shared" si="124"/>
        <v>42020.587349537032</v>
      </c>
      <c r="T4005" s="9">
        <f t="shared" si="125"/>
        <v>42050.587349537032</v>
      </c>
    </row>
    <row r="4006" spans="1:20" x14ac:dyDescent="0.35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>
        <f>ROUND((E4006/D4006)*100,0)</f>
        <v>0</v>
      </c>
      <c r="P4006" s="5">
        <f>E4006/L4006</f>
        <v>1</v>
      </c>
      <c r="Q4006" t="str">
        <f>LEFT(N4006,FIND("/",N4006)-1)</f>
        <v>theater</v>
      </c>
      <c r="R4006" t="str">
        <f>RIGHT(N4006,LEN(N4006)-FIND("/",N4006))</f>
        <v>plays</v>
      </c>
      <c r="S4006" s="9">
        <f t="shared" si="124"/>
        <v>41890.16269675926</v>
      </c>
      <c r="T4006" s="9">
        <f t="shared" si="125"/>
        <v>41920.16269675926</v>
      </c>
    </row>
    <row r="4007" spans="1:20" ht="43.5" x14ac:dyDescent="0.35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>
        <f>ROUND((E4007/D4007)*100,0)</f>
        <v>1</v>
      </c>
      <c r="P4007" s="5">
        <f>E4007/L4007</f>
        <v>20</v>
      </c>
      <c r="Q4007" t="str">
        <f>LEFT(N4007,FIND("/",N4007)-1)</f>
        <v>theater</v>
      </c>
      <c r="R4007" t="str">
        <f>RIGHT(N4007,LEN(N4007)-FIND("/",N4007))</f>
        <v>plays</v>
      </c>
      <c r="S4007" s="9">
        <f t="shared" si="124"/>
        <v>41872.807696759257</v>
      </c>
      <c r="T4007" s="9">
        <f t="shared" si="125"/>
        <v>41932.807696759257</v>
      </c>
    </row>
    <row r="4008" spans="1:20" ht="43.5" x14ac:dyDescent="0.35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>
        <f>ROUND((E4008/D4008)*100,0)</f>
        <v>0</v>
      </c>
      <c r="P4008" s="5">
        <f>E4008/L4008</f>
        <v>2</v>
      </c>
      <c r="Q4008" t="str">
        <f>LEFT(N4008,FIND("/",N4008)-1)</f>
        <v>theater</v>
      </c>
      <c r="R4008" t="str">
        <f>RIGHT(N4008,LEN(N4008)-FIND("/",N4008))</f>
        <v>plays</v>
      </c>
      <c r="S4008" s="9">
        <f t="shared" si="124"/>
        <v>42391.772997685184</v>
      </c>
      <c r="T4008" s="9">
        <f t="shared" si="125"/>
        <v>42416.772997685184</v>
      </c>
    </row>
    <row r="4009" spans="1:20" ht="43.5" x14ac:dyDescent="0.35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>
        <f>ROUND((E4009/D4009)*100,0)</f>
        <v>0</v>
      </c>
      <c r="P4009" s="5">
        <f>E4009/L4009</f>
        <v>5</v>
      </c>
      <c r="Q4009" t="str">
        <f>LEFT(N4009,FIND("/",N4009)-1)</f>
        <v>theater</v>
      </c>
      <c r="R4009" t="str">
        <f>RIGHT(N4009,LEN(N4009)-FIND("/",N4009))</f>
        <v>plays</v>
      </c>
      <c r="S4009" s="9">
        <f t="shared" si="124"/>
        <v>41848.772928240738</v>
      </c>
      <c r="T4009" s="9">
        <f t="shared" si="125"/>
        <v>41877.686111111114</v>
      </c>
    </row>
    <row r="4010" spans="1:20" ht="58" x14ac:dyDescent="0.35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>
        <f>ROUND((E4010/D4010)*100,0)</f>
        <v>6</v>
      </c>
      <c r="P4010" s="5">
        <f>E4010/L4010</f>
        <v>15</v>
      </c>
      <c r="Q4010" t="str">
        <f>LEFT(N4010,FIND("/",N4010)-1)</f>
        <v>theater</v>
      </c>
      <c r="R4010" t="str">
        <f>RIGHT(N4010,LEN(N4010)-FIND("/",N4010))</f>
        <v>plays</v>
      </c>
      <c r="S4010" s="9">
        <f t="shared" si="124"/>
        <v>42177.964201388888</v>
      </c>
      <c r="T4010" s="9">
        <f t="shared" si="125"/>
        <v>42207.964201388888</v>
      </c>
    </row>
    <row r="4011" spans="1:20" ht="43.5" x14ac:dyDescent="0.35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>
        <f>ROUND((E4011/D4011)*100,0)</f>
        <v>4</v>
      </c>
      <c r="P4011" s="5">
        <f>E4011/L4011</f>
        <v>25</v>
      </c>
      <c r="Q4011" t="str">
        <f>LEFT(N4011,FIND("/",N4011)-1)</f>
        <v>theater</v>
      </c>
      <c r="R4011" t="str">
        <f>RIGHT(N4011,LEN(N4011)-FIND("/",N4011))</f>
        <v>plays</v>
      </c>
      <c r="S4011" s="9">
        <f t="shared" si="124"/>
        <v>41851.700925925928</v>
      </c>
      <c r="T4011" s="9">
        <f t="shared" si="125"/>
        <v>41891.700925925928</v>
      </c>
    </row>
    <row r="4012" spans="1:20" ht="43.5" x14ac:dyDescent="0.35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>
        <f>ROUND((E4012/D4012)*100,0)</f>
        <v>24</v>
      </c>
      <c r="P4012" s="5">
        <f>E4012/L4012</f>
        <v>45.842105263157897</v>
      </c>
      <c r="Q4012" t="str">
        <f>LEFT(N4012,FIND("/",N4012)-1)</f>
        <v>theater</v>
      </c>
      <c r="R4012" t="str">
        <f>RIGHT(N4012,LEN(N4012)-FIND("/",N4012))</f>
        <v>plays</v>
      </c>
      <c r="S4012" s="9">
        <f t="shared" si="124"/>
        <v>41921.770439814813</v>
      </c>
      <c r="T4012" s="9">
        <f t="shared" si="125"/>
        <v>41938.770439814813</v>
      </c>
    </row>
    <row r="4013" spans="1:20" ht="43.5" x14ac:dyDescent="0.35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>
        <f>ROUND((E4013/D4013)*100,0)</f>
        <v>8</v>
      </c>
      <c r="P4013" s="5">
        <f>E4013/L4013</f>
        <v>4.75</v>
      </c>
      <c r="Q4013" t="str">
        <f>LEFT(N4013,FIND("/",N4013)-1)</f>
        <v>theater</v>
      </c>
      <c r="R4013" t="str">
        <f>RIGHT(N4013,LEN(N4013)-FIND("/",N4013))</f>
        <v>plays</v>
      </c>
      <c r="S4013" s="9">
        <f t="shared" si="124"/>
        <v>42002.54488425926</v>
      </c>
      <c r="T4013" s="9">
        <f t="shared" si="125"/>
        <v>42032.54488425926</v>
      </c>
    </row>
    <row r="4014" spans="1:20" ht="58" x14ac:dyDescent="0.35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>
        <f>ROUND((E4014/D4014)*100,0)</f>
        <v>0</v>
      </c>
      <c r="P4014" s="5" t="e">
        <f>E4014/L4014</f>
        <v>#DIV/0!</v>
      </c>
      <c r="Q4014" t="str">
        <f>LEFT(N4014,FIND("/",N4014)-1)</f>
        <v>theater</v>
      </c>
      <c r="R4014" t="str">
        <f>RIGHT(N4014,LEN(N4014)-FIND("/",N4014))</f>
        <v>plays</v>
      </c>
      <c r="S4014" s="9">
        <f t="shared" si="124"/>
        <v>42096.544548611113</v>
      </c>
      <c r="T4014" s="9">
        <f t="shared" si="125"/>
        <v>42126.544548611113</v>
      </c>
    </row>
    <row r="4015" spans="1:20" ht="58" x14ac:dyDescent="0.35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>
        <f>ROUND((E4015/D4015)*100,0)</f>
        <v>1</v>
      </c>
      <c r="P4015" s="5">
        <f>E4015/L4015</f>
        <v>13</v>
      </c>
      <c r="Q4015" t="str">
        <f>LEFT(N4015,FIND("/",N4015)-1)</f>
        <v>theater</v>
      </c>
      <c r="R4015" t="str">
        <f>RIGHT(N4015,LEN(N4015)-FIND("/",N4015))</f>
        <v>plays</v>
      </c>
      <c r="S4015" s="9">
        <f t="shared" si="124"/>
        <v>42021.301192129627</v>
      </c>
      <c r="T4015" s="9">
        <f t="shared" si="125"/>
        <v>42051.301192129627</v>
      </c>
    </row>
    <row r="4016" spans="1:20" ht="43.5" x14ac:dyDescent="0.35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>
        <f>ROUND((E4016/D4016)*100,0)</f>
        <v>0</v>
      </c>
      <c r="P4016" s="5" t="e">
        <f>E4016/L4016</f>
        <v>#DIV/0!</v>
      </c>
      <c r="Q4016" t="str">
        <f>LEFT(N4016,FIND("/",N4016)-1)</f>
        <v>theater</v>
      </c>
      <c r="R4016" t="str">
        <f>RIGHT(N4016,LEN(N4016)-FIND("/",N4016))</f>
        <v>plays</v>
      </c>
      <c r="S4016" s="9">
        <f t="shared" si="124"/>
        <v>42419.246168981481</v>
      </c>
      <c r="T4016" s="9">
        <f t="shared" si="125"/>
        <v>42434.246168981481</v>
      </c>
    </row>
    <row r="4017" spans="1:20" ht="58" x14ac:dyDescent="0.35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>
        <f>ROUND((E4017/D4017)*100,0)</f>
        <v>0</v>
      </c>
      <c r="P4017" s="5">
        <f>E4017/L4017</f>
        <v>1</v>
      </c>
      <c r="Q4017" t="str">
        <f>LEFT(N4017,FIND("/",N4017)-1)</f>
        <v>theater</v>
      </c>
      <c r="R4017" t="str">
        <f>RIGHT(N4017,LEN(N4017)-FIND("/",N4017))</f>
        <v>plays</v>
      </c>
      <c r="S4017" s="9">
        <f t="shared" si="124"/>
        <v>42174.780821759254</v>
      </c>
      <c r="T4017" s="9">
        <f t="shared" si="125"/>
        <v>42204.780821759254</v>
      </c>
    </row>
    <row r="4018" spans="1:20" ht="43.5" x14ac:dyDescent="0.35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>
        <f>ROUND((E4018/D4018)*100,0)</f>
        <v>14</v>
      </c>
      <c r="P4018" s="5">
        <f>E4018/L4018</f>
        <v>10</v>
      </c>
      <c r="Q4018" t="str">
        <f>LEFT(N4018,FIND("/",N4018)-1)</f>
        <v>theater</v>
      </c>
      <c r="R4018" t="str">
        <f>RIGHT(N4018,LEN(N4018)-FIND("/",N4018))</f>
        <v>plays</v>
      </c>
      <c r="S4018" s="9">
        <f t="shared" si="124"/>
        <v>41869.872685185182</v>
      </c>
      <c r="T4018" s="9">
        <f t="shared" si="125"/>
        <v>41899.872685185182</v>
      </c>
    </row>
    <row r="4019" spans="1:20" ht="43.5" x14ac:dyDescent="0.35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>
        <f>ROUND((E4019/D4019)*100,0)</f>
        <v>1</v>
      </c>
      <c r="P4019" s="5">
        <f>E4019/L4019</f>
        <v>52.5</v>
      </c>
      <c r="Q4019" t="str">
        <f>LEFT(N4019,FIND("/",N4019)-1)</f>
        <v>theater</v>
      </c>
      <c r="R4019" t="str">
        <f>RIGHT(N4019,LEN(N4019)-FIND("/",N4019))</f>
        <v>plays</v>
      </c>
      <c r="S4019" s="9">
        <f t="shared" si="124"/>
        <v>41856.672152777777</v>
      </c>
      <c r="T4019" s="9">
        <f t="shared" si="125"/>
        <v>41886.672152777777</v>
      </c>
    </row>
    <row r="4020" spans="1:20" ht="29" x14ac:dyDescent="0.35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>
        <f>ROUND((E4020/D4020)*100,0)</f>
        <v>9</v>
      </c>
      <c r="P4020" s="5">
        <f>E4020/L4020</f>
        <v>32.5</v>
      </c>
      <c r="Q4020" t="str">
        <f>LEFT(N4020,FIND("/",N4020)-1)</f>
        <v>theater</v>
      </c>
      <c r="R4020" t="str">
        <f>RIGHT(N4020,LEN(N4020)-FIND("/",N4020))</f>
        <v>plays</v>
      </c>
      <c r="S4020" s="9">
        <f t="shared" si="124"/>
        <v>42620.91097222222</v>
      </c>
      <c r="T4020" s="9">
        <f t="shared" si="125"/>
        <v>42650.91097222222</v>
      </c>
    </row>
    <row r="4021" spans="1:20" ht="43.5" x14ac:dyDescent="0.35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>
        <f>ROUND((E4021/D4021)*100,0)</f>
        <v>1</v>
      </c>
      <c r="P4021" s="5">
        <f>E4021/L4021</f>
        <v>7.25</v>
      </c>
      <c r="Q4021" t="str">
        <f>LEFT(N4021,FIND("/",N4021)-1)</f>
        <v>theater</v>
      </c>
      <c r="R4021" t="str">
        <f>RIGHT(N4021,LEN(N4021)-FIND("/",N4021))</f>
        <v>plays</v>
      </c>
      <c r="S4021" s="9">
        <f t="shared" si="124"/>
        <v>42417.675879629634</v>
      </c>
      <c r="T4021" s="9">
        <f t="shared" si="125"/>
        <v>42475.686111111107</v>
      </c>
    </row>
    <row r="4022" spans="1:20" ht="43.5" x14ac:dyDescent="0.35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>
        <f>ROUND((E4022/D4022)*100,0)</f>
        <v>17</v>
      </c>
      <c r="P4022" s="5">
        <f>E4022/L4022</f>
        <v>33.333333333333336</v>
      </c>
      <c r="Q4022" t="str">
        <f>LEFT(N4022,FIND("/",N4022)-1)</f>
        <v>theater</v>
      </c>
      <c r="R4022" t="str">
        <f>RIGHT(N4022,LEN(N4022)-FIND("/",N4022))</f>
        <v>plays</v>
      </c>
      <c r="S4022" s="9">
        <f t="shared" si="124"/>
        <v>42057.190960648149</v>
      </c>
      <c r="T4022" s="9">
        <f t="shared" si="125"/>
        <v>42087.149293981478</v>
      </c>
    </row>
    <row r="4023" spans="1:20" ht="43.5" x14ac:dyDescent="0.35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>
        <f>ROUND((E4023/D4023)*100,0)</f>
        <v>1</v>
      </c>
      <c r="P4023" s="5">
        <f>E4023/L4023</f>
        <v>62.5</v>
      </c>
      <c r="Q4023" t="str">
        <f>LEFT(N4023,FIND("/",N4023)-1)</f>
        <v>theater</v>
      </c>
      <c r="R4023" t="str">
        <f>RIGHT(N4023,LEN(N4023)-FIND("/",N4023))</f>
        <v>plays</v>
      </c>
      <c r="S4023" s="9">
        <f t="shared" si="124"/>
        <v>41878.911550925928</v>
      </c>
      <c r="T4023" s="9">
        <f t="shared" si="125"/>
        <v>41938.911550925928</v>
      </c>
    </row>
    <row r="4024" spans="1:20" ht="29" x14ac:dyDescent="0.35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>
        <f>ROUND((E4024/D4024)*100,0)</f>
        <v>70</v>
      </c>
      <c r="P4024" s="5">
        <f>E4024/L4024</f>
        <v>63.558375634517766</v>
      </c>
      <c r="Q4024" t="str">
        <f>LEFT(N4024,FIND("/",N4024)-1)</f>
        <v>theater</v>
      </c>
      <c r="R4024" t="str">
        <f>RIGHT(N4024,LEN(N4024)-FIND("/",N4024))</f>
        <v>plays</v>
      </c>
      <c r="S4024" s="9">
        <f t="shared" si="124"/>
        <v>41990.584108796291</v>
      </c>
      <c r="T4024" s="9">
        <f t="shared" si="125"/>
        <v>42036.120833333334</v>
      </c>
    </row>
    <row r="4025" spans="1:20" ht="43.5" x14ac:dyDescent="0.35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>
        <f>ROUND((E4025/D4025)*100,0)</f>
        <v>0</v>
      </c>
      <c r="P4025" s="5" t="e">
        <f>E4025/L4025</f>
        <v>#DIV/0!</v>
      </c>
      <c r="Q4025" t="str">
        <f>LEFT(N4025,FIND("/",N4025)-1)</f>
        <v>theater</v>
      </c>
      <c r="R4025" t="str">
        <f>RIGHT(N4025,LEN(N4025)-FIND("/",N4025))</f>
        <v>plays</v>
      </c>
      <c r="S4025" s="9">
        <f t="shared" si="124"/>
        <v>42408.999571759254</v>
      </c>
      <c r="T4025" s="9">
        <f t="shared" si="125"/>
        <v>42453.957905092597</v>
      </c>
    </row>
    <row r="4026" spans="1:20" ht="43.5" x14ac:dyDescent="0.35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>
        <f>ROUND((E4026/D4026)*100,0)</f>
        <v>1</v>
      </c>
      <c r="P4026" s="5">
        <f>E4026/L4026</f>
        <v>10</v>
      </c>
      <c r="Q4026" t="str">
        <f>LEFT(N4026,FIND("/",N4026)-1)</f>
        <v>theater</v>
      </c>
      <c r="R4026" t="str">
        <f>RIGHT(N4026,LEN(N4026)-FIND("/",N4026))</f>
        <v>plays</v>
      </c>
      <c r="S4026" s="9">
        <f t="shared" si="124"/>
        <v>42217.670104166667</v>
      </c>
      <c r="T4026" s="9">
        <f t="shared" si="125"/>
        <v>42247.670104166667</v>
      </c>
    </row>
    <row r="4027" spans="1:20" ht="58" x14ac:dyDescent="0.35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>
        <f>ROUND((E4027/D4027)*100,0)</f>
        <v>5</v>
      </c>
      <c r="P4027" s="5">
        <f>E4027/L4027</f>
        <v>62.5</v>
      </c>
      <c r="Q4027" t="str">
        <f>LEFT(N4027,FIND("/",N4027)-1)</f>
        <v>theater</v>
      </c>
      <c r="R4027" t="str">
        <f>RIGHT(N4027,LEN(N4027)-FIND("/",N4027))</f>
        <v>plays</v>
      </c>
      <c r="S4027" s="9">
        <f t="shared" si="124"/>
        <v>42151.237685185188</v>
      </c>
      <c r="T4027" s="9">
        <f t="shared" si="125"/>
        <v>42211.237685185188</v>
      </c>
    </row>
    <row r="4028" spans="1:20" ht="43.5" x14ac:dyDescent="0.35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>
        <f>ROUND((E4028/D4028)*100,0)</f>
        <v>0</v>
      </c>
      <c r="P4028" s="5" t="e">
        <f>E4028/L4028</f>
        <v>#DIV/0!</v>
      </c>
      <c r="Q4028" t="str">
        <f>LEFT(N4028,FIND("/",N4028)-1)</f>
        <v>theater</v>
      </c>
      <c r="R4028" t="str">
        <f>RIGHT(N4028,LEN(N4028)-FIND("/",N4028))</f>
        <v>plays</v>
      </c>
      <c r="S4028" s="9">
        <f t="shared" si="124"/>
        <v>42282.655543981484</v>
      </c>
      <c r="T4028" s="9">
        <f t="shared" si="125"/>
        <v>42342.697210648148</v>
      </c>
    </row>
    <row r="4029" spans="1:20" ht="58" x14ac:dyDescent="0.35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>
        <f>ROUND((E4029/D4029)*100,0)</f>
        <v>7</v>
      </c>
      <c r="P4029" s="5">
        <f>E4029/L4029</f>
        <v>30.714285714285715</v>
      </c>
      <c r="Q4029" t="str">
        <f>LEFT(N4029,FIND("/",N4029)-1)</f>
        <v>theater</v>
      </c>
      <c r="R4029" t="str">
        <f>RIGHT(N4029,LEN(N4029)-FIND("/",N4029))</f>
        <v>plays</v>
      </c>
      <c r="S4029" s="9">
        <f t="shared" si="124"/>
        <v>42768.97084490741</v>
      </c>
      <c r="T4029" s="9">
        <f t="shared" si="125"/>
        <v>42789.041666666672</v>
      </c>
    </row>
    <row r="4030" spans="1:20" ht="43.5" x14ac:dyDescent="0.35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>
        <f>ROUND((E4030/D4030)*100,0)</f>
        <v>28</v>
      </c>
      <c r="P4030" s="5">
        <f>E4030/L4030</f>
        <v>51</v>
      </c>
      <c r="Q4030" t="str">
        <f>LEFT(N4030,FIND("/",N4030)-1)</f>
        <v>theater</v>
      </c>
      <c r="R4030" t="str">
        <f>RIGHT(N4030,LEN(N4030)-FIND("/",N4030))</f>
        <v>plays</v>
      </c>
      <c r="S4030" s="9">
        <f t="shared" si="124"/>
        <v>41765.938657407409</v>
      </c>
      <c r="T4030" s="9">
        <f t="shared" si="125"/>
        <v>41795.938657407409</v>
      </c>
    </row>
    <row r="4031" spans="1:20" ht="43.5" x14ac:dyDescent="0.35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>
        <f>ROUND((E4031/D4031)*100,0)</f>
        <v>0</v>
      </c>
      <c r="P4031" s="5" t="e">
        <f>E4031/L4031</f>
        <v>#DIV/0!</v>
      </c>
      <c r="Q4031" t="str">
        <f>LEFT(N4031,FIND("/",N4031)-1)</f>
        <v>theater</v>
      </c>
      <c r="R4031" t="str">
        <f>RIGHT(N4031,LEN(N4031)-FIND("/",N4031))</f>
        <v>plays</v>
      </c>
      <c r="S4031" s="9">
        <f t="shared" si="124"/>
        <v>42322.025115740747</v>
      </c>
      <c r="T4031" s="9">
        <f t="shared" si="125"/>
        <v>42352.025115740747</v>
      </c>
    </row>
    <row r="4032" spans="1:20" ht="58" x14ac:dyDescent="0.35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>
        <f>ROUND((E4032/D4032)*100,0)</f>
        <v>16</v>
      </c>
      <c r="P4032" s="5">
        <f>E4032/L4032</f>
        <v>66.666666666666671</v>
      </c>
      <c r="Q4032" t="str">
        <f>LEFT(N4032,FIND("/",N4032)-1)</f>
        <v>theater</v>
      </c>
      <c r="R4032" t="str">
        <f>RIGHT(N4032,LEN(N4032)-FIND("/",N4032))</f>
        <v>plays</v>
      </c>
      <c r="S4032" s="9">
        <f t="shared" si="124"/>
        <v>42374.655081018514</v>
      </c>
      <c r="T4032" s="9">
        <f t="shared" si="125"/>
        <v>42403.784027777772</v>
      </c>
    </row>
    <row r="4033" spans="1:20" ht="58" x14ac:dyDescent="0.35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>
        <f>ROUND((E4033/D4033)*100,0)</f>
        <v>0</v>
      </c>
      <c r="P4033" s="5" t="e">
        <f>E4033/L4033</f>
        <v>#DIV/0!</v>
      </c>
      <c r="Q4033" t="str">
        <f>LEFT(N4033,FIND("/",N4033)-1)</f>
        <v>theater</v>
      </c>
      <c r="R4033" t="str">
        <f>RIGHT(N4033,LEN(N4033)-FIND("/",N4033))</f>
        <v>plays</v>
      </c>
      <c r="S4033" s="9">
        <f t="shared" si="124"/>
        <v>41941.585231481484</v>
      </c>
      <c r="T4033" s="9">
        <f t="shared" si="125"/>
        <v>41991.626898148148</v>
      </c>
    </row>
    <row r="4034" spans="1:20" ht="43.5" x14ac:dyDescent="0.35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>
        <f>ROUND((E4034/D4034)*100,0)</f>
        <v>7</v>
      </c>
      <c r="P4034" s="5">
        <f>E4034/L4034</f>
        <v>59</v>
      </c>
      <c r="Q4034" t="str">
        <f>LEFT(N4034,FIND("/",N4034)-1)</f>
        <v>theater</v>
      </c>
      <c r="R4034" t="str">
        <f>RIGHT(N4034,LEN(N4034)-FIND("/",N4034))</f>
        <v>plays</v>
      </c>
      <c r="S4034" s="9">
        <f t="shared" si="124"/>
        <v>42293.809212962966</v>
      </c>
      <c r="T4034" s="9">
        <f t="shared" si="125"/>
        <v>42353.85087962963</v>
      </c>
    </row>
    <row r="4035" spans="1:20" ht="43.5" x14ac:dyDescent="0.35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>
        <f>ROUND((E4035/D4035)*100,0)</f>
        <v>26</v>
      </c>
      <c r="P4035" s="5">
        <f>E4035/L4035</f>
        <v>65.340319148936175</v>
      </c>
      <c r="Q4035" t="str">
        <f>LEFT(N4035,FIND("/",N4035)-1)</f>
        <v>theater</v>
      </c>
      <c r="R4035" t="str">
        <f>RIGHT(N4035,LEN(N4035)-FIND("/",N4035))</f>
        <v>plays</v>
      </c>
      <c r="S4035" s="9">
        <f t="shared" ref="S4035:S4098" si="126">(((J4035/60)/60)/24)+DATE(1970,1,1)</f>
        <v>42614.268796296295</v>
      </c>
      <c r="T4035" s="9">
        <f t="shared" ref="T4035:T4098" si="127">(((I4035/60)/60)/24)+DATE(1970,1,1)</f>
        <v>42645.375</v>
      </c>
    </row>
    <row r="4036" spans="1:20" ht="43.5" x14ac:dyDescent="0.35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>
        <f>ROUND((E4036/D4036)*100,0)</f>
        <v>1</v>
      </c>
      <c r="P4036" s="5">
        <f>E4036/L4036</f>
        <v>100</v>
      </c>
      <c r="Q4036" t="str">
        <f>LEFT(N4036,FIND("/",N4036)-1)</f>
        <v>theater</v>
      </c>
      <c r="R4036" t="str">
        <f>RIGHT(N4036,LEN(N4036)-FIND("/",N4036))</f>
        <v>plays</v>
      </c>
      <c r="S4036" s="9">
        <f t="shared" si="126"/>
        <v>42067.947337962964</v>
      </c>
      <c r="T4036" s="9">
        <f t="shared" si="127"/>
        <v>42097.905671296292</v>
      </c>
    </row>
    <row r="4037" spans="1:20" ht="29" x14ac:dyDescent="0.35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>
        <f>ROUND((E4037/D4037)*100,0)</f>
        <v>37</v>
      </c>
      <c r="P4037" s="5">
        <f>E4037/L4037</f>
        <v>147.4</v>
      </c>
      <c r="Q4037" t="str">
        <f>LEFT(N4037,FIND("/",N4037)-1)</f>
        <v>theater</v>
      </c>
      <c r="R4037" t="str">
        <f>RIGHT(N4037,LEN(N4037)-FIND("/",N4037))</f>
        <v>plays</v>
      </c>
      <c r="S4037" s="9">
        <f t="shared" si="126"/>
        <v>41903.882951388885</v>
      </c>
      <c r="T4037" s="9">
        <f t="shared" si="127"/>
        <v>41933.882951388885</v>
      </c>
    </row>
    <row r="4038" spans="1:20" ht="43.5" x14ac:dyDescent="0.35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>
        <f>ROUND((E4038/D4038)*100,0)</f>
        <v>47</v>
      </c>
      <c r="P4038" s="5">
        <f>E4038/L4038</f>
        <v>166.05882352941177</v>
      </c>
      <c r="Q4038" t="str">
        <f>LEFT(N4038,FIND("/",N4038)-1)</f>
        <v>theater</v>
      </c>
      <c r="R4038" t="str">
        <f>RIGHT(N4038,LEN(N4038)-FIND("/",N4038))</f>
        <v>plays</v>
      </c>
      <c r="S4038" s="9">
        <f t="shared" si="126"/>
        <v>41804.937083333331</v>
      </c>
      <c r="T4038" s="9">
        <f t="shared" si="127"/>
        <v>41821.9375</v>
      </c>
    </row>
    <row r="4039" spans="1:20" ht="58" x14ac:dyDescent="0.35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>
        <f>ROUND((E4039/D4039)*100,0)</f>
        <v>11</v>
      </c>
      <c r="P4039" s="5">
        <f>E4039/L4039</f>
        <v>40</v>
      </c>
      <c r="Q4039" t="str">
        <f>LEFT(N4039,FIND("/",N4039)-1)</f>
        <v>theater</v>
      </c>
      <c r="R4039" t="str">
        <f>RIGHT(N4039,LEN(N4039)-FIND("/",N4039))</f>
        <v>plays</v>
      </c>
      <c r="S4039" s="9">
        <f t="shared" si="126"/>
        <v>42497.070775462969</v>
      </c>
      <c r="T4039" s="9">
        <f t="shared" si="127"/>
        <v>42514.600694444445</v>
      </c>
    </row>
    <row r="4040" spans="1:20" ht="43.5" x14ac:dyDescent="0.35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>
        <f>ROUND((E4040/D4040)*100,0)</f>
        <v>12</v>
      </c>
      <c r="P4040" s="5">
        <f>E4040/L4040</f>
        <v>75.25</v>
      </c>
      <c r="Q4040" t="str">
        <f>LEFT(N4040,FIND("/",N4040)-1)</f>
        <v>theater</v>
      </c>
      <c r="R4040" t="str">
        <f>RIGHT(N4040,LEN(N4040)-FIND("/",N4040))</f>
        <v>plays</v>
      </c>
      <c r="S4040" s="9">
        <f t="shared" si="126"/>
        <v>41869.798726851855</v>
      </c>
      <c r="T4040" s="9">
        <f t="shared" si="127"/>
        <v>41929.798726851855</v>
      </c>
    </row>
    <row r="4041" spans="1:20" ht="43.5" x14ac:dyDescent="0.35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>
        <f>ROUND((E4041/D4041)*100,0)</f>
        <v>60</v>
      </c>
      <c r="P4041" s="5">
        <f>E4041/L4041</f>
        <v>60</v>
      </c>
      <c r="Q4041" t="str">
        <f>LEFT(N4041,FIND("/",N4041)-1)</f>
        <v>theater</v>
      </c>
      <c r="R4041" t="str">
        <f>RIGHT(N4041,LEN(N4041)-FIND("/",N4041))</f>
        <v>plays</v>
      </c>
      <c r="S4041" s="9">
        <f t="shared" si="126"/>
        <v>42305.670914351853</v>
      </c>
      <c r="T4041" s="9">
        <f t="shared" si="127"/>
        <v>42339.249305555553</v>
      </c>
    </row>
    <row r="4042" spans="1:20" ht="43.5" x14ac:dyDescent="0.35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>
        <f>ROUND((E4042/D4042)*100,0)</f>
        <v>31</v>
      </c>
      <c r="P4042" s="5">
        <f>E4042/L4042</f>
        <v>1250</v>
      </c>
      <c r="Q4042" t="str">
        <f>LEFT(N4042,FIND("/",N4042)-1)</f>
        <v>theater</v>
      </c>
      <c r="R4042" t="str">
        <f>RIGHT(N4042,LEN(N4042)-FIND("/",N4042))</f>
        <v>plays</v>
      </c>
      <c r="S4042" s="9">
        <f t="shared" si="126"/>
        <v>42144.231527777782</v>
      </c>
      <c r="T4042" s="9">
        <f t="shared" si="127"/>
        <v>42203.125</v>
      </c>
    </row>
    <row r="4043" spans="1:20" ht="29" x14ac:dyDescent="0.35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>
        <f>ROUND((E4043/D4043)*100,0)</f>
        <v>0</v>
      </c>
      <c r="P4043" s="5">
        <f>E4043/L4043</f>
        <v>10.5</v>
      </c>
      <c r="Q4043" t="str">
        <f>LEFT(N4043,FIND("/",N4043)-1)</f>
        <v>theater</v>
      </c>
      <c r="R4043" t="str">
        <f>RIGHT(N4043,LEN(N4043)-FIND("/",N4043))</f>
        <v>plays</v>
      </c>
      <c r="S4043" s="9">
        <f t="shared" si="126"/>
        <v>42559.474004629628</v>
      </c>
      <c r="T4043" s="9">
        <f t="shared" si="127"/>
        <v>42619.474004629628</v>
      </c>
    </row>
    <row r="4044" spans="1:20" ht="43.5" x14ac:dyDescent="0.35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>
        <f>ROUND((E4044/D4044)*100,0)</f>
        <v>0</v>
      </c>
      <c r="P4044" s="5">
        <f>E4044/L4044</f>
        <v>7</v>
      </c>
      <c r="Q4044" t="str">
        <f>LEFT(N4044,FIND("/",N4044)-1)</f>
        <v>theater</v>
      </c>
      <c r="R4044" t="str">
        <f>RIGHT(N4044,LEN(N4044)-FIND("/",N4044))</f>
        <v>plays</v>
      </c>
      <c r="S4044" s="9">
        <f t="shared" si="126"/>
        <v>41995.084074074075</v>
      </c>
      <c r="T4044" s="9">
        <f t="shared" si="127"/>
        <v>42024.802777777775</v>
      </c>
    </row>
    <row r="4045" spans="1:20" ht="43.5" x14ac:dyDescent="0.35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>
        <f>ROUND((E4045/D4045)*100,0)</f>
        <v>0</v>
      </c>
      <c r="P4045" s="5" t="e">
        <f>E4045/L4045</f>
        <v>#DIV/0!</v>
      </c>
      <c r="Q4045" t="str">
        <f>LEFT(N4045,FIND("/",N4045)-1)</f>
        <v>theater</v>
      </c>
      <c r="R4045" t="str">
        <f>RIGHT(N4045,LEN(N4045)-FIND("/",N4045))</f>
        <v>plays</v>
      </c>
      <c r="S4045" s="9">
        <f t="shared" si="126"/>
        <v>41948.957465277781</v>
      </c>
      <c r="T4045" s="9">
        <f t="shared" si="127"/>
        <v>41963.957465277781</v>
      </c>
    </row>
    <row r="4046" spans="1:20" ht="43.5" x14ac:dyDescent="0.35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>
        <f>ROUND((E4046/D4046)*100,0)</f>
        <v>38</v>
      </c>
      <c r="P4046" s="5">
        <f>E4046/L4046</f>
        <v>56.25</v>
      </c>
      <c r="Q4046" t="str">
        <f>LEFT(N4046,FIND("/",N4046)-1)</f>
        <v>theater</v>
      </c>
      <c r="R4046" t="str">
        <f>RIGHT(N4046,LEN(N4046)-FIND("/",N4046))</f>
        <v>plays</v>
      </c>
      <c r="S4046" s="9">
        <f t="shared" si="126"/>
        <v>42074.219699074078</v>
      </c>
      <c r="T4046" s="9">
        <f t="shared" si="127"/>
        <v>42104.208333333328</v>
      </c>
    </row>
    <row r="4047" spans="1:20" ht="58" x14ac:dyDescent="0.35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>
        <f>ROUND((E4047/D4047)*100,0)</f>
        <v>0</v>
      </c>
      <c r="P4047" s="5">
        <f>E4047/L4047</f>
        <v>1</v>
      </c>
      <c r="Q4047" t="str">
        <f>LEFT(N4047,FIND("/",N4047)-1)</f>
        <v>theater</v>
      </c>
      <c r="R4047" t="str">
        <f>RIGHT(N4047,LEN(N4047)-FIND("/",N4047))</f>
        <v>plays</v>
      </c>
      <c r="S4047" s="9">
        <f t="shared" si="126"/>
        <v>41842.201261574075</v>
      </c>
      <c r="T4047" s="9">
        <f t="shared" si="127"/>
        <v>41872.201261574075</v>
      </c>
    </row>
    <row r="4048" spans="1:20" ht="58" x14ac:dyDescent="0.35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>
        <f>ROUND((E4048/D4048)*100,0)</f>
        <v>8</v>
      </c>
      <c r="P4048" s="5">
        <f>E4048/L4048</f>
        <v>38.333333333333336</v>
      </c>
      <c r="Q4048" t="str">
        <f>LEFT(N4048,FIND("/",N4048)-1)</f>
        <v>theater</v>
      </c>
      <c r="R4048" t="str">
        <f>RIGHT(N4048,LEN(N4048)-FIND("/",N4048))</f>
        <v>plays</v>
      </c>
      <c r="S4048" s="9">
        <f t="shared" si="126"/>
        <v>41904.650578703702</v>
      </c>
      <c r="T4048" s="9">
        <f t="shared" si="127"/>
        <v>41934.650578703702</v>
      </c>
    </row>
    <row r="4049" spans="1:20" ht="43.5" x14ac:dyDescent="0.35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>
        <f>ROUND((E4049/D4049)*100,0)</f>
        <v>2</v>
      </c>
      <c r="P4049" s="5">
        <f>E4049/L4049</f>
        <v>27.5</v>
      </c>
      <c r="Q4049" t="str">
        <f>LEFT(N4049,FIND("/",N4049)-1)</f>
        <v>theater</v>
      </c>
      <c r="R4049" t="str">
        <f>RIGHT(N4049,LEN(N4049)-FIND("/",N4049))</f>
        <v>plays</v>
      </c>
      <c r="S4049" s="9">
        <f t="shared" si="126"/>
        <v>41991.022488425922</v>
      </c>
      <c r="T4049" s="9">
        <f t="shared" si="127"/>
        <v>42015.041666666672</v>
      </c>
    </row>
    <row r="4050" spans="1:20" ht="58" x14ac:dyDescent="0.35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>
        <f>ROUND((E4050/D4050)*100,0)</f>
        <v>18</v>
      </c>
      <c r="P4050" s="5">
        <f>E4050/L4050</f>
        <v>32.978021978021978</v>
      </c>
      <c r="Q4050" t="str">
        <f>LEFT(N4050,FIND("/",N4050)-1)</f>
        <v>theater</v>
      </c>
      <c r="R4050" t="str">
        <f>RIGHT(N4050,LEN(N4050)-FIND("/",N4050))</f>
        <v>plays</v>
      </c>
      <c r="S4050" s="9">
        <f t="shared" si="126"/>
        <v>42436.509108796294</v>
      </c>
      <c r="T4050" s="9">
        <f t="shared" si="127"/>
        <v>42471.467442129629</v>
      </c>
    </row>
    <row r="4051" spans="1:20" ht="43.5" x14ac:dyDescent="0.35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>
        <f>ROUND((E4051/D4051)*100,0)</f>
        <v>0</v>
      </c>
      <c r="P4051" s="5">
        <f>E4051/L4051</f>
        <v>16</v>
      </c>
      <c r="Q4051" t="str">
        <f>LEFT(N4051,FIND("/",N4051)-1)</f>
        <v>theater</v>
      </c>
      <c r="R4051" t="str">
        <f>RIGHT(N4051,LEN(N4051)-FIND("/",N4051))</f>
        <v>plays</v>
      </c>
      <c r="S4051" s="9">
        <f t="shared" si="126"/>
        <v>42169.958506944444</v>
      </c>
      <c r="T4051" s="9">
        <f t="shared" si="127"/>
        <v>42199.958506944444</v>
      </c>
    </row>
    <row r="4052" spans="1:20" ht="58" x14ac:dyDescent="0.35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>
        <f>ROUND((E4052/D4052)*100,0)</f>
        <v>0</v>
      </c>
      <c r="P4052" s="5">
        <f>E4052/L4052</f>
        <v>1</v>
      </c>
      <c r="Q4052" t="str">
        <f>LEFT(N4052,FIND("/",N4052)-1)</f>
        <v>theater</v>
      </c>
      <c r="R4052" t="str">
        <f>RIGHT(N4052,LEN(N4052)-FIND("/",N4052))</f>
        <v>plays</v>
      </c>
      <c r="S4052" s="9">
        <f t="shared" si="126"/>
        <v>41905.636469907404</v>
      </c>
      <c r="T4052" s="9">
        <f t="shared" si="127"/>
        <v>41935.636469907404</v>
      </c>
    </row>
    <row r="4053" spans="1:20" ht="43.5" x14ac:dyDescent="0.35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>
        <f>ROUND((E4053/D4053)*100,0)</f>
        <v>0</v>
      </c>
      <c r="P4053" s="5" t="e">
        <f>E4053/L4053</f>
        <v>#DIV/0!</v>
      </c>
      <c r="Q4053" t="str">
        <f>LEFT(N4053,FIND("/",N4053)-1)</f>
        <v>theater</v>
      </c>
      <c r="R4053" t="str">
        <f>RIGHT(N4053,LEN(N4053)-FIND("/",N4053))</f>
        <v>plays</v>
      </c>
      <c r="S4053" s="9">
        <f t="shared" si="126"/>
        <v>41761.810150462967</v>
      </c>
      <c r="T4053" s="9">
        <f t="shared" si="127"/>
        <v>41768.286805555559</v>
      </c>
    </row>
    <row r="4054" spans="1:20" ht="58" x14ac:dyDescent="0.35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>
        <f>ROUND((E4054/D4054)*100,0)</f>
        <v>38</v>
      </c>
      <c r="P4054" s="5">
        <f>E4054/L4054</f>
        <v>86.615384615384613</v>
      </c>
      <c r="Q4054" t="str">
        <f>LEFT(N4054,FIND("/",N4054)-1)</f>
        <v>theater</v>
      </c>
      <c r="R4054" t="str">
        <f>RIGHT(N4054,LEN(N4054)-FIND("/",N4054))</f>
        <v>plays</v>
      </c>
      <c r="S4054" s="9">
        <f t="shared" si="126"/>
        <v>41865.878657407404</v>
      </c>
      <c r="T4054" s="9">
        <f t="shared" si="127"/>
        <v>41925.878657407404</v>
      </c>
    </row>
    <row r="4055" spans="1:20" ht="43.5" x14ac:dyDescent="0.35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>
        <f>ROUND((E4055/D4055)*100,0)</f>
        <v>22</v>
      </c>
      <c r="P4055" s="5">
        <f>E4055/L4055</f>
        <v>55</v>
      </c>
      <c r="Q4055" t="str">
        <f>LEFT(N4055,FIND("/",N4055)-1)</f>
        <v>theater</v>
      </c>
      <c r="R4055" t="str">
        <f>RIGHT(N4055,LEN(N4055)-FIND("/",N4055))</f>
        <v>plays</v>
      </c>
      <c r="S4055" s="9">
        <f t="shared" si="126"/>
        <v>41928.690138888887</v>
      </c>
      <c r="T4055" s="9">
        <f t="shared" si="127"/>
        <v>41958.833333333328</v>
      </c>
    </row>
    <row r="4056" spans="1:20" ht="43.5" x14ac:dyDescent="0.35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>
        <f>ROUND((E4056/D4056)*100,0)</f>
        <v>0</v>
      </c>
      <c r="P4056" s="5" t="e">
        <f>E4056/L4056</f>
        <v>#DIV/0!</v>
      </c>
      <c r="Q4056" t="str">
        <f>LEFT(N4056,FIND("/",N4056)-1)</f>
        <v>theater</v>
      </c>
      <c r="R4056" t="str">
        <f>RIGHT(N4056,LEN(N4056)-FIND("/",N4056))</f>
        <v>plays</v>
      </c>
      <c r="S4056" s="9">
        <f t="shared" si="126"/>
        <v>42613.841261574074</v>
      </c>
      <c r="T4056" s="9">
        <f t="shared" si="127"/>
        <v>42644.166666666672</v>
      </c>
    </row>
    <row r="4057" spans="1:20" ht="43.5" x14ac:dyDescent="0.35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>
        <f>ROUND((E4057/D4057)*100,0)</f>
        <v>18</v>
      </c>
      <c r="P4057" s="5">
        <f>E4057/L4057</f>
        <v>41.952380952380949</v>
      </c>
      <c r="Q4057" t="str">
        <f>LEFT(N4057,FIND("/",N4057)-1)</f>
        <v>theater</v>
      </c>
      <c r="R4057" t="str">
        <f>RIGHT(N4057,LEN(N4057)-FIND("/",N4057))</f>
        <v>plays</v>
      </c>
      <c r="S4057" s="9">
        <f t="shared" si="126"/>
        <v>41779.648506944446</v>
      </c>
      <c r="T4057" s="9">
        <f t="shared" si="127"/>
        <v>41809.648506944446</v>
      </c>
    </row>
    <row r="4058" spans="1:20" ht="43.5" x14ac:dyDescent="0.35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>
        <f>ROUND((E4058/D4058)*100,0)</f>
        <v>53</v>
      </c>
      <c r="P4058" s="5">
        <f>E4058/L4058</f>
        <v>88.333333333333329</v>
      </c>
      <c r="Q4058" t="str">
        <f>LEFT(N4058,FIND("/",N4058)-1)</f>
        <v>theater</v>
      </c>
      <c r="R4058" t="str">
        <f>RIGHT(N4058,LEN(N4058)-FIND("/",N4058))</f>
        <v>plays</v>
      </c>
      <c r="S4058" s="9">
        <f t="shared" si="126"/>
        <v>42534.933321759265</v>
      </c>
      <c r="T4058" s="9">
        <f t="shared" si="127"/>
        <v>42554.832638888889</v>
      </c>
    </row>
    <row r="4059" spans="1:20" ht="58" x14ac:dyDescent="0.35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>
        <f>ROUND((E4059/D4059)*100,0)</f>
        <v>22</v>
      </c>
      <c r="P4059" s="5">
        <f>E4059/L4059</f>
        <v>129.16666666666666</v>
      </c>
      <c r="Q4059" t="str">
        <f>LEFT(N4059,FIND("/",N4059)-1)</f>
        <v>theater</v>
      </c>
      <c r="R4059" t="str">
        <f>RIGHT(N4059,LEN(N4059)-FIND("/",N4059))</f>
        <v>plays</v>
      </c>
      <c r="S4059" s="9">
        <f t="shared" si="126"/>
        <v>42310.968518518523</v>
      </c>
      <c r="T4059" s="9">
        <f t="shared" si="127"/>
        <v>42333.958333333328</v>
      </c>
    </row>
    <row r="4060" spans="1:20" ht="43.5" x14ac:dyDescent="0.35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>
        <f>ROUND((E4060/D4060)*100,0)</f>
        <v>3</v>
      </c>
      <c r="P4060" s="5">
        <f>E4060/L4060</f>
        <v>23.75</v>
      </c>
      <c r="Q4060" t="str">
        <f>LEFT(N4060,FIND("/",N4060)-1)</f>
        <v>theater</v>
      </c>
      <c r="R4060" t="str">
        <f>RIGHT(N4060,LEN(N4060)-FIND("/",N4060))</f>
        <v>plays</v>
      </c>
      <c r="S4060" s="9">
        <f t="shared" si="126"/>
        <v>42446.060694444444</v>
      </c>
      <c r="T4060" s="9">
        <f t="shared" si="127"/>
        <v>42461.165972222225</v>
      </c>
    </row>
    <row r="4061" spans="1:20" ht="43.5" x14ac:dyDescent="0.35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>
        <f>ROUND((E4061/D4061)*100,0)</f>
        <v>3</v>
      </c>
      <c r="P4061" s="5">
        <f>E4061/L4061</f>
        <v>35.714285714285715</v>
      </c>
      <c r="Q4061" t="str">
        <f>LEFT(N4061,FIND("/",N4061)-1)</f>
        <v>theater</v>
      </c>
      <c r="R4061" t="str">
        <f>RIGHT(N4061,LEN(N4061)-FIND("/",N4061))</f>
        <v>plays</v>
      </c>
      <c r="S4061" s="9">
        <f t="shared" si="126"/>
        <v>41866.640648148146</v>
      </c>
      <c r="T4061" s="9">
        <f t="shared" si="127"/>
        <v>41898.125</v>
      </c>
    </row>
    <row r="4062" spans="1:20" ht="58" x14ac:dyDescent="0.35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>
        <f>ROUND((E4062/D4062)*100,0)</f>
        <v>3</v>
      </c>
      <c r="P4062" s="5">
        <f>E4062/L4062</f>
        <v>57</v>
      </c>
      <c r="Q4062" t="str">
        <f>LEFT(N4062,FIND("/",N4062)-1)</f>
        <v>theater</v>
      </c>
      <c r="R4062" t="str">
        <f>RIGHT(N4062,LEN(N4062)-FIND("/",N4062))</f>
        <v>plays</v>
      </c>
      <c r="S4062" s="9">
        <f t="shared" si="126"/>
        <v>41779.695092592592</v>
      </c>
      <c r="T4062" s="9">
        <f t="shared" si="127"/>
        <v>41813.666666666664</v>
      </c>
    </row>
    <row r="4063" spans="1:20" ht="43.5" x14ac:dyDescent="0.35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>
        <f>ROUND((E4063/D4063)*100,0)</f>
        <v>0</v>
      </c>
      <c r="P4063" s="5" t="e">
        <f>E4063/L4063</f>
        <v>#DIV/0!</v>
      </c>
      <c r="Q4063" t="str">
        <f>LEFT(N4063,FIND("/",N4063)-1)</f>
        <v>theater</v>
      </c>
      <c r="R4063" t="str">
        <f>RIGHT(N4063,LEN(N4063)-FIND("/",N4063))</f>
        <v>plays</v>
      </c>
      <c r="S4063" s="9">
        <f t="shared" si="126"/>
        <v>42421.141469907408</v>
      </c>
      <c r="T4063" s="9">
        <f t="shared" si="127"/>
        <v>42481.099803240737</v>
      </c>
    </row>
    <row r="4064" spans="1:20" ht="43.5" x14ac:dyDescent="0.35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>
        <f>ROUND((E4064/D4064)*100,0)</f>
        <v>2</v>
      </c>
      <c r="P4064" s="5">
        <f>E4064/L4064</f>
        <v>163.33333333333334</v>
      </c>
      <c r="Q4064" t="str">
        <f>LEFT(N4064,FIND("/",N4064)-1)</f>
        <v>theater</v>
      </c>
      <c r="R4064" t="str">
        <f>RIGHT(N4064,LEN(N4064)-FIND("/",N4064))</f>
        <v>plays</v>
      </c>
      <c r="S4064" s="9">
        <f t="shared" si="126"/>
        <v>42523.739212962959</v>
      </c>
      <c r="T4064" s="9">
        <f t="shared" si="127"/>
        <v>42553.739212962959</v>
      </c>
    </row>
    <row r="4065" spans="1:20" ht="43.5" x14ac:dyDescent="0.35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>
        <f>ROUND((E4065/D4065)*100,0)</f>
        <v>1</v>
      </c>
      <c r="P4065" s="5">
        <f>E4065/L4065</f>
        <v>15</v>
      </c>
      <c r="Q4065" t="str">
        <f>LEFT(N4065,FIND("/",N4065)-1)</f>
        <v>theater</v>
      </c>
      <c r="R4065" t="str">
        <f>RIGHT(N4065,LEN(N4065)-FIND("/",N4065))</f>
        <v>plays</v>
      </c>
      <c r="S4065" s="9">
        <f t="shared" si="126"/>
        <v>41787.681527777779</v>
      </c>
      <c r="T4065" s="9">
        <f t="shared" si="127"/>
        <v>41817.681527777779</v>
      </c>
    </row>
    <row r="4066" spans="1:20" ht="43.5" x14ac:dyDescent="0.35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>
        <f>ROUND((E4066/D4066)*100,0)</f>
        <v>19</v>
      </c>
      <c r="P4066" s="5">
        <f>E4066/L4066</f>
        <v>64.166666666666671</v>
      </c>
      <c r="Q4066" t="str">
        <f>LEFT(N4066,FIND("/",N4066)-1)</f>
        <v>theater</v>
      </c>
      <c r="R4066" t="str">
        <f>RIGHT(N4066,LEN(N4066)-FIND("/",N4066))</f>
        <v>plays</v>
      </c>
      <c r="S4066" s="9">
        <f t="shared" si="126"/>
        <v>42093.588263888887</v>
      </c>
      <c r="T4066" s="9">
        <f t="shared" si="127"/>
        <v>42123.588263888887</v>
      </c>
    </row>
    <row r="4067" spans="1:20" ht="29" x14ac:dyDescent="0.35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>
        <f>ROUND((E4067/D4067)*100,0)</f>
        <v>1</v>
      </c>
      <c r="P4067" s="5">
        <f>E4067/L4067</f>
        <v>6.75</v>
      </c>
      <c r="Q4067" t="str">
        <f>LEFT(N4067,FIND("/",N4067)-1)</f>
        <v>theater</v>
      </c>
      <c r="R4067" t="str">
        <f>RIGHT(N4067,LEN(N4067)-FIND("/",N4067))</f>
        <v>plays</v>
      </c>
      <c r="S4067" s="9">
        <f t="shared" si="126"/>
        <v>41833.951516203706</v>
      </c>
      <c r="T4067" s="9">
        <f t="shared" si="127"/>
        <v>41863.951516203706</v>
      </c>
    </row>
    <row r="4068" spans="1:20" ht="58" x14ac:dyDescent="0.35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>
        <f>ROUND((E4068/D4068)*100,0)</f>
        <v>0</v>
      </c>
      <c r="P4068" s="5">
        <f>E4068/L4068</f>
        <v>25</v>
      </c>
      <c r="Q4068" t="str">
        <f>LEFT(N4068,FIND("/",N4068)-1)</f>
        <v>theater</v>
      </c>
      <c r="R4068" t="str">
        <f>RIGHT(N4068,LEN(N4068)-FIND("/",N4068))</f>
        <v>plays</v>
      </c>
      <c r="S4068" s="9">
        <f t="shared" si="126"/>
        <v>42479.039212962962</v>
      </c>
      <c r="T4068" s="9">
        <f t="shared" si="127"/>
        <v>42509.039212962962</v>
      </c>
    </row>
    <row r="4069" spans="1:20" ht="43.5" x14ac:dyDescent="0.35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>
        <f>ROUND((E4069/D4069)*100,0)</f>
        <v>61</v>
      </c>
      <c r="P4069" s="5">
        <f>E4069/L4069</f>
        <v>179.11764705882354</v>
      </c>
      <c r="Q4069" t="str">
        <f>LEFT(N4069,FIND("/",N4069)-1)</f>
        <v>theater</v>
      </c>
      <c r="R4069" t="str">
        <f>RIGHT(N4069,LEN(N4069)-FIND("/",N4069))</f>
        <v>plays</v>
      </c>
      <c r="S4069" s="9">
        <f t="shared" si="126"/>
        <v>42235.117476851854</v>
      </c>
      <c r="T4069" s="9">
        <f t="shared" si="127"/>
        <v>42275.117476851854</v>
      </c>
    </row>
    <row r="4070" spans="1:20" ht="43.5" x14ac:dyDescent="0.35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>
        <f>ROUND((E4070/D4070)*100,0)</f>
        <v>1</v>
      </c>
      <c r="P4070" s="5">
        <f>E4070/L4070</f>
        <v>34.950000000000003</v>
      </c>
      <c r="Q4070" t="str">
        <f>LEFT(N4070,FIND("/",N4070)-1)</f>
        <v>theater</v>
      </c>
      <c r="R4070" t="str">
        <f>RIGHT(N4070,LEN(N4070)-FIND("/",N4070))</f>
        <v>plays</v>
      </c>
      <c r="S4070" s="9">
        <f t="shared" si="126"/>
        <v>42718.963599537034</v>
      </c>
      <c r="T4070" s="9">
        <f t="shared" si="127"/>
        <v>42748.961805555555</v>
      </c>
    </row>
    <row r="4071" spans="1:20" ht="43.5" x14ac:dyDescent="0.35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>
        <f>ROUND((E4071/D4071)*100,0)</f>
        <v>34</v>
      </c>
      <c r="P4071" s="5">
        <f>E4071/L4071</f>
        <v>33.07692307692308</v>
      </c>
      <c r="Q4071" t="str">
        <f>LEFT(N4071,FIND("/",N4071)-1)</f>
        <v>theater</v>
      </c>
      <c r="R4071" t="str">
        <f>RIGHT(N4071,LEN(N4071)-FIND("/",N4071))</f>
        <v>plays</v>
      </c>
      <c r="S4071" s="9">
        <f t="shared" si="126"/>
        <v>42022.661527777775</v>
      </c>
      <c r="T4071" s="9">
        <f t="shared" si="127"/>
        <v>42063.5</v>
      </c>
    </row>
    <row r="4072" spans="1:20" ht="43.5" x14ac:dyDescent="0.35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>
        <f>ROUND((E4072/D4072)*100,0)</f>
        <v>17</v>
      </c>
      <c r="P4072" s="5">
        <f>E4072/L4072</f>
        <v>27.5</v>
      </c>
      <c r="Q4072" t="str">
        <f>LEFT(N4072,FIND("/",N4072)-1)</f>
        <v>theater</v>
      </c>
      <c r="R4072" t="str">
        <f>RIGHT(N4072,LEN(N4072)-FIND("/",N4072))</f>
        <v>plays</v>
      </c>
      <c r="S4072" s="9">
        <f t="shared" si="126"/>
        <v>42031.666898148149</v>
      </c>
      <c r="T4072" s="9">
        <f t="shared" si="127"/>
        <v>42064.125</v>
      </c>
    </row>
    <row r="4073" spans="1:20" ht="58" x14ac:dyDescent="0.35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>
        <f>ROUND((E4073/D4073)*100,0)</f>
        <v>0</v>
      </c>
      <c r="P4073" s="5" t="e">
        <f>E4073/L4073</f>
        <v>#DIV/0!</v>
      </c>
      <c r="Q4073" t="str">
        <f>LEFT(N4073,FIND("/",N4073)-1)</f>
        <v>theater</v>
      </c>
      <c r="R4073" t="str">
        <f>RIGHT(N4073,LEN(N4073)-FIND("/",N4073))</f>
        <v>plays</v>
      </c>
      <c r="S4073" s="9">
        <f t="shared" si="126"/>
        <v>42700.804756944446</v>
      </c>
      <c r="T4073" s="9">
        <f t="shared" si="127"/>
        <v>42730.804756944446</v>
      </c>
    </row>
    <row r="4074" spans="1:20" ht="58" x14ac:dyDescent="0.35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>
        <f>ROUND((E4074/D4074)*100,0)</f>
        <v>0</v>
      </c>
      <c r="P4074" s="5">
        <f>E4074/L4074</f>
        <v>2</v>
      </c>
      <c r="Q4074" t="str">
        <f>LEFT(N4074,FIND("/",N4074)-1)</f>
        <v>theater</v>
      </c>
      <c r="R4074" t="str">
        <f>RIGHT(N4074,LEN(N4074)-FIND("/",N4074))</f>
        <v>plays</v>
      </c>
      <c r="S4074" s="9">
        <f t="shared" si="126"/>
        <v>41812.77443287037</v>
      </c>
      <c r="T4074" s="9">
        <f t="shared" si="127"/>
        <v>41872.77443287037</v>
      </c>
    </row>
    <row r="4075" spans="1:20" ht="43.5" x14ac:dyDescent="0.35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>
        <f>ROUND((E4075/D4075)*100,0)</f>
        <v>1</v>
      </c>
      <c r="P4075" s="5">
        <f>E4075/L4075</f>
        <v>18.5</v>
      </c>
      <c r="Q4075" t="str">
        <f>LEFT(N4075,FIND("/",N4075)-1)</f>
        <v>theater</v>
      </c>
      <c r="R4075" t="str">
        <f>RIGHT(N4075,LEN(N4075)-FIND("/",N4075))</f>
        <v>plays</v>
      </c>
      <c r="S4075" s="9">
        <f t="shared" si="126"/>
        <v>42078.34520833334</v>
      </c>
      <c r="T4075" s="9">
        <f t="shared" si="127"/>
        <v>42133.166666666672</v>
      </c>
    </row>
    <row r="4076" spans="1:20" ht="43.5" x14ac:dyDescent="0.35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>
        <f>ROUND((E4076/D4076)*100,0)</f>
        <v>27</v>
      </c>
      <c r="P4076" s="5">
        <f>E4076/L4076</f>
        <v>35</v>
      </c>
      <c r="Q4076" t="str">
        <f>LEFT(N4076,FIND("/",N4076)-1)</f>
        <v>theater</v>
      </c>
      <c r="R4076" t="str">
        <f>RIGHT(N4076,LEN(N4076)-FIND("/",N4076))</f>
        <v>plays</v>
      </c>
      <c r="S4076" s="9">
        <f t="shared" si="126"/>
        <v>42283.552951388891</v>
      </c>
      <c r="T4076" s="9">
        <f t="shared" si="127"/>
        <v>42313.594618055555</v>
      </c>
    </row>
    <row r="4077" spans="1:20" ht="43.5" x14ac:dyDescent="0.35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>
        <f>ROUND((E4077/D4077)*100,0)</f>
        <v>29</v>
      </c>
      <c r="P4077" s="5">
        <f>E4077/L4077</f>
        <v>44.307692307692307</v>
      </c>
      <c r="Q4077" t="str">
        <f>LEFT(N4077,FIND("/",N4077)-1)</f>
        <v>theater</v>
      </c>
      <c r="R4077" t="str">
        <f>RIGHT(N4077,LEN(N4077)-FIND("/",N4077))</f>
        <v>plays</v>
      </c>
      <c r="S4077" s="9">
        <f t="shared" si="126"/>
        <v>41779.045937499999</v>
      </c>
      <c r="T4077" s="9">
        <f t="shared" si="127"/>
        <v>41820.727777777778</v>
      </c>
    </row>
    <row r="4078" spans="1:20" ht="43.5" x14ac:dyDescent="0.35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>
        <f>ROUND((E4078/D4078)*100,0)</f>
        <v>0</v>
      </c>
      <c r="P4078" s="5" t="e">
        <f>E4078/L4078</f>
        <v>#DIV/0!</v>
      </c>
      <c r="Q4078" t="str">
        <f>LEFT(N4078,FIND("/",N4078)-1)</f>
        <v>theater</v>
      </c>
      <c r="R4078" t="str">
        <f>RIGHT(N4078,LEN(N4078)-FIND("/",N4078))</f>
        <v>plays</v>
      </c>
      <c r="S4078" s="9">
        <f t="shared" si="126"/>
        <v>41905.795706018522</v>
      </c>
      <c r="T4078" s="9">
        <f t="shared" si="127"/>
        <v>41933.82708333333</v>
      </c>
    </row>
    <row r="4079" spans="1:20" ht="43.5" x14ac:dyDescent="0.35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>
        <f>ROUND((E4079/D4079)*100,0)</f>
        <v>9</v>
      </c>
      <c r="P4079" s="5">
        <f>E4079/L4079</f>
        <v>222.5</v>
      </c>
      <c r="Q4079" t="str">
        <f>LEFT(N4079,FIND("/",N4079)-1)</f>
        <v>theater</v>
      </c>
      <c r="R4079" t="str">
        <f>RIGHT(N4079,LEN(N4079)-FIND("/",N4079))</f>
        <v>plays</v>
      </c>
      <c r="S4079" s="9">
        <f t="shared" si="126"/>
        <v>42695.7105787037</v>
      </c>
      <c r="T4079" s="9">
        <f t="shared" si="127"/>
        <v>42725.7105787037</v>
      </c>
    </row>
    <row r="4080" spans="1:20" ht="43.5" x14ac:dyDescent="0.35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>
        <f>ROUND((E4080/D4080)*100,0)</f>
        <v>0</v>
      </c>
      <c r="P4080" s="5" t="e">
        <f>E4080/L4080</f>
        <v>#DIV/0!</v>
      </c>
      <c r="Q4080" t="str">
        <f>LEFT(N4080,FIND("/",N4080)-1)</f>
        <v>theater</v>
      </c>
      <c r="R4080" t="str">
        <f>RIGHT(N4080,LEN(N4080)-FIND("/",N4080))</f>
        <v>plays</v>
      </c>
      <c r="S4080" s="9">
        <f t="shared" si="126"/>
        <v>42732.787523148145</v>
      </c>
      <c r="T4080" s="9">
        <f t="shared" si="127"/>
        <v>42762.787523148145</v>
      </c>
    </row>
    <row r="4081" spans="1:20" ht="43.5" x14ac:dyDescent="0.35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>
        <f>ROUND((E4081/D4081)*100,0)</f>
        <v>0</v>
      </c>
      <c r="P4081" s="5">
        <f>E4081/L4081</f>
        <v>5</v>
      </c>
      <c r="Q4081" t="str">
        <f>LEFT(N4081,FIND("/",N4081)-1)</f>
        <v>theater</v>
      </c>
      <c r="R4081" t="str">
        <f>RIGHT(N4081,LEN(N4081)-FIND("/",N4081))</f>
        <v>plays</v>
      </c>
      <c r="S4081" s="9">
        <f t="shared" si="126"/>
        <v>42510.938900462963</v>
      </c>
      <c r="T4081" s="9">
        <f t="shared" si="127"/>
        <v>42540.938900462963</v>
      </c>
    </row>
    <row r="4082" spans="1:20" ht="43.5" x14ac:dyDescent="0.35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>
        <f>ROUND((E4082/D4082)*100,0)</f>
        <v>0</v>
      </c>
      <c r="P4082" s="5" t="e">
        <f>E4082/L4082</f>
        <v>#DIV/0!</v>
      </c>
      <c r="Q4082" t="str">
        <f>LEFT(N4082,FIND("/",N4082)-1)</f>
        <v>theater</v>
      </c>
      <c r="R4082" t="str">
        <f>RIGHT(N4082,LEN(N4082)-FIND("/",N4082))</f>
        <v>plays</v>
      </c>
      <c r="S4082" s="9">
        <f t="shared" si="126"/>
        <v>42511.698101851856</v>
      </c>
      <c r="T4082" s="9">
        <f t="shared" si="127"/>
        <v>42535.787500000006</v>
      </c>
    </row>
    <row r="4083" spans="1:20" ht="43.5" x14ac:dyDescent="0.35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>
        <f>ROUND((E4083/D4083)*100,0)</f>
        <v>16</v>
      </c>
      <c r="P4083" s="5">
        <f>E4083/L4083</f>
        <v>29.166666666666668</v>
      </c>
      <c r="Q4083" t="str">
        <f>LEFT(N4083,FIND("/",N4083)-1)</f>
        <v>theater</v>
      </c>
      <c r="R4083" t="str">
        <f>RIGHT(N4083,LEN(N4083)-FIND("/",N4083))</f>
        <v>plays</v>
      </c>
      <c r="S4083" s="9">
        <f t="shared" si="126"/>
        <v>42041.581307870365</v>
      </c>
      <c r="T4083" s="9">
        <f t="shared" si="127"/>
        <v>42071.539641203708</v>
      </c>
    </row>
    <row r="4084" spans="1:20" ht="43.5" x14ac:dyDescent="0.35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>
        <f>ROUND((E4084/D4084)*100,0)</f>
        <v>2</v>
      </c>
      <c r="P4084" s="5">
        <f>E4084/L4084</f>
        <v>1.5</v>
      </c>
      <c r="Q4084" t="str">
        <f>LEFT(N4084,FIND("/",N4084)-1)</f>
        <v>theater</v>
      </c>
      <c r="R4084" t="str">
        <f>RIGHT(N4084,LEN(N4084)-FIND("/",N4084))</f>
        <v>plays</v>
      </c>
      <c r="S4084" s="9">
        <f t="shared" si="126"/>
        <v>42307.189270833333</v>
      </c>
      <c r="T4084" s="9">
        <f t="shared" si="127"/>
        <v>42322.958333333328</v>
      </c>
    </row>
    <row r="4085" spans="1:20" ht="43.5" x14ac:dyDescent="0.35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>
        <f>ROUND((E4085/D4085)*100,0)</f>
        <v>22</v>
      </c>
      <c r="P4085" s="5">
        <f>E4085/L4085</f>
        <v>126.5</v>
      </c>
      <c r="Q4085" t="str">
        <f>LEFT(N4085,FIND("/",N4085)-1)</f>
        <v>theater</v>
      </c>
      <c r="R4085" t="str">
        <f>RIGHT(N4085,LEN(N4085)-FIND("/",N4085))</f>
        <v>plays</v>
      </c>
      <c r="S4085" s="9">
        <f t="shared" si="126"/>
        <v>42353.761759259258</v>
      </c>
      <c r="T4085" s="9">
        <f t="shared" si="127"/>
        <v>42383.761759259258</v>
      </c>
    </row>
    <row r="4086" spans="1:20" ht="58" x14ac:dyDescent="0.35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>
        <f>ROUND((E4086/D4086)*100,0)</f>
        <v>0</v>
      </c>
      <c r="P4086" s="5">
        <f>E4086/L4086</f>
        <v>10</v>
      </c>
      <c r="Q4086" t="str">
        <f>LEFT(N4086,FIND("/",N4086)-1)</f>
        <v>theater</v>
      </c>
      <c r="R4086" t="str">
        <f>RIGHT(N4086,LEN(N4086)-FIND("/",N4086))</f>
        <v>plays</v>
      </c>
      <c r="S4086" s="9">
        <f t="shared" si="126"/>
        <v>42622.436412037037</v>
      </c>
      <c r="T4086" s="9">
        <f t="shared" si="127"/>
        <v>42652.436412037037</v>
      </c>
    </row>
    <row r="4087" spans="1:20" ht="43.5" x14ac:dyDescent="0.35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>
        <f>ROUND((E4087/D4087)*100,0)</f>
        <v>0</v>
      </c>
      <c r="P4087" s="5">
        <f>E4087/L4087</f>
        <v>10</v>
      </c>
      <c r="Q4087" t="str">
        <f>LEFT(N4087,FIND("/",N4087)-1)</f>
        <v>theater</v>
      </c>
      <c r="R4087" t="str">
        <f>RIGHT(N4087,LEN(N4087)-FIND("/",N4087))</f>
        <v>plays</v>
      </c>
      <c r="S4087" s="9">
        <f t="shared" si="126"/>
        <v>42058.603877314818</v>
      </c>
      <c r="T4087" s="9">
        <f t="shared" si="127"/>
        <v>42087.165972222225</v>
      </c>
    </row>
    <row r="4088" spans="1:20" ht="43.5" x14ac:dyDescent="0.35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>
        <f>ROUND((E4088/D4088)*100,0)</f>
        <v>5</v>
      </c>
      <c r="P4088" s="5">
        <f>E4088/L4088</f>
        <v>9.4</v>
      </c>
      <c r="Q4088" t="str">
        <f>LEFT(N4088,FIND("/",N4088)-1)</f>
        <v>theater</v>
      </c>
      <c r="R4088" t="str">
        <f>RIGHT(N4088,LEN(N4088)-FIND("/",N4088))</f>
        <v>plays</v>
      </c>
      <c r="S4088" s="9">
        <f t="shared" si="126"/>
        <v>42304.940960648149</v>
      </c>
      <c r="T4088" s="9">
        <f t="shared" si="127"/>
        <v>42329.166666666672</v>
      </c>
    </row>
    <row r="4089" spans="1:20" x14ac:dyDescent="0.35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>
        <f>ROUND((E4089/D4089)*100,0)</f>
        <v>0</v>
      </c>
      <c r="P4089" s="5" t="e">
        <f>E4089/L4089</f>
        <v>#DIV/0!</v>
      </c>
      <c r="Q4089" t="str">
        <f>LEFT(N4089,FIND("/",N4089)-1)</f>
        <v>theater</v>
      </c>
      <c r="R4089" t="str">
        <f>RIGHT(N4089,LEN(N4089)-FIND("/",N4089))</f>
        <v>plays</v>
      </c>
      <c r="S4089" s="9">
        <f t="shared" si="126"/>
        <v>42538.742893518516</v>
      </c>
      <c r="T4089" s="9">
        <f t="shared" si="127"/>
        <v>42568.742893518516</v>
      </c>
    </row>
    <row r="4090" spans="1:20" ht="43.5" x14ac:dyDescent="0.35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>
        <f>ROUND((E4090/D4090)*100,0)</f>
        <v>11</v>
      </c>
      <c r="P4090" s="5">
        <f>E4090/L4090</f>
        <v>72</v>
      </c>
      <c r="Q4090" t="str">
        <f>LEFT(N4090,FIND("/",N4090)-1)</f>
        <v>theater</v>
      </c>
      <c r="R4090" t="str">
        <f>RIGHT(N4090,LEN(N4090)-FIND("/",N4090))</f>
        <v>plays</v>
      </c>
      <c r="S4090" s="9">
        <f t="shared" si="126"/>
        <v>41990.612546296295</v>
      </c>
      <c r="T4090" s="9">
        <f t="shared" si="127"/>
        <v>42020.434722222228</v>
      </c>
    </row>
    <row r="4091" spans="1:20" ht="58" x14ac:dyDescent="0.35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>
        <f>ROUND((E4091/D4091)*100,0)</f>
        <v>5</v>
      </c>
      <c r="P4091" s="5">
        <f>E4091/L4091</f>
        <v>30</v>
      </c>
      <c r="Q4091" t="str">
        <f>LEFT(N4091,FIND("/",N4091)-1)</f>
        <v>theater</v>
      </c>
      <c r="R4091" t="str">
        <f>RIGHT(N4091,LEN(N4091)-FIND("/",N4091))</f>
        <v>plays</v>
      </c>
      <c r="S4091" s="9">
        <f t="shared" si="126"/>
        <v>42122.732499999998</v>
      </c>
      <c r="T4091" s="9">
        <f t="shared" si="127"/>
        <v>42155.732638888891</v>
      </c>
    </row>
    <row r="4092" spans="1:20" ht="43.5" x14ac:dyDescent="0.35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>
        <f>ROUND((E4092/D4092)*100,0)</f>
        <v>3</v>
      </c>
      <c r="P4092" s="5">
        <f>E4092/L4092</f>
        <v>10.666666666666666</v>
      </c>
      <c r="Q4092" t="str">
        <f>LEFT(N4092,FIND("/",N4092)-1)</f>
        <v>theater</v>
      </c>
      <c r="R4092" t="str">
        <f>RIGHT(N4092,LEN(N4092)-FIND("/",N4092))</f>
        <v>plays</v>
      </c>
      <c r="S4092" s="9">
        <f t="shared" si="126"/>
        <v>42209.67288194444</v>
      </c>
      <c r="T4092" s="9">
        <f t="shared" si="127"/>
        <v>42223.625</v>
      </c>
    </row>
    <row r="4093" spans="1:20" ht="43.5" x14ac:dyDescent="0.35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>
        <f>ROUND((E4093/D4093)*100,0)</f>
        <v>13</v>
      </c>
      <c r="P4093" s="5">
        <f>E4093/L4093</f>
        <v>25.5</v>
      </c>
      <c r="Q4093" t="str">
        <f>LEFT(N4093,FIND("/",N4093)-1)</f>
        <v>theater</v>
      </c>
      <c r="R4093" t="str">
        <f>RIGHT(N4093,LEN(N4093)-FIND("/",N4093))</f>
        <v>plays</v>
      </c>
      <c r="S4093" s="9">
        <f t="shared" si="126"/>
        <v>41990.506377314814</v>
      </c>
      <c r="T4093" s="9">
        <f t="shared" si="127"/>
        <v>42020.506377314814</v>
      </c>
    </row>
    <row r="4094" spans="1:20" ht="43.5" x14ac:dyDescent="0.35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>
        <f>ROUND((E4094/D4094)*100,0)</f>
        <v>0</v>
      </c>
      <c r="P4094" s="5">
        <f>E4094/L4094</f>
        <v>20</v>
      </c>
      <c r="Q4094" t="str">
        <f>LEFT(N4094,FIND("/",N4094)-1)</f>
        <v>theater</v>
      </c>
      <c r="R4094" t="str">
        <f>RIGHT(N4094,LEN(N4094)-FIND("/",N4094))</f>
        <v>plays</v>
      </c>
      <c r="S4094" s="9">
        <f t="shared" si="126"/>
        <v>42039.194988425923</v>
      </c>
      <c r="T4094" s="9">
        <f t="shared" si="127"/>
        <v>42099.153321759266</v>
      </c>
    </row>
    <row r="4095" spans="1:20" ht="43.5" x14ac:dyDescent="0.35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>
        <f>ROUND((E4095/D4095)*100,0)</f>
        <v>2</v>
      </c>
      <c r="P4095" s="5">
        <f>E4095/L4095</f>
        <v>15</v>
      </c>
      <c r="Q4095" t="str">
        <f>LEFT(N4095,FIND("/",N4095)-1)</f>
        <v>theater</v>
      </c>
      <c r="R4095" t="str">
        <f>RIGHT(N4095,LEN(N4095)-FIND("/",N4095))</f>
        <v>plays</v>
      </c>
      <c r="S4095" s="9">
        <f t="shared" si="126"/>
        <v>42178.815891203703</v>
      </c>
      <c r="T4095" s="9">
        <f t="shared" si="127"/>
        <v>42238.815891203703</v>
      </c>
    </row>
    <row r="4096" spans="1:20" ht="43.5" x14ac:dyDescent="0.35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>
        <f>ROUND((E4096/D4096)*100,0)</f>
        <v>37</v>
      </c>
      <c r="P4096" s="5">
        <f>E4096/L4096</f>
        <v>91.25</v>
      </c>
      <c r="Q4096" t="str">
        <f>LEFT(N4096,FIND("/",N4096)-1)</f>
        <v>theater</v>
      </c>
      <c r="R4096" t="str">
        <f>RIGHT(N4096,LEN(N4096)-FIND("/",N4096))</f>
        <v>plays</v>
      </c>
      <c r="S4096" s="9">
        <f t="shared" si="126"/>
        <v>41890.086805555555</v>
      </c>
      <c r="T4096" s="9">
        <f t="shared" si="127"/>
        <v>41934.207638888889</v>
      </c>
    </row>
    <row r="4097" spans="1:20" ht="43.5" x14ac:dyDescent="0.35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>
        <f>ROUND((E4097/D4097)*100,0)</f>
        <v>3</v>
      </c>
      <c r="P4097" s="5">
        <f>E4097/L4097</f>
        <v>800</v>
      </c>
      <c r="Q4097" t="str">
        <f>LEFT(N4097,FIND("/",N4097)-1)</f>
        <v>theater</v>
      </c>
      <c r="R4097" t="str">
        <f>RIGHT(N4097,LEN(N4097)-FIND("/",N4097))</f>
        <v>plays</v>
      </c>
      <c r="S4097" s="9">
        <f t="shared" si="126"/>
        <v>42693.031828703708</v>
      </c>
      <c r="T4097" s="9">
        <f t="shared" si="127"/>
        <v>42723.031828703708</v>
      </c>
    </row>
    <row r="4098" spans="1:20" ht="43.5" x14ac:dyDescent="0.35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>
        <f>ROUND((E4098/D4098)*100,0)</f>
        <v>11</v>
      </c>
      <c r="P4098" s="5">
        <f>E4098/L4098</f>
        <v>80</v>
      </c>
      <c r="Q4098" t="str">
        <f>LEFT(N4098,FIND("/",N4098)-1)</f>
        <v>theater</v>
      </c>
      <c r="R4098" t="str">
        <f>RIGHT(N4098,LEN(N4098)-FIND("/",N4098))</f>
        <v>plays</v>
      </c>
      <c r="S4098" s="9">
        <f t="shared" si="126"/>
        <v>42750.530312499999</v>
      </c>
      <c r="T4098" s="9">
        <f t="shared" si="127"/>
        <v>42794.368749999994</v>
      </c>
    </row>
    <row r="4099" spans="1:20" ht="43.5" x14ac:dyDescent="0.35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>
        <f>ROUND((E4099/D4099)*100,0)</f>
        <v>0</v>
      </c>
      <c r="P4099" s="5" t="e">
        <f>E4099/L4099</f>
        <v>#DIV/0!</v>
      </c>
      <c r="Q4099" t="str">
        <f>LEFT(N4099,FIND("/",N4099)-1)</f>
        <v>theater</v>
      </c>
      <c r="R4099" t="str">
        <f>RIGHT(N4099,LEN(N4099)-FIND("/",N4099))</f>
        <v>plays</v>
      </c>
      <c r="S4099" s="9">
        <f t="shared" ref="S4099:S4115" si="128">(((J4099/60)/60)/24)+DATE(1970,1,1)</f>
        <v>42344.824502314819</v>
      </c>
      <c r="T4099" s="9">
        <f t="shared" ref="T4099:T4115" si="129">(((I4099/60)/60)/24)+DATE(1970,1,1)</f>
        <v>42400.996527777781</v>
      </c>
    </row>
    <row r="4100" spans="1:20" ht="43.5" x14ac:dyDescent="0.35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>
        <f>ROUND((E4100/D4100)*100,0)</f>
        <v>0</v>
      </c>
      <c r="P4100" s="5" t="e">
        <f>E4100/L4100</f>
        <v>#DIV/0!</v>
      </c>
      <c r="Q4100" t="str">
        <f>LEFT(N4100,FIND("/",N4100)-1)</f>
        <v>theater</v>
      </c>
      <c r="R4100" t="str">
        <f>RIGHT(N4100,LEN(N4100)-FIND("/",N4100))</f>
        <v>plays</v>
      </c>
      <c r="S4100" s="9">
        <f t="shared" si="128"/>
        <v>42495.722187499996</v>
      </c>
      <c r="T4100" s="9">
        <f t="shared" si="129"/>
        <v>42525.722187499996</v>
      </c>
    </row>
    <row r="4101" spans="1:20" ht="58" x14ac:dyDescent="0.35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>
        <f>ROUND((E4101/D4101)*100,0)</f>
        <v>1</v>
      </c>
      <c r="P4101" s="5">
        <f>E4101/L4101</f>
        <v>50</v>
      </c>
      <c r="Q4101" t="str">
        <f>LEFT(N4101,FIND("/",N4101)-1)</f>
        <v>theater</v>
      </c>
      <c r="R4101" t="str">
        <f>RIGHT(N4101,LEN(N4101)-FIND("/",N4101))</f>
        <v>plays</v>
      </c>
      <c r="S4101" s="9">
        <f t="shared" si="128"/>
        <v>42570.850381944445</v>
      </c>
      <c r="T4101" s="9">
        <f t="shared" si="129"/>
        <v>42615.850381944445</v>
      </c>
    </row>
    <row r="4102" spans="1:20" ht="43.5" x14ac:dyDescent="0.35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>
        <f>ROUND((E4102/D4102)*100,0)</f>
        <v>0</v>
      </c>
      <c r="P4102" s="5" t="e">
        <f>E4102/L4102</f>
        <v>#DIV/0!</v>
      </c>
      <c r="Q4102" t="str">
        <f>LEFT(N4102,FIND("/",N4102)-1)</f>
        <v>theater</v>
      </c>
      <c r="R4102" t="str">
        <f>RIGHT(N4102,LEN(N4102)-FIND("/",N4102))</f>
        <v>plays</v>
      </c>
      <c r="S4102" s="9">
        <f t="shared" si="128"/>
        <v>41927.124884259261</v>
      </c>
      <c r="T4102" s="9">
        <f t="shared" si="129"/>
        <v>41937.124884259261</v>
      </c>
    </row>
    <row r="4103" spans="1:20" ht="43.5" x14ac:dyDescent="0.35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>
        <f>ROUND((E4103/D4103)*100,0)</f>
        <v>0</v>
      </c>
      <c r="P4103" s="5" t="e">
        <f>E4103/L4103</f>
        <v>#DIV/0!</v>
      </c>
      <c r="Q4103" t="str">
        <f>LEFT(N4103,FIND("/",N4103)-1)</f>
        <v>theater</v>
      </c>
      <c r="R4103" t="str">
        <f>RIGHT(N4103,LEN(N4103)-FIND("/",N4103))</f>
        <v>plays</v>
      </c>
      <c r="S4103" s="9">
        <f t="shared" si="128"/>
        <v>42730.903726851851</v>
      </c>
      <c r="T4103" s="9">
        <f t="shared" si="129"/>
        <v>42760.903726851851</v>
      </c>
    </row>
    <row r="4104" spans="1:20" ht="43.5" x14ac:dyDescent="0.35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>
        <f>ROUND((E4104/D4104)*100,0)</f>
        <v>27</v>
      </c>
      <c r="P4104" s="5">
        <f>E4104/L4104</f>
        <v>22.833333333333332</v>
      </c>
      <c r="Q4104" t="str">
        <f>LEFT(N4104,FIND("/",N4104)-1)</f>
        <v>theater</v>
      </c>
      <c r="R4104" t="str">
        <f>RIGHT(N4104,LEN(N4104)-FIND("/",N4104))</f>
        <v>plays</v>
      </c>
      <c r="S4104" s="9">
        <f t="shared" si="128"/>
        <v>42475.848067129627</v>
      </c>
      <c r="T4104" s="9">
        <f t="shared" si="129"/>
        <v>42505.848067129627</v>
      </c>
    </row>
    <row r="4105" spans="1:20" ht="43.5" x14ac:dyDescent="0.35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>
        <f>ROUND((E4105/D4105)*100,0)</f>
        <v>10</v>
      </c>
      <c r="P4105" s="5">
        <f>E4105/L4105</f>
        <v>16.666666666666668</v>
      </c>
      <c r="Q4105" t="str">
        <f>LEFT(N4105,FIND("/",N4105)-1)</f>
        <v>theater</v>
      </c>
      <c r="R4105" t="str">
        <f>RIGHT(N4105,LEN(N4105)-FIND("/",N4105))</f>
        <v>plays</v>
      </c>
      <c r="S4105" s="9">
        <f t="shared" si="128"/>
        <v>42188.83293981482</v>
      </c>
      <c r="T4105" s="9">
        <f t="shared" si="129"/>
        <v>42242.772222222222</v>
      </c>
    </row>
    <row r="4106" spans="1:20" ht="43.5" x14ac:dyDescent="0.35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>
        <f>ROUND((E4106/D4106)*100,0)</f>
        <v>21</v>
      </c>
      <c r="P4106" s="5">
        <f>E4106/L4106</f>
        <v>45.785714285714285</v>
      </c>
      <c r="Q4106" t="str">
        <f>LEFT(N4106,FIND("/",N4106)-1)</f>
        <v>theater</v>
      </c>
      <c r="R4106" t="str">
        <f>RIGHT(N4106,LEN(N4106)-FIND("/",N4106))</f>
        <v>plays</v>
      </c>
      <c r="S4106" s="9">
        <f t="shared" si="128"/>
        <v>42640.278171296297</v>
      </c>
      <c r="T4106" s="9">
        <f t="shared" si="129"/>
        <v>42670.278171296297</v>
      </c>
    </row>
    <row r="4107" spans="1:20" ht="58" x14ac:dyDescent="0.35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>
        <f>ROUND((E4107/D4107)*100,0)</f>
        <v>7</v>
      </c>
      <c r="P4107" s="5">
        <f>E4107/L4107</f>
        <v>383.33333333333331</v>
      </c>
      <c r="Q4107" t="str">
        <f>LEFT(N4107,FIND("/",N4107)-1)</f>
        <v>theater</v>
      </c>
      <c r="R4107" t="str">
        <f>RIGHT(N4107,LEN(N4107)-FIND("/",N4107))</f>
        <v>plays</v>
      </c>
      <c r="S4107" s="9">
        <f t="shared" si="128"/>
        <v>42697.010520833333</v>
      </c>
      <c r="T4107" s="9">
        <f t="shared" si="129"/>
        <v>42730.010520833333</v>
      </c>
    </row>
    <row r="4108" spans="1:20" ht="43.5" x14ac:dyDescent="0.35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>
        <f>ROUND((E4108/D4108)*100,0)</f>
        <v>71</v>
      </c>
      <c r="P4108" s="5">
        <f>E4108/L4108</f>
        <v>106.96969696969697</v>
      </c>
      <c r="Q4108" t="str">
        <f>LEFT(N4108,FIND("/",N4108)-1)</f>
        <v>theater</v>
      </c>
      <c r="R4108" t="str">
        <f>RIGHT(N4108,LEN(N4108)-FIND("/",N4108))</f>
        <v>plays</v>
      </c>
      <c r="S4108" s="9">
        <f t="shared" si="128"/>
        <v>42053.049375000002</v>
      </c>
      <c r="T4108" s="9">
        <f t="shared" si="129"/>
        <v>42096.041666666672</v>
      </c>
    </row>
    <row r="4109" spans="1:20" ht="43.5" x14ac:dyDescent="0.35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>
        <f>ROUND((E4109/D4109)*100,0)</f>
        <v>2</v>
      </c>
      <c r="P4109" s="5">
        <f>E4109/L4109</f>
        <v>10.25</v>
      </c>
      <c r="Q4109" t="str">
        <f>LEFT(N4109,FIND("/",N4109)-1)</f>
        <v>theater</v>
      </c>
      <c r="R4109" t="str">
        <f>RIGHT(N4109,LEN(N4109)-FIND("/",N4109))</f>
        <v>plays</v>
      </c>
      <c r="S4109" s="9">
        <f t="shared" si="128"/>
        <v>41883.916678240741</v>
      </c>
      <c r="T4109" s="9">
        <f t="shared" si="129"/>
        <v>41906.916678240741</v>
      </c>
    </row>
    <row r="4110" spans="1:20" ht="43.5" x14ac:dyDescent="0.35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>
        <f>ROUND((E4110/D4110)*100,0)</f>
        <v>2</v>
      </c>
      <c r="P4110" s="5">
        <f>E4110/L4110</f>
        <v>59</v>
      </c>
      <c r="Q4110" t="str">
        <f>LEFT(N4110,FIND("/",N4110)-1)</f>
        <v>theater</v>
      </c>
      <c r="R4110" t="str">
        <f>RIGHT(N4110,LEN(N4110)-FIND("/",N4110))</f>
        <v>plays</v>
      </c>
      <c r="S4110" s="9">
        <f t="shared" si="128"/>
        <v>42767.031678240746</v>
      </c>
      <c r="T4110" s="9">
        <f t="shared" si="129"/>
        <v>42797.208333333328</v>
      </c>
    </row>
    <row r="4111" spans="1:20" ht="43.5" x14ac:dyDescent="0.35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>
        <f>ROUND((E4111/D4111)*100,0)</f>
        <v>0</v>
      </c>
      <c r="P4111" s="5" t="e">
        <f>E4111/L4111</f>
        <v>#DIV/0!</v>
      </c>
      <c r="Q4111" t="str">
        <f>LEFT(N4111,FIND("/",N4111)-1)</f>
        <v>theater</v>
      </c>
      <c r="R4111" t="str">
        <f>RIGHT(N4111,LEN(N4111)-FIND("/",N4111))</f>
        <v>plays</v>
      </c>
      <c r="S4111" s="9">
        <f t="shared" si="128"/>
        <v>42307.539398148147</v>
      </c>
      <c r="T4111" s="9">
        <f t="shared" si="129"/>
        <v>42337.581064814818</v>
      </c>
    </row>
    <row r="4112" spans="1:20" ht="43.5" x14ac:dyDescent="0.35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>
        <f>ROUND((E4112/D4112)*100,0)</f>
        <v>29</v>
      </c>
      <c r="P4112" s="5">
        <f>E4112/L4112</f>
        <v>14.333333333333334</v>
      </c>
      <c r="Q4112" t="str">
        <f>LEFT(N4112,FIND("/",N4112)-1)</f>
        <v>theater</v>
      </c>
      <c r="R4112" t="str">
        <f>RIGHT(N4112,LEN(N4112)-FIND("/",N4112))</f>
        <v>plays</v>
      </c>
      <c r="S4112" s="9">
        <f t="shared" si="128"/>
        <v>42512.626747685179</v>
      </c>
      <c r="T4112" s="9">
        <f t="shared" si="129"/>
        <v>42572.626747685179</v>
      </c>
    </row>
    <row r="4113" spans="1:20" ht="43.5" x14ac:dyDescent="0.35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>
        <f>ROUND((E4113/D4113)*100,0)</f>
        <v>3</v>
      </c>
      <c r="P4113" s="5">
        <f>E4113/L4113</f>
        <v>15.666666666666666</v>
      </c>
      <c r="Q4113" t="str">
        <f>LEFT(N4113,FIND("/",N4113)-1)</f>
        <v>theater</v>
      </c>
      <c r="R4113" t="str">
        <f>RIGHT(N4113,LEN(N4113)-FIND("/",N4113))</f>
        <v>plays</v>
      </c>
      <c r="S4113" s="9">
        <f t="shared" si="128"/>
        <v>42029.135879629626</v>
      </c>
      <c r="T4113" s="9">
        <f t="shared" si="129"/>
        <v>42059.135879629626</v>
      </c>
    </row>
    <row r="4114" spans="1:20" ht="43.5" x14ac:dyDescent="0.35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>
        <f>ROUND((E4114/D4114)*100,0)</f>
        <v>0</v>
      </c>
      <c r="P4114" s="5">
        <f>E4114/L4114</f>
        <v>1</v>
      </c>
      <c r="Q4114" t="str">
        <f>LEFT(N4114,FIND("/",N4114)-1)</f>
        <v>theater</v>
      </c>
      <c r="R4114" t="str">
        <f>RIGHT(N4114,LEN(N4114)-FIND("/",N4114))</f>
        <v>plays</v>
      </c>
      <c r="S4114" s="9">
        <f t="shared" si="128"/>
        <v>42400.946597222224</v>
      </c>
      <c r="T4114" s="9">
        <f t="shared" si="129"/>
        <v>42428</v>
      </c>
    </row>
    <row r="4115" spans="1:20" ht="43.5" x14ac:dyDescent="0.35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>
        <f>ROUND((E4115/D4115)*100,0)</f>
        <v>0</v>
      </c>
      <c r="P4115" s="5">
        <f>E4115/L4115</f>
        <v>1</v>
      </c>
      <c r="Q4115" t="str">
        <f>LEFT(N4115,FIND("/",N4115)-1)</f>
        <v>theater</v>
      </c>
      <c r="R4115" t="str">
        <f>RIGHT(N4115,LEN(N4115)-FIND("/",N4115))</f>
        <v>plays</v>
      </c>
      <c r="S4115" s="9">
        <f t="shared" si="128"/>
        <v>42358.573182870372</v>
      </c>
      <c r="T4115" s="9">
        <f t="shared" si="129"/>
        <v>42377.273611111115</v>
      </c>
    </row>
  </sheetData>
  <autoFilter ref="A1:R4115" xr:uid="{BA41BD5B-9F9D-47F5-A27C-FC22B8515C2A}"/>
  <conditionalFormatting sqref="F1:F1048576">
    <cfRule type="colorScale" priority="2">
      <colorScale>
        <cfvo type="num" val="0"/>
        <cfvo type="num" val="100"/>
        <cfvo type="num" val="200"/>
        <color rgb="FFC00000"/>
        <color theme="9"/>
        <color theme="4"/>
      </colorScale>
    </cfRule>
    <cfRule type="containsText" dxfId="2" priority="3" operator="containsText" text="failed">
      <formula>NOT(ISERROR(SEARCH("failed",F1)))</formula>
    </cfRule>
    <cfRule type="containsText" dxfId="1" priority="4" operator="containsText" text="canceled">
      <formula>NOT(ISERROR(SEARCH("canceled",F1)))</formula>
    </cfRule>
    <cfRule type="containsText" dxfId="0" priority="5" operator="containsText" text="successful">
      <formula>NOT(ISERROR(SEARCH("successful",F1)))</formula>
    </cfRule>
  </conditionalFormatting>
  <conditionalFormatting sqref="O2:O4115">
    <cfRule type="colorScale" priority="1">
      <colorScale>
        <cfvo type="num" val="0"/>
        <cfvo type="num" val="100"/>
        <cfvo type="num" val="200"/>
        <color rgb="FFC00000"/>
        <color rgb="FF00B050"/>
        <color rgb="FF0070C0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5F86C-DDF6-4E43-A58C-E87E7C50263F}">
  <sheetPr codeName="Sheet2"/>
  <dimension ref="A1:F30"/>
  <sheetViews>
    <sheetView topLeftCell="C1" workbookViewId="0">
      <selection activeCell="N18" sqref="N18"/>
    </sheetView>
  </sheetViews>
  <sheetFormatPr defaultRowHeight="14.5" x14ac:dyDescent="0.35"/>
  <cols>
    <col min="1" max="1" width="12.90625" customWidth="1"/>
    <col min="2" max="2" width="15.26953125" customWidth="1"/>
    <col min="3" max="3" width="5.453125" bestFit="1" customWidth="1"/>
    <col min="4" max="4" width="3.6328125" bestFit="1" customWidth="1"/>
    <col min="5" max="5" width="9.1796875" bestFit="1" customWidth="1"/>
    <col min="6" max="6" width="10.7265625" customWidth="1"/>
    <col min="7" max="7" width="19.26953125" bestFit="1" customWidth="1"/>
    <col min="8" max="8" width="5.6328125" bestFit="1" customWidth="1"/>
    <col min="9" max="9" width="11.6328125" bestFit="1" customWidth="1"/>
    <col min="10" max="10" width="9.36328125" bestFit="1" customWidth="1"/>
    <col min="11" max="11" width="10" bestFit="1" customWidth="1"/>
    <col min="12" max="12" width="7.08984375" bestFit="1" customWidth="1"/>
    <col min="13" max="13" width="10.7265625" bestFit="1" customWidth="1"/>
  </cols>
  <sheetData>
    <row r="1" spans="1:6" x14ac:dyDescent="0.35">
      <c r="A1" s="6" t="s">
        <v>8223</v>
      </c>
      <c r="B1" t="s">
        <v>8323</v>
      </c>
    </row>
    <row r="3" spans="1:6" x14ac:dyDescent="0.35">
      <c r="A3" s="6" t="s">
        <v>8312</v>
      </c>
      <c r="B3" s="6" t="s">
        <v>8322</v>
      </c>
    </row>
    <row r="4" spans="1:6" x14ac:dyDescent="0.35">
      <c r="A4" s="6" t="s">
        <v>8310</v>
      </c>
      <c r="B4" t="s">
        <v>8220</v>
      </c>
      <c r="C4" t="s">
        <v>8221</v>
      </c>
      <c r="D4" t="s">
        <v>8222</v>
      </c>
      <c r="E4" t="s">
        <v>8219</v>
      </c>
      <c r="F4" t="s">
        <v>8311</v>
      </c>
    </row>
    <row r="5" spans="1:6" x14ac:dyDescent="0.35">
      <c r="A5" s="7" t="s">
        <v>8313</v>
      </c>
      <c r="B5" s="8">
        <v>40</v>
      </c>
      <c r="C5" s="8">
        <v>180</v>
      </c>
      <c r="D5" s="8"/>
      <c r="E5" s="8">
        <v>300</v>
      </c>
      <c r="F5" s="8">
        <v>520</v>
      </c>
    </row>
    <row r="6" spans="1:6" x14ac:dyDescent="0.35">
      <c r="A6" s="7" t="s">
        <v>8314</v>
      </c>
      <c r="B6" s="8">
        <v>20</v>
      </c>
      <c r="C6" s="8">
        <v>140</v>
      </c>
      <c r="D6" s="8">
        <v>6</v>
      </c>
      <c r="E6" s="8">
        <v>34</v>
      </c>
      <c r="F6" s="8">
        <v>200</v>
      </c>
    </row>
    <row r="7" spans="1:6" x14ac:dyDescent="0.35">
      <c r="A7" s="7" t="s">
        <v>8320</v>
      </c>
      <c r="B7" s="8"/>
      <c r="C7" s="8">
        <v>140</v>
      </c>
      <c r="D7" s="8"/>
      <c r="E7" s="8">
        <v>80</v>
      </c>
      <c r="F7" s="8">
        <v>220</v>
      </c>
    </row>
    <row r="8" spans="1:6" x14ac:dyDescent="0.35">
      <c r="A8" s="7" t="s">
        <v>8315</v>
      </c>
      <c r="B8" s="8">
        <v>24</v>
      </c>
      <c r="C8" s="8"/>
      <c r="D8" s="8"/>
      <c r="E8" s="8"/>
      <c r="F8" s="8">
        <v>24</v>
      </c>
    </row>
    <row r="9" spans="1:6" x14ac:dyDescent="0.35">
      <c r="A9" s="7" t="s">
        <v>8316</v>
      </c>
      <c r="B9" s="8">
        <v>20</v>
      </c>
      <c r="C9" s="8">
        <v>120</v>
      </c>
      <c r="D9" s="8">
        <v>20</v>
      </c>
      <c r="E9" s="8">
        <v>540</v>
      </c>
      <c r="F9" s="8">
        <v>700</v>
      </c>
    </row>
    <row r="10" spans="1:6" x14ac:dyDescent="0.35">
      <c r="A10" s="7" t="s">
        <v>8321</v>
      </c>
      <c r="B10" s="8"/>
      <c r="C10" s="8">
        <v>117</v>
      </c>
      <c r="D10" s="8"/>
      <c r="E10" s="8">
        <v>103</v>
      </c>
      <c r="F10" s="8">
        <v>220</v>
      </c>
    </row>
    <row r="11" spans="1:6" x14ac:dyDescent="0.35">
      <c r="A11" s="7" t="s">
        <v>8317</v>
      </c>
      <c r="B11" s="8">
        <v>30</v>
      </c>
      <c r="C11" s="8">
        <v>127</v>
      </c>
      <c r="D11" s="8"/>
      <c r="E11" s="8">
        <v>80</v>
      </c>
      <c r="F11" s="8">
        <v>237</v>
      </c>
    </row>
    <row r="12" spans="1:6" x14ac:dyDescent="0.35">
      <c r="A12" s="7" t="s">
        <v>8318</v>
      </c>
      <c r="B12" s="8">
        <v>178</v>
      </c>
      <c r="C12" s="8">
        <v>213</v>
      </c>
      <c r="D12" s="8"/>
      <c r="E12" s="8">
        <v>209</v>
      </c>
      <c r="F12" s="8">
        <v>600</v>
      </c>
    </row>
    <row r="13" spans="1:6" x14ac:dyDescent="0.35">
      <c r="A13" s="7" t="s">
        <v>8319</v>
      </c>
      <c r="B13" s="8">
        <v>37</v>
      </c>
      <c r="C13" s="8">
        <v>493</v>
      </c>
      <c r="D13" s="8">
        <v>24</v>
      </c>
      <c r="E13" s="8">
        <v>839</v>
      </c>
      <c r="F13" s="8">
        <v>1393</v>
      </c>
    </row>
    <row r="14" spans="1:6" x14ac:dyDescent="0.35">
      <c r="A14" s="7" t="s">
        <v>8311</v>
      </c>
      <c r="B14" s="8">
        <v>349</v>
      </c>
      <c r="C14" s="8">
        <v>1530</v>
      </c>
      <c r="D14" s="8">
        <v>50</v>
      </c>
      <c r="E14" s="8">
        <v>2185</v>
      </c>
      <c r="F14" s="8">
        <v>4114</v>
      </c>
    </row>
    <row r="15" spans="1:6" x14ac:dyDescent="0.35">
      <c r="C15" s="8"/>
      <c r="D15" s="8"/>
    </row>
    <row r="16" spans="1:6" x14ac:dyDescent="0.35">
      <c r="C16" s="8"/>
      <c r="D16" s="8"/>
    </row>
    <row r="17" spans="3:4" x14ac:dyDescent="0.35">
      <c r="C17" s="8"/>
      <c r="D17" s="8"/>
    </row>
    <row r="18" spans="3:4" x14ac:dyDescent="0.35">
      <c r="C18" s="8"/>
      <c r="D18" s="8"/>
    </row>
    <row r="19" spans="3:4" x14ac:dyDescent="0.35">
      <c r="C19" s="8"/>
      <c r="D19" s="8"/>
    </row>
    <row r="20" spans="3:4" x14ac:dyDescent="0.35">
      <c r="C20" s="8"/>
      <c r="D20" s="8"/>
    </row>
    <row r="21" spans="3:4" x14ac:dyDescent="0.35">
      <c r="C21" s="8"/>
      <c r="D21" s="8"/>
    </row>
    <row r="22" spans="3:4" x14ac:dyDescent="0.35">
      <c r="C22" s="8"/>
      <c r="D22" s="8"/>
    </row>
    <row r="23" spans="3:4" x14ac:dyDescent="0.35">
      <c r="C23" s="8"/>
      <c r="D23" s="8"/>
    </row>
    <row r="24" spans="3:4" x14ac:dyDescent="0.35">
      <c r="C24" s="8"/>
      <c r="D24" s="8"/>
    </row>
    <row r="25" spans="3:4" x14ac:dyDescent="0.35">
      <c r="C25" s="8"/>
      <c r="D25" s="8"/>
    </row>
    <row r="26" spans="3:4" x14ac:dyDescent="0.35">
      <c r="C26" s="8"/>
      <c r="D26" s="8"/>
    </row>
    <row r="27" spans="3:4" x14ac:dyDescent="0.35">
      <c r="C27" s="8"/>
      <c r="D27" s="8"/>
    </row>
    <row r="28" spans="3:4" x14ac:dyDescent="0.35">
      <c r="C28" s="8"/>
      <c r="D28" s="8"/>
    </row>
    <row r="29" spans="3:4" x14ac:dyDescent="0.35">
      <c r="C29" s="8"/>
      <c r="D29" s="8"/>
    </row>
    <row r="30" spans="3:4" x14ac:dyDescent="0.35">
      <c r="C30" s="8"/>
      <c r="D30" s="8"/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530C0-373F-4299-8781-B88A51B26D6F}">
  <sheetPr codeName="Sheet4"/>
  <dimension ref="A1:F47"/>
  <sheetViews>
    <sheetView topLeftCell="H10" zoomScale="61" workbookViewId="0">
      <selection activeCell="H26" sqref="H26"/>
    </sheetView>
  </sheetViews>
  <sheetFormatPr defaultRowHeight="14.5" x14ac:dyDescent="0.35"/>
  <cols>
    <col min="1" max="1" width="15.90625" bestFit="1" customWidth="1"/>
    <col min="2" max="2" width="16.453125" bestFit="1" customWidth="1"/>
    <col min="3" max="3" width="5.453125" bestFit="1" customWidth="1"/>
    <col min="4" max="4" width="3.81640625" bestFit="1" customWidth="1"/>
    <col min="5" max="5" width="9.1796875" bestFit="1" customWidth="1"/>
    <col min="6" max="6" width="10.7265625" bestFit="1" customWidth="1"/>
  </cols>
  <sheetData>
    <row r="1" spans="1:6" x14ac:dyDescent="0.35">
      <c r="A1" s="6" t="s">
        <v>8223</v>
      </c>
      <c r="B1" t="s">
        <v>8323</v>
      </c>
    </row>
    <row r="2" spans="1:6" x14ac:dyDescent="0.35">
      <c r="A2" s="6" t="s">
        <v>8308</v>
      </c>
      <c r="B2" t="s">
        <v>8323</v>
      </c>
    </row>
    <row r="4" spans="1:6" x14ac:dyDescent="0.35">
      <c r="A4" s="6" t="s">
        <v>8312</v>
      </c>
      <c r="B4" s="6" t="s">
        <v>8322</v>
      </c>
    </row>
    <row r="5" spans="1:6" x14ac:dyDescent="0.35">
      <c r="A5" s="6" t="s">
        <v>8310</v>
      </c>
      <c r="B5" t="s">
        <v>8220</v>
      </c>
      <c r="C5" t="s">
        <v>8221</v>
      </c>
      <c r="D5" t="s">
        <v>8222</v>
      </c>
      <c r="E5" t="s">
        <v>8219</v>
      </c>
      <c r="F5" t="s">
        <v>8311</v>
      </c>
    </row>
    <row r="6" spans="1:6" x14ac:dyDescent="0.35">
      <c r="A6" s="7" t="s">
        <v>8324</v>
      </c>
      <c r="B6" s="8"/>
      <c r="C6" s="8">
        <v>100</v>
      </c>
      <c r="D6" s="8"/>
      <c r="E6" s="8"/>
      <c r="F6" s="8">
        <v>100</v>
      </c>
    </row>
    <row r="7" spans="1:6" x14ac:dyDescent="0.35">
      <c r="A7" s="7" t="s">
        <v>8325</v>
      </c>
      <c r="B7" s="8">
        <v>20</v>
      </c>
      <c r="C7" s="8"/>
      <c r="D7" s="8"/>
      <c r="E7" s="8"/>
      <c r="F7" s="8">
        <v>20</v>
      </c>
    </row>
    <row r="8" spans="1:6" x14ac:dyDescent="0.35">
      <c r="A8" s="7" t="s">
        <v>8326</v>
      </c>
      <c r="B8" s="8">
        <v>24</v>
      </c>
      <c r="C8" s="8"/>
      <c r="D8" s="8"/>
      <c r="E8" s="8"/>
      <c r="F8" s="8">
        <v>24</v>
      </c>
    </row>
    <row r="9" spans="1:6" x14ac:dyDescent="0.35">
      <c r="A9" s="7" t="s">
        <v>8327</v>
      </c>
      <c r="B9" s="8"/>
      <c r="C9" s="8">
        <v>40</v>
      </c>
      <c r="D9" s="8"/>
      <c r="E9" s="8"/>
      <c r="F9" s="8">
        <v>40</v>
      </c>
    </row>
    <row r="10" spans="1:6" x14ac:dyDescent="0.35">
      <c r="A10" s="7" t="s">
        <v>8328</v>
      </c>
      <c r="B10" s="8"/>
      <c r="C10" s="8"/>
      <c r="D10" s="8"/>
      <c r="E10" s="8">
        <v>40</v>
      </c>
      <c r="F10" s="8">
        <v>40</v>
      </c>
    </row>
    <row r="11" spans="1:6" x14ac:dyDescent="0.35">
      <c r="A11" s="7" t="s">
        <v>8329</v>
      </c>
      <c r="B11" s="8"/>
      <c r="C11" s="8"/>
      <c r="D11" s="8"/>
      <c r="E11" s="8">
        <v>180</v>
      </c>
      <c r="F11" s="8">
        <v>180</v>
      </c>
    </row>
    <row r="12" spans="1:6" x14ac:dyDescent="0.35">
      <c r="A12" s="7" t="s">
        <v>8330</v>
      </c>
      <c r="B12" s="8"/>
      <c r="C12" s="8">
        <v>80</v>
      </c>
      <c r="D12" s="8"/>
      <c r="E12" s="8"/>
      <c r="F12" s="8">
        <v>80</v>
      </c>
    </row>
    <row r="13" spans="1:6" x14ac:dyDescent="0.35">
      <c r="A13" s="7" t="s">
        <v>8331</v>
      </c>
      <c r="B13" s="8"/>
      <c r="C13" s="8"/>
      <c r="D13" s="8"/>
      <c r="E13" s="8">
        <v>40</v>
      </c>
      <c r="F13" s="8">
        <v>40</v>
      </c>
    </row>
    <row r="14" spans="1:6" x14ac:dyDescent="0.35">
      <c r="A14" s="7" t="s">
        <v>8332</v>
      </c>
      <c r="B14" s="8"/>
      <c r="C14" s="8">
        <v>40</v>
      </c>
      <c r="D14" s="8">
        <v>20</v>
      </c>
      <c r="E14" s="8"/>
      <c r="F14" s="8">
        <v>60</v>
      </c>
    </row>
    <row r="15" spans="1:6" x14ac:dyDescent="0.35">
      <c r="A15" s="7" t="s">
        <v>8333</v>
      </c>
      <c r="B15" s="8"/>
      <c r="C15" s="8">
        <v>40</v>
      </c>
      <c r="D15" s="8"/>
      <c r="E15" s="8"/>
      <c r="F15" s="8">
        <v>40</v>
      </c>
    </row>
    <row r="16" spans="1:6" x14ac:dyDescent="0.35">
      <c r="A16" s="7" t="s">
        <v>8334</v>
      </c>
      <c r="B16" s="8">
        <v>20</v>
      </c>
      <c r="C16" s="8">
        <v>120</v>
      </c>
      <c r="D16" s="8"/>
      <c r="E16" s="8"/>
      <c r="F16" s="8">
        <v>140</v>
      </c>
    </row>
    <row r="17" spans="1:6" x14ac:dyDescent="0.35">
      <c r="A17" s="7" t="s">
        <v>8335</v>
      </c>
      <c r="B17" s="8"/>
      <c r="C17" s="8">
        <v>20</v>
      </c>
      <c r="D17" s="8"/>
      <c r="E17" s="8"/>
      <c r="F17" s="8">
        <v>20</v>
      </c>
    </row>
    <row r="18" spans="1:6" x14ac:dyDescent="0.35">
      <c r="A18" s="7" t="s">
        <v>8336</v>
      </c>
      <c r="B18" s="8"/>
      <c r="C18" s="8"/>
      <c r="D18" s="8"/>
      <c r="E18" s="8">
        <v>140</v>
      </c>
      <c r="F18" s="8">
        <v>140</v>
      </c>
    </row>
    <row r="19" spans="1:6" x14ac:dyDescent="0.35">
      <c r="A19" s="7" t="s">
        <v>8337</v>
      </c>
      <c r="B19" s="8"/>
      <c r="C19" s="8">
        <v>20</v>
      </c>
      <c r="D19" s="8"/>
      <c r="E19" s="8">
        <v>140</v>
      </c>
      <c r="F19" s="8">
        <v>160</v>
      </c>
    </row>
    <row r="20" spans="1:6" x14ac:dyDescent="0.35">
      <c r="A20" s="7" t="s">
        <v>8338</v>
      </c>
      <c r="B20" s="8"/>
      <c r="C20" s="8">
        <v>60</v>
      </c>
      <c r="D20" s="8"/>
      <c r="E20" s="8"/>
      <c r="F20" s="8">
        <v>60</v>
      </c>
    </row>
    <row r="21" spans="1:6" x14ac:dyDescent="0.35">
      <c r="A21" s="7" t="s">
        <v>8339</v>
      </c>
      <c r="B21" s="8"/>
      <c r="C21" s="8">
        <v>11</v>
      </c>
      <c r="D21" s="8"/>
      <c r="E21" s="8">
        <v>9</v>
      </c>
      <c r="F21" s="8">
        <v>20</v>
      </c>
    </row>
    <row r="22" spans="1:6" x14ac:dyDescent="0.35">
      <c r="A22" s="7" t="s">
        <v>8340</v>
      </c>
      <c r="B22" s="8"/>
      <c r="C22" s="8"/>
      <c r="D22" s="8"/>
      <c r="E22" s="8">
        <v>20</v>
      </c>
      <c r="F22" s="8">
        <v>20</v>
      </c>
    </row>
    <row r="23" spans="1:6" x14ac:dyDescent="0.35">
      <c r="A23" s="7" t="s">
        <v>8341</v>
      </c>
      <c r="B23" s="8"/>
      <c r="C23" s="8">
        <v>40</v>
      </c>
      <c r="D23" s="8"/>
      <c r="E23" s="8"/>
      <c r="F23" s="8">
        <v>40</v>
      </c>
    </row>
    <row r="24" spans="1:6" x14ac:dyDescent="0.35">
      <c r="A24" s="7" t="s">
        <v>8342</v>
      </c>
      <c r="B24" s="8">
        <v>20</v>
      </c>
      <c r="C24" s="8">
        <v>60</v>
      </c>
      <c r="D24" s="8"/>
      <c r="E24" s="8">
        <v>60</v>
      </c>
      <c r="F24" s="8">
        <v>140</v>
      </c>
    </row>
    <row r="25" spans="1:6" x14ac:dyDescent="0.35">
      <c r="A25" s="7" t="s">
        <v>8343</v>
      </c>
      <c r="B25" s="8"/>
      <c r="C25" s="8">
        <v>20</v>
      </c>
      <c r="D25" s="8"/>
      <c r="E25" s="8"/>
      <c r="F25" s="8">
        <v>20</v>
      </c>
    </row>
    <row r="26" spans="1:6" x14ac:dyDescent="0.35">
      <c r="A26" s="7" t="s">
        <v>8344</v>
      </c>
      <c r="B26" s="8"/>
      <c r="C26" s="8"/>
      <c r="D26" s="8"/>
      <c r="E26" s="8">
        <v>60</v>
      </c>
      <c r="F26" s="8">
        <v>60</v>
      </c>
    </row>
    <row r="27" spans="1:6" x14ac:dyDescent="0.35">
      <c r="A27" s="7" t="s">
        <v>8345</v>
      </c>
      <c r="B27" s="8"/>
      <c r="C27" s="8">
        <v>20</v>
      </c>
      <c r="D27" s="8"/>
      <c r="E27" s="8"/>
      <c r="F27" s="8">
        <v>20</v>
      </c>
    </row>
    <row r="28" spans="1:6" x14ac:dyDescent="0.35">
      <c r="A28" s="7" t="s">
        <v>8346</v>
      </c>
      <c r="B28" s="8"/>
      <c r="C28" s="8">
        <v>57</v>
      </c>
      <c r="D28" s="8"/>
      <c r="E28" s="8">
        <v>103</v>
      </c>
      <c r="F28" s="8">
        <v>160</v>
      </c>
    </row>
    <row r="29" spans="1:6" x14ac:dyDescent="0.35">
      <c r="A29" s="7" t="s">
        <v>8347</v>
      </c>
      <c r="B29" s="8"/>
      <c r="C29" s="8">
        <v>20</v>
      </c>
      <c r="D29" s="8"/>
      <c r="E29" s="8"/>
      <c r="F29" s="8">
        <v>20</v>
      </c>
    </row>
    <row r="30" spans="1:6" x14ac:dyDescent="0.35">
      <c r="A30" s="7" t="s">
        <v>8348</v>
      </c>
      <c r="B30" s="8"/>
      <c r="C30" s="8">
        <v>353</v>
      </c>
      <c r="D30" s="8">
        <v>19</v>
      </c>
      <c r="E30" s="8">
        <v>694</v>
      </c>
      <c r="F30" s="8">
        <v>1066</v>
      </c>
    </row>
    <row r="31" spans="1:6" x14ac:dyDescent="0.35">
      <c r="A31" s="7" t="s">
        <v>8349</v>
      </c>
      <c r="B31" s="8"/>
      <c r="C31" s="8"/>
      <c r="D31" s="8"/>
      <c r="E31" s="8">
        <v>40</v>
      </c>
      <c r="F31" s="8">
        <v>40</v>
      </c>
    </row>
    <row r="32" spans="1:6" x14ac:dyDescent="0.35">
      <c r="A32" s="7" t="s">
        <v>8350</v>
      </c>
      <c r="B32" s="8"/>
      <c r="C32" s="8"/>
      <c r="D32" s="8"/>
      <c r="E32" s="8">
        <v>20</v>
      </c>
      <c r="F32" s="8">
        <v>20</v>
      </c>
    </row>
    <row r="33" spans="1:6" x14ac:dyDescent="0.35">
      <c r="A33" s="7" t="s">
        <v>8351</v>
      </c>
      <c r="B33" s="8"/>
      <c r="C33" s="8">
        <v>20</v>
      </c>
      <c r="D33" s="8"/>
      <c r="E33" s="8"/>
      <c r="F33" s="8">
        <v>20</v>
      </c>
    </row>
    <row r="34" spans="1:6" x14ac:dyDescent="0.35">
      <c r="A34" s="7" t="s">
        <v>8352</v>
      </c>
      <c r="B34" s="8"/>
      <c r="C34" s="8"/>
      <c r="D34" s="8"/>
      <c r="E34" s="8">
        <v>260</v>
      </c>
      <c r="F34" s="8">
        <v>260</v>
      </c>
    </row>
    <row r="35" spans="1:6" x14ac:dyDescent="0.35">
      <c r="A35" s="7" t="s">
        <v>8353</v>
      </c>
      <c r="B35" s="8">
        <v>40</v>
      </c>
      <c r="C35" s="8"/>
      <c r="D35" s="8"/>
      <c r="E35" s="8"/>
      <c r="F35" s="8">
        <v>40</v>
      </c>
    </row>
    <row r="36" spans="1:6" x14ac:dyDescent="0.35">
      <c r="A36" s="7" t="s">
        <v>8354</v>
      </c>
      <c r="B36" s="8"/>
      <c r="C36" s="8"/>
      <c r="D36" s="8"/>
      <c r="E36" s="8">
        <v>60</v>
      </c>
      <c r="F36" s="8">
        <v>60</v>
      </c>
    </row>
    <row r="37" spans="1:6" x14ac:dyDescent="0.35">
      <c r="A37" s="7" t="s">
        <v>8355</v>
      </c>
      <c r="B37" s="8"/>
      <c r="C37" s="8"/>
      <c r="D37" s="8">
        <v>6</v>
      </c>
      <c r="E37" s="8">
        <v>34</v>
      </c>
      <c r="F37" s="8">
        <v>40</v>
      </c>
    </row>
    <row r="38" spans="1:6" x14ac:dyDescent="0.35">
      <c r="A38" s="7" t="s">
        <v>8356</v>
      </c>
      <c r="B38" s="8">
        <v>18</v>
      </c>
      <c r="C38" s="8">
        <v>2</v>
      </c>
      <c r="D38" s="8"/>
      <c r="E38" s="8">
        <v>40</v>
      </c>
      <c r="F38" s="8">
        <v>60</v>
      </c>
    </row>
    <row r="39" spans="1:6" x14ac:dyDescent="0.35">
      <c r="A39" s="7" t="s">
        <v>8357</v>
      </c>
      <c r="B39" s="8">
        <v>17</v>
      </c>
      <c r="C39" s="8">
        <v>80</v>
      </c>
      <c r="D39" s="8">
        <v>5</v>
      </c>
      <c r="E39" s="8">
        <v>85</v>
      </c>
      <c r="F39" s="8">
        <v>187</v>
      </c>
    </row>
    <row r="40" spans="1:6" x14ac:dyDescent="0.35">
      <c r="A40" s="7" t="s">
        <v>8358</v>
      </c>
      <c r="B40" s="8"/>
      <c r="C40" s="8"/>
      <c r="D40" s="8"/>
      <c r="E40" s="8">
        <v>80</v>
      </c>
      <c r="F40" s="8">
        <v>80</v>
      </c>
    </row>
    <row r="41" spans="1:6" x14ac:dyDescent="0.35">
      <c r="A41" s="7" t="s">
        <v>8359</v>
      </c>
      <c r="B41" s="8"/>
      <c r="C41" s="8"/>
      <c r="D41" s="8"/>
      <c r="E41" s="8">
        <v>60</v>
      </c>
      <c r="F41" s="8">
        <v>60</v>
      </c>
    </row>
    <row r="42" spans="1:6" x14ac:dyDescent="0.35">
      <c r="A42" s="7" t="s">
        <v>8360</v>
      </c>
      <c r="B42" s="8">
        <v>10</v>
      </c>
      <c r="C42" s="8">
        <v>47</v>
      </c>
      <c r="D42" s="8"/>
      <c r="E42" s="8"/>
      <c r="F42" s="8">
        <v>57</v>
      </c>
    </row>
    <row r="43" spans="1:6" x14ac:dyDescent="0.35">
      <c r="A43" s="7" t="s">
        <v>8361</v>
      </c>
      <c r="B43" s="8"/>
      <c r="C43" s="8">
        <v>100</v>
      </c>
      <c r="D43" s="8"/>
      <c r="E43" s="8"/>
      <c r="F43" s="8">
        <v>100</v>
      </c>
    </row>
    <row r="44" spans="1:6" x14ac:dyDescent="0.35">
      <c r="A44" s="7" t="s">
        <v>8362</v>
      </c>
      <c r="B44" s="8">
        <v>60</v>
      </c>
      <c r="C44" s="8">
        <v>120</v>
      </c>
      <c r="D44" s="8"/>
      <c r="E44" s="8">
        <v>20</v>
      </c>
      <c r="F44" s="8">
        <v>200</v>
      </c>
    </row>
    <row r="45" spans="1:6" x14ac:dyDescent="0.35">
      <c r="A45" s="7" t="s">
        <v>8363</v>
      </c>
      <c r="B45" s="8">
        <v>100</v>
      </c>
      <c r="C45" s="8">
        <v>60</v>
      </c>
      <c r="D45" s="8"/>
      <c r="E45" s="8"/>
      <c r="F45" s="8">
        <v>160</v>
      </c>
    </row>
    <row r="46" spans="1:6" x14ac:dyDescent="0.35">
      <c r="A46" s="7" t="s">
        <v>8364</v>
      </c>
      <c r="B46" s="8">
        <v>20</v>
      </c>
      <c r="C46" s="8"/>
      <c r="D46" s="8"/>
      <c r="E46" s="8"/>
      <c r="F46" s="8">
        <v>20</v>
      </c>
    </row>
    <row r="47" spans="1:6" x14ac:dyDescent="0.35">
      <c r="A47" s="7" t="s">
        <v>8311</v>
      </c>
      <c r="B47" s="8">
        <v>349</v>
      </c>
      <c r="C47" s="8">
        <v>1530</v>
      </c>
      <c r="D47" s="8">
        <v>50</v>
      </c>
      <c r="E47" s="8">
        <v>2185</v>
      </c>
      <c r="F47" s="8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631CC-1B4B-4A8F-9596-C00AAC82CA36}">
  <sheetPr codeName="Sheet5"/>
  <dimension ref="A1:E18"/>
  <sheetViews>
    <sheetView workbookViewId="0">
      <selection activeCell="D8" sqref="D8"/>
    </sheetView>
  </sheetViews>
  <sheetFormatPr defaultRowHeight="14.5" x14ac:dyDescent="0.35"/>
  <cols>
    <col min="1" max="1" width="12.90625" bestFit="1" customWidth="1"/>
    <col min="2" max="2" width="15.26953125" bestFit="1" customWidth="1"/>
    <col min="3" max="3" width="5.453125" bestFit="1" customWidth="1"/>
    <col min="4" max="4" width="9.1796875" bestFit="1" customWidth="1"/>
    <col min="5" max="6" width="10.7265625" bestFit="1" customWidth="1"/>
  </cols>
  <sheetData>
    <row r="1" spans="1:5" x14ac:dyDescent="0.35">
      <c r="A1" s="6" t="s">
        <v>8399</v>
      </c>
      <c r="B1" t="s">
        <v>8323</v>
      </c>
    </row>
    <row r="2" spans="1:5" x14ac:dyDescent="0.35">
      <c r="A2" s="6" t="s">
        <v>8308</v>
      </c>
      <c r="B2" t="s">
        <v>8323</v>
      </c>
    </row>
    <row r="4" spans="1:5" x14ac:dyDescent="0.35">
      <c r="A4" s="6" t="s">
        <v>8312</v>
      </c>
      <c r="B4" s="6" t="s">
        <v>8322</v>
      </c>
    </row>
    <row r="5" spans="1:5" x14ac:dyDescent="0.35">
      <c r="A5" s="6" t="s">
        <v>8310</v>
      </c>
      <c r="B5" t="s">
        <v>8220</v>
      </c>
      <c r="C5" t="s">
        <v>8221</v>
      </c>
      <c r="D5" t="s">
        <v>8219</v>
      </c>
      <c r="E5" t="s">
        <v>8311</v>
      </c>
    </row>
    <row r="6" spans="1:5" x14ac:dyDescent="0.35">
      <c r="A6" s="12" t="s">
        <v>8393</v>
      </c>
      <c r="B6" s="8">
        <v>34</v>
      </c>
      <c r="C6" s="8">
        <v>149</v>
      </c>
      <c r="D6" s="8">
        <v>182</v>
      </c>
      <c r="E6" s="8">
        <v>365</v>
      </c>
    </row>
    <row r="7" spans="1:5" x14ac:dyDescent="0.35">
      <c r="A7" s="12" t="s">
        <v>8394</v>
      </c>
      <c r="B7" s="8">
        <v>27</v>
      </c>
      <c r="C7" s="8">
        <v>106</v>
      </c>
      <c r="D7" s="8">
        <v>202</v>
      </c>
      <c r="E7" s="8">
        <v>335</v>
      </c>
    </row>
    <row r="8" spans="1:5" x14ac:dyDescent="0.35">
      <c r="A8" s="12" t="s">
        <v>8395</v>
      </c>
      <c r="B8" s="8">
        <v>28</v>
      </c>
      <c r="C8" s="8">
        <v>108</v>
      </c>
      <c r="D8" s="8">
        <v>180</v>
      </c>
      <c r="E8" s="8">
        <v>316</v>
      </c>
    </row>
    <row r="9" spans="1:5" x14ac:dyDescent="0.35">
      <c r="A9" s="12" t="s">
        <v>8396</v>
      </c>
      <c r="B9" s="8">
        <v>27</v>
      </c>
      <c r="C9" s="8">
        <v>102</v>
      </c>
      <c r="D9" s="8">
        <v>192</v>
      </c>
      <c r="E9" s="8">
        <v>321</v>
      </c>
    </row>
    <row r="10" spans="1:5" x14ac:dyDescent="0.35">
      <c r="A10" s="12" t="s">
        <v>8387</v>
      </c>
      <c r="B10" s="8">
        <v>26</v>
      </c>
      <c r="C10" s="8">
        <v>126</v>
      </c>
      <c r="D10" s="8">
        <v>234</v>
      </c>
      <c r="E10" s="8">
        <v>386</v>
      </c>
    </row>
    <row r="11" spans="1:5" x14ac:dyDescent="0.35">
      <c r="A11" s="12" t="s">
        <v>8397</v>
      </c>
      <c r="B11" s="8">
        <v>27</v>
      </c>
      <c r="C11" s="8">
        <v>147</v>
      </c>
      <c r="D11" s="8">
        <v>211</v>
      </c>
      <c r="E11" s="8">
        <v>385</v>
      </c>
    </row>
    <row r="12" spans="1:5" x14ac:dyDescent="0.35">
      <c r="A12" s="12" t="s">
        <v>8388</v>
      </c>
      <c r="B12" s="8">
        <v>43</v>
      </c>
      <c r="C12" s="8">
        <v>150</v>
      </c>
      <c r="D12" s="8">
        <v>194</v>
      </c>
      <c r="E12" s="8">
        <v>387</v>
      </c>
    </row>
    <row r="13" spans="1:5" x14ac:dyDescent="0.35">
      <c r="A13" s="12" t="s">
        <v>8389</v>
      </c>
      <c r="B13" s="8">
        <v>33</v>
      </c>
      <c r="C13" s="8">
        <v>134</v>
      </c>
      <c r="D13" s="8">
        <v>166</v>
      </c>
      <c r="E13" s="8">
        <v>333</v>
      </c>
    </row>
    <row r="14" spans="1:5" x14ac:dyDescent="0.35">
      <c r="A14" s="12" t="s">
        <v>8390</v>
      </c>
      <c r="B14" s="8">
        <v>24</v>
      </c>
      <c r="C14" s="8">
        <v>127</v>
      </c>
      <c r="D14" s="8">
        <v>147</v>
      </c>
      <c r="E14" s="8">
        <v>298</v>
      </c>
    </row>
    <row r="15" spans="1:5" x14ac:dyDescent="0.35">
      <c r="A15" s="12" t="s">
        <v>8391</v>
      </c>
      <c r="B15" s="8">
        <v>20</v>
      </c>
      <c r="C15" s="8">
        <v>149</v>
      </c>
      <c r="D15" s="8">
        <v>183</v>
      </c>
      <c r="E15" s="8">
        <v>352</v>
      </c>
    </row>
    <row r="16" spans="1:5" x14ac:dyDescent="0.35">
      <c r="A16" s="12" t="s">
        <v>8392</v>
      </c>
      <c r="B16" s="8">
        <v>37</v>
      </c>
      <c r="C16" s="8">
        <v>114</v>
      </c>
      <c r="D16" s="8">
        <v>183</v>
      </c>
      <c r="E16" s="8">
        <v>334</v>
      </c>
    </row>
    <row r="17" spans="1:5" x14ac:dyDescent="0.35">
      <c r="A17" s="12" t="s">
        <v>8398</v>
      </c>
      <c r="B17" s="8">
        <v>23</v>
      </c>
      <c r="C17" s="8">
        <v>118</v>
      </c>
      <c r="D17" s="8">
        <v>111</v>
      </c>
      <c r="E17" s="8">
        <v>252</v>
      </c>
    </row>
    <row r="18" spans="1:5" x14ac:dyDescent="0.35">
      <c r="A18" s="12" t="s">
        <v>8311</v>
      </c>
      <c r="B18" s="8">
        <v>349</v>
      </c>
      <c r="C18" s="8">
        <v>1530</v>
      </c>
      <c r="D18" s="8">
        <v>2185</v>
      </c>
      <c r="E18" s="8">
        <v>4064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A02BD-B510-42AB-93D9-A16648795CD1}">
  <sheetPr codeName="Sheet6"/>
  <dimension ref="A1:H18"/>
  <sheetViews>
    <sheetView workbookViewId="0">
      <selection activeCell="C19" sqref="A1:XFD1048576"/>
    </sheetView>
  </sheetViews>
  <sheetFormatPr defaultRowHeight="14.5" x14ac:dyDescent="0.35"/>
  <cols>
    <col min="1" max="1" width="27.36328125" customWidth="1"/>
    <col min="2" max="2" width="17.1796875" customWidth="1"/>
    <col min="3" max="3" width="13.1796875" customWidth="1"/>
    <col min="4" max="4" width="15.90625" customWidth="1"/>
    <col min="5" max="5" width="11.6328125" customWidth="1"/>
    <col min="6" max="6" width="19.6328125" customWidth="1"/>
    <col min="7" max="7" width="15.90625" customWidth="1"/>
    <col min="8" max="8" width="17.453125" customWidth="1"/>
  </cols>
  <sheetData>
    <row r="1" spans="1:8" x14ac:dyDescent="0.35">
      <c r="A1" t="s">
        <v>8367</v>
      </c>
      <c r="B1" t="s">
        <v>8368</v>
      </c>
      <c r="C1" t="s">
        <v>8369</v>
      </c>
      <c r="D1" t="s">
        <v>8370</v>
      </c>
      <c r="E1" t="s">
        <v>8371</v>
      </c>
      <c r="F1" t="s">
        <v>8372</v>
      </c>
      <c r="G1" t="s">
        <v>8373</v>
      </c>
      <c r="H1" t="s">
        <v>8374</v>
      </c>
    </row>
    <row r="2" spans="1:8" x14ac:dyDescent="0.35">
      <c r="A2" t="s">
        <v>8375</v>
      </c>
      <c r="B2">
        <f>COUNTIFS(Sheet1!F:F,"successful",Sheet1!D:D,"&lt;1000")</f>
        <v>322</v>
      </c>
      <c r="C2">
        <f>COUNTIFS(Sheet1!F:F,"failed",Sheet1!D:D,"&lt;1000")</f>
        <v>113</v>
      </c>
      <c r="D2">
        <f>COUNTIFS(Sheet1!F:F,"canceled",Sheet1!D:D,"&lt;1000")</f>
        <v>18</v>
      </c>
      <c r="E2">
        <f>SUM(B2:D2)</f>
        <v>453</v>
      </c>
      <c r="F2" s="11">
        <f>B2/E2</f>
        <v>0.71081677704194257</v>
      </c>
      <c r="G2" s="10">
        <f>C2/E2</f>
        <v>0.24944812362030905</v>
      </c>
      <c r="H2" s="10">
        <f>D2/E2</f>
        <v>3.9735099337748346E-2</v>
      </c>
    </row>
    <row r="3" spans="1:8" x14ac:dyDescent="0.35">
      <c r="A3" t="s">
        <v>8377</v>
      </c>
      <c r="B3">
        <f>COUNTIFS(Sheet1!F:F,"successful",Sheet1!D:D,"&gt;=1000",Sheet1!D:D,"&lt;5000")</f>
        <v>932</v>
      </c>
      <c r="C3">
        <f>COUNTIFS(Sheet1!F:F,"failed",Sheet1!D:D,"&gt;=1000",Sheet1!D:D,"&lt;5000")</f>
        <v>420</v>
      </c>
      <c r="D3">
        <f>COUNTIFS(Sheet1!F:F,"canceled",Sheet1!D:D,"&gt;=1000",Sheet1!D:D,"&lt;5000")</f>
        <v>60</v>
      </c>
      <c r="E3">
        <f t="shared" ref="E3:E13" si="0">SUM(B3:D3)</f>
        <v>1412</v>
      </c>
      <c r="F3" s="11">
        <f t="shared" ref="F3:F13" si="1">B3/E3</f>
        <v>0.66005665722379603</v>
      </c>
      <c r="G3" s="10">
        <f>C3/E3</f>
        <v>0.29745042492917845</v>
      </c>
      <c r="H3" s="10">
        <f t="shared" ref="H3:H13" si="2">D3/E3</f>
        <v>4.2492917847025496E-2</v>
      </c>
    </row>
    <row r="4" spans="1:8" x14ac:dyDescent="0.35">
      <c r="A4" t="s">
        <v>8378</v>
      </c>
      <c r="B4">
        <f>COUNTIFS(Sheet1!F:F,"successful",Sheet1!D:D,"&gt;=5000",Sheet1!D:D,"&lt;10000")</f>
        <v>381</v>
      </c>
      <c r="C4">
        <f>COUNTIFS(Sheet1!F:F,"failed",Sheet1!D:D,"&gt;=5000",Sheet1!D:D,"&lt;10000")</f>
        <v>283</v>
      </c>
      <c r="D4">
        <f>COUNTIFS(Sheet1!F:F,"canceled",Sheet1!D:D,"&gt;=5000",Sheet1!D:D,"&lt;10000")</f>
        <v>52</v>
      </c>
      <c r="E4">
        <f t="shared" si="0"/>
        <v>716</v>
      </c>
      <c r="F4" s="11">
        <f t="shared" si="1"/>
        <v>0.53212290502793291</v>
      </c>
      <c r="G4" s="10">
        <f t="shared" ref="G4:G13" si="3">C4/E4</f>
        <v>0.39525139664804471</v>
      </c>
      <c r="H4" s="10">
        <f t="shared" si="2"/>
        <v>7.2625698324022353E-2</v>
      </c>
    </row>
    <row r="5" spans="1:8" x14ac:dyDescent="0.35">
      <c r="A5" t="s">
        <v>8379</v>
      </c>
      <c r="B5">
        <f>COUNTIFS(Sheet1!F:F,"successful",Sheet1!D:D,"&gt;=10000",Sheet1!D:D,"&lt;15000")</f>
        <v>168</v>
      </c>
      <c r="C5">
        <f>COUNTIFS(Sheet1!F:F,"failed",Sheet1!D:D,"&gt;=10000",Sheet1!D:D,"&lt;15000")</f>
        <v>144</v>
      </c>
      <c r="D5">
        <f>COUNTIFS(Sheet1!F:F,"canceled",Sheet1!D:D,"&gt;=50000")</f>
        <v>100</v>
      </c>
      <c r="E5">
        <f t="shared" si="0"/>
        <v>412</v>
      </c>
      <c r="F5" s="11">
        <f t="shared" si="1"/>
        <v>0.40776699029126212</v>
      </c>
      <c r="G5" s="10">
        <f t="shared" si="3"/>
        <v>0.34951456310679613</v>
      </c>
      <c r="H5" s="10">
        <f t="shared" si="2"/>
        <v>0.24271844660194175</v>
      </c>
    </row>
    <row r="6" spans="1:8" x14ac:dyDescent="0.35">
      <c r="A6" t="s">
        <v>8381</v>
      </c>
      <c r="B6">
        <f>COUNTIFS(Sheet1!F:F,"successful",Sheet1!D:D,"&gt;=15000",Sheet1!D:D,"&lt;20000")</f>
        <v>94</v>
      </c>
      <c r="C6">
        <f>COUNTIFS(Sheet1!F:F,"failed",Sheet1!D:D,"&gt;=15000",Sheet1!D:D,"&lt;20000")</f>
        <v>90</v>
      </c>
      <c r="D6">
        <f>COUNTIFS(Sheet1!F:F,"canceled",Sheet1!D:D,"&gt;=15000",Sheet1!D:D,"&lt;20000")</f>
        <v>17</v>
      </c>
      <c r="E6">
        <f t="shared" si="0"/>
        <v>201</v>
      </c>
      <c r="F6" s="11">
        <f t="shared" si="1"/>
        <v>0.46766169154228854</v>
      </c>
      <c r="G6" s="10">
        <f t="shared" si="3"/>
        <v>0.44776119402985076</v>
      </c>
      <c r="H6" s="10">
        <f t="shared" si="2"/>
        <v>8.45771144278607E-2</v>
      </c>
    </row>
    <row r="7" spans="1:8" x14ac:dyDescent="0.35">
      <c r="A7" t="s">
        <v>8380</v>
      </c>
      <c r="B7">
        <f>COUNTIFS(Sheet1!F:F,"successful",Sheet1!D:D,"&gt;=20000",Sheet1!D:D,"&lt;25000")</f>
        <v>62</v>
      </c>
      <c r="C7">
        <f>COUNTIFS(Sheet1!F:F,"failed",Sheet1!D:D,"&gt;=20000",Sheet1!D:D,"&lt;25000")</f>
        <v>72</v>
      </c>
      <c r="D7">
        <f>COUNTIFS(Sheet1!F:F,"canceled",Sheet1!D:D,"&gt;=20000",Sheet1!D:D,"&lt;25000")</f>
        <v>14</v>
      </c>
      <c r="E7">
        <f t="shared" si="0"/>
        <v>148</v>
      </c>
      <c r="F7" s="11">
        <f t="shared" si="1"/>
        <v>0.41891891891891891</v>
      </c>
      <c r="G7" s="10">
        <f t="shared" si="3"/>
        <v>0.48648648648648651</v>
      </c>
      <c r="H7" s="10">
        <f t="shared" si="2"/>
        <v>9.45945945945946E-2</v>
      </c>
    </row>
    <row r="8" spans="1:8" x14ac:dyDescent="0.35">
      <c r="A8" t="s">
        <v>8382</v>
      </c>
      <c r="B8">
        <f>COUNTIFS(Sheet1!F:F,"successful",Sheet1!D:D,"&gt;=25000",Sheet1!D:D,"&lt;30000")</f>
        <v>55</v>
      </c>
      <c r="C8">
        <f>COUNTIFS(Sheet1!F:F,"failed",Sheet1!D:D,"&gt;=25000",Sheet1!D:D,"&lt;30000")</f>
        <v>64</v>
      </c>
      <c r="D8">
        <f>COUNTIFS(Sheet1!F:F,"canceled",Sheet1!D:D,"&gt;=25000",Sheet1!D:D,"&lt;30000")</f>
        <v>18</v>
      </c>
      <c r="E8">
        <f t="shared" si="0"/>
        <v>137</v>
      </c>
      <c r="F8" s="11">
        <f t="shared" si="1"/>
        <v>0.40145985401459855</v>
      </c>
      <c r="G8" s="10">
        <f t="shared" si="3"/>
        <v>0.46715328467153283</v>
      </c>
      <c r="H8" s="10">
        <f t="shared" si="2"/>
        <v>0.13138686131386862</v>
      </c>
    </row>
    <row r="9" spans="1:8" x14ac:dyDescent="0.35">
      <c r="A9" t="s">
        <v>8383</v>
      </c>
      <c r="B9">
        <f>COUNTIFS(Sheet1!F:F,"successful",Sheet1!D:D,"&gt;=30000",Sheet1!D:D,"&lt;35000")</f>
        <v>32</v>
      </c>
      <c r="C9">
        <f>COUNTIFS(Sheet1!F:F,"failed",Sheet1!D:D,"&gt;=30000",Sheet1!D:D,"&lt;35000")</f>
        <v>37</v>
      </c>
      <c r="D9">
        <f>COUNTIFS(Sheet1!F:F,"canceled",Sheet1!D:D,"&gt;=30000",Sheet1!D:D,"&lt;35000")</f>
        <v>13</v>
      </c>
      <c r="E9">
        <f t="shared" si="0"/>
        <v>82</v>
      </c>
      <c r="F9" s="11">
        <f t="shared" si="1"/>
        <v>0.3902439024390244</v>
      </c>
      <c r="G9" s="10">
        <f t="shared" si="3"/>
        <v>0.45121951219512196</v>
      </c>
      <c r="H9" s="10">
        <f t="shared" si="2"/>
        <v>0.15853658536585366</v>
      </c>
    </row>
    <row r="10" spans="1:8" x14ac:dyDescent="0.35">
      <c r="A10" t="s">
        <v>8384</v>
      </c>
      <c r="B10">
        <f>COUNTIFS(Sheet1!F:F,"successful",Sheet1!D:D,"&gt;=35000",Sheet1!D:D,"&lt;40000")</f>
        <v>26</v>
      </c>
      <c r="C10">
        <f>COUNTIFS(Sheet1!F:F,"failed",Sheet1!D:D,"&gt;=35000",Sheet1!D:D,"&lt;40000")</f>
        <v>22</v>
      </c>
      <c r="D10">
        <f>COUNTIFS(Sheet1!F:F,"canceled",Sheet1!D:D,"&gt;=35000",Sheet1!D:D,"&lt;40000")</f>
        <v>7</v>
      </c>
      <c r="E10">
        <f t="shared" si="0"/>
        <v>55</v>
      </c>
      <c r="F10" s="11">
        <f t="shared" si="1"/>
        <v>0.47272727272727272</v>
      </c>
      <c r="G10" s="10">
        <f t="shared" si="3"/>
        <v>0.4</v>
      </c>
      <c r="H10" s="10">
        <f t="shared" si="2"/>
        <v>0.12727272727272726</v>
      </c>
    </row>
    <row r="11" spans="1:8" x14ac:dyDescent="0.35">
      <c r="A11" t="s">
        <v>8385</v>
      </c>
      <c r="B11">
        <f>COUNTIFS(Sheet1!F:F,"successful",Sheet1!D:D,"&gt;=40000",Sheet1!D:D,"&lt;45000")</f>
        <v>21</v>
      </c>
      <c r="C11">
        <f>COUNTIFS(Sheet1!F:F,"failed",Sheet1!D:D,"&gt;=40000",Sheet1!D:D,"&lt;45000")</f>
        <v>16</v>
      </c>
      <c r="D11">
        <f>COUNTIFS(Sheet1!F:F,"canceled",Sheet1!D:D,"&gt;=40000",Sheet1!D:D,"&lt;45000")</f>
        <v>6</v>
      </c>
      <c r="E11">
        <f t="shared" si="0"/>
        <v>43</v>
      </c>
      <c r="F11" s="11">
        <f t="shared" si="1"/>
        <v>0.48837209302325579</v>
      </c>
      <c r="G11" s="10">
        <f t="shared" si="3"/>
        <v>0.37209302325581395</v>
      </c>
      <c r="H11" s="10">
        <f t="shared" si="2"/>
        <v>0.13953488372093023</v>
      </c>
    </row>
    <row r="12" spans="1:8" x14ac:dyDescent="0.35">
      <c r="A12" t="s">
        <v>8386</v>
      </c>
      <c r="B12">
        <f>COUNTIFS(Sheet1!F:F,"successful",Sheet1!D:D,"&gt;=45000",Sheet1!D:D,"&lt;50000")</f>
        <v>6</v>
      </c>
      <c r="C12">
        <f>COUNTIFS(Sheet1!F:F,"failed",Sheet1!D:D,"&gt;=45000",Sheet1!D:D,"&lt;50000")</f>
        <v>11</v>
      </c>
      <c r="D12">
        <f>COUNTIFS(Sheet1!F:F,"canceled",Sheet1!D:D,"&gt;=45000",Sheet1!D:D,"&lt;50000")</f>
        <v>4</v>
      </c>
      <c r="E12">
        <f t="shared" si="0"/>
        <v>21</v>
      </c>
      <c r="F12" s="11">
        <f t="shared" si="1"/>
        <v>0.2857142857142857</v>
      </c>
      <c r="G12" s="10">
        <f t="shared" si="3"/>
        <v>0.52380952380952384</v>
      </c>
      <c r="H12" s="10">
        <f t="shared" si="2"/>
        <v>0.19047619047619047</v>
      </c>
    </row>
    <row r="13" spans="1:8" x14ac:dyDescent="0.35">
      <c r="A13" t="s">
        <v>8376</v>
      </c>
      <c r="B13">
        <f>COUNTIFS(Sheet1!F:F,"successful",Sheet1!D:D,"&gt;=50000")</f>
        <v>86</v>
      </c>
      <c r="C13">
        <f>COUNTIFS(Sheet1!F:F,"failed",Sheet1!D:D,"&gt;=50000")</f>
        <v>258</v>
      </c>
      <c r="D13">
        <f>COUNTIFS(Sheet1!F:F,"canceled",Sheet1!D:D,"&gt;=50000")</f>
        <v>100</v>
      </c>
      <c r="E13">
        <f t="shared" si="0"/>
        <v>444</v>
      </c>
      <c r="F13" s="11">
        <f t="shared" si="1"/>
        <v>0.19369369369369369</v>
      </c>
      <c r="G13" s="10">
        <f t="shared" si="3"/>
        <v>0.58108108108108103</v>
      </c>
      <c r="H13" s="10">
        <f t="shared" si="2"/>
        <v>0.22522522522522523</v>
      </c>
    </row>
    <row r="18" spans="6:6" x14ac:dyDescent="0.35">
      <c r="F18" s="10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nisas</cp:lastModifiedBy>
  <dcterms:created xsi:type="dcterms:W3CDTF">2017-04-20T15:17:24Z</dcterms:created>
  <dcterms:modified xsi:type="dcterms:W3CDTF">2020-03-14T13:41:42Z</dcterms:modified>
</cp:coreProperties>
</file>