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MNIT\SEM3\Seminar\XL\"/>
    </mc:Choice>
  </mc:AlternateContent>
  <xr:revisionPtr revIDLastSave="0" documentId="13_ncr:1_{45FF344F-D998-4114-9F47-D06FE494AC66}" xr6:coauthVersionLast="47" xr6:coauthVersionMax="47" xr10:uidLastSave="{00000000-0000-0000-0000-000000000000}"/>
  <bookViews>
    <workbookView xWindow="-110" yWindow="-110" windowWidth="19420" windowHeight="10300" tabRatio="799" activeTab="4" xr2:uid="{00000000-000D-0000-FFFF-FFFF00000000}"/>
  </bookViews>
  <sheets>
    <sheet name="DAM" sheetId="8" r:id="rId1"/>
    <sheet name="RTM" sheetId="9" r:id="rId2"/>
    <sheet name="31 OCT DAM MCP " sheetId="3" r:id="rId3"/>
    <sheet name="31OCT RTM MCP" sheetId="5" r:id="rId4"/>
    <sheet name="UM_RIS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" i="6"/>
  <c r="AB6" i="6"/>
  <c r="AB7" i="6"/>
  <c r="AB14" i="6"/>
  <c r="AB22" i="6"/>
  <c r="AA25" i="6"/>
  <c r="K21" i="6"/>
  <c r="J13" i="6"/>
  <c r="I14" i="6"/>
  <c r="Y25" i="6"/>
  <c r="AB25" i="6" s="1"/>
  <c r="Y3" i="6"/>
  <c r="Y4" i="6"/>
  <c r="AB4" i="6" s="1"/>
  <c r="Y5" i="6"/>
  <c r="Y6" i="6"/>
  <c r="Y7" i="6"/>
  <c r="Y8" i="6"/>
  <c r="AB8" i="6" s="1"/>
  <c r="Y9" i="6"/>
  <c r="AB9" i="6" s="1"/>
  <c r="Y10" i="6"/>
  <c r="AB10" i="6" s="1"/>
  <c r="Y11" i="6"/>
  <c r="Y12" i="6"/>
  <c r="Y13" i="6"/>
  <c r="Y14" i="6"/>
  <c r="Y15" i="6"/>
  <c r="Y16" i="6"/>
  <c r="AB16" i="6" s="1"/>
  <c r="Y17" i="6"/>
  <c r="AB17" i="6" s="1"/>
  <c r="Y18" i="6"/>
  <c r="AB18" i="6" s="1"/>
  <c r="Y19" i="6"/>
  <c r="Y20" i="6"/>
  <c r="Y21" i="6"/>
  <c r="Y22" i="6"/>
  <c r="Y23" i="6"/>
  <c r="Y24" i="6"/>
  <c r="AB24" i="6" s="1"/>
  <c r="X3" i="6"/>
  <c r="X4" i="6"/>
  <c r="AA4" i="6" s="1"/>
  <c r="X5" i="6"/>
  <c r="X6" i="6"/>
  <c r="AA6" i="6" s="1"/>
  <c r="X7" i="6"/>
  <c r="AA7" i="6" s="1"/>
  <c r="X8" i="6"/>
  <c r="X9" i="6"/>
  <c r="AA9" i="6" s="1"/>
  <c r="X10" i="6"/>
  <c r="X11" i="6"/>
  <c r="X12" i="6"/>
  <c r="X13" i="6"/>
  <c r="X14" i="6"/>
  <c r="AA14" i="6" s="1"/>
  <c r="X15" i="6"/>
  <c r="X16" i="6"/>
  <c r="X17" i="6"/>
  <c r="AA17" i="6" s="1"/>
  <c r="X18" i="6"/>
  <c r="X19" i="6"/>
  <c r="X20" i="6"/>
  <c r="X21" i="6"/>
  <c r="X22" i="6"/>
  <c r="AA22" i="6" s="1"/>
  <c r="X23" i="6"/>
  <c r="X24" i="6"/>
  <c r="X25" i="6"/>
  <c r="Y2" i="6"/>
  <c r="AB2" i="6" s="1"/>
  <c r="X2" i="6"/>
  <c r="AA2" i="6" s="1"/>
  <c r="H3" i="6"/>
  <c r="Z3" i="6" s="1"/>
  <c r="AB3" i="6" s="1"/>
  <c r="H4" i="6"/>
  <c r="Z4" i="6" s="1"/>
  <c r="H5" i="6"/>
  <c r="H6" i="6"/>
  <c r="Z6" i="6" s="1"/>
  <c r="H7" i="6"/>
  <c r="Z7" i="6" s="1"/>
  <c r="H8" i="6"/>
  <c r="Z8" i="6" s="1"/>
  <c r="H9" i="6"/>
  <c r="Z9" i="6" s="1"/>
  <c r="H10" i="6"/>
  <c r="Z10" i="6" s="1"/>
  <c r="AA10" i="6" s="1"/>
  <c r="H11" i="6"/>
  <c r="Z11" i="6" s="1"/>
  <c r="AB11" i="6" s="1"/>
  <c r="H12" i="6"/>
  <c r="H13" i="6"/>
  <c r="H14" i="6"/>
  <c r="Z14" i="6" s="1"/>
  <c r="H15" i="6"/>
  <c r="H16" i="6"/>
  <c r="Z16" i="6" s="1"/>
  <c r="H17" i="6"/>
  <c r="Z17" i="6" s="1"/>
  <c r="H18" i="6"/>
  <c r="Z18" i="6" s="1"/>
  <c r="AA18" i="6" s="1"/>
  <c r="H19" i="6"/>
  <c r="H20" i="6"/>
  <c r="H21" i="6"/>
  <c r="H22" i="6"/>
  <c r="Z22" i="6" s="1"/>
  <c r="H23" i="6"/>
  <c r="H24" i="6"/>
  <c r="Z24" i="6" s="1"/>
  <c r="H25" i="6"/>
  <c r="Z25" i="6" s="1"/>
  <c r="H2" i="6"/>
  <c r="Z2" i="6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2" i="9"/>
  <c r="I2" i="9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3" i="8"/>
  <c r="L2" i="8"/>
  <c r="K2" i="8"/>
  <c r="J2" i="8"/>
  <c r="I2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2" i="8"/>
  <c r="D26" i="6"/>
  <c r="O3" i="5"/>
  <c r="O4" i="5"/>
  <c r="O5" i="5"/>
  <c r="O6" i="5"/>
  <c r="O7" i="5"/>
  <c r="O8" i="5"/>
  <c r="O2" i="5"/>
  <c r="G10" i="5"/>
  <c r="G9" i="5"/>
  <c r="G3" i="5"/>
  <c r="G2" i="5"/>
  <c r="E100" i="5"/>
  <c r="E99" i="5"/>
  <c r="E9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B98" i="5"/>
  <c r="M255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2" i="3"/>
  <c r="E2" i="3" s="1"/>
  <c r="B98" i="3"/>
  <c r="G9" i="3" s="1"/>
  <c r="AB13" i="6" l="1"/>
  <c r="AB5" i="6"/>
  <c r="AB20" i="6"/>
  <c r="AB12" i="6"/>
  <c r="K14" i="6"/>
  <c r="K5" i="6"/>
  <c r="AA11" i="6"/>
  <c r="AA3" i="6"/>
  <c r="L21" i="6"/>
  <c r="I13" i="6"/>
  <c r="L11" i="6"/>
  <c r="I6" i="6"/>
  <c r="L5" i="6"/>
  <c r="AA24" i="6"/>
  <c r="AA16" i="6"/>
  <c r="AA8" i="6"/>
  <c r="J14" i="6"/>
  <c r="AA12" i="6"/>
  <c r="I5" i="6"/>
  <c r="M5" i="6" s="1"/>
  <c r="J6" i="6"/>
  <c r="K13" i="6"/>
  <c r="L20" i="6"/>
  <c r="J12" i="6"/>
  <c r="I22" i="6"/>
  <c r="I3" i="6"/>
  <c r="J5" i="6"/>
  <c r="K12" i="6"/>
  <c r="L19" i="6"/>
  <c r="K20" i="6"/>
  <c r="K4" i="6"/>
  <c r="I11" i="6"/>
  <c r="K19" i="6"/>
  <c r="L4" i="6"/>
  <c r="L3" i="6"/>
  <c r="I21" i="6"/>
  <c r="J22" i="6"/>
  <c r="J4" i="6"/>
  <c r="K11" i="6"/>
  <c r="L13" i="6"/>
  <c r="J20" i="6"/>
  <c r="K3" i="6"/>
  <c r="I19" i="6"/>
  <c r="J21" i="6"/>
  <c r="K22" i="6"/>
  <c r="K6" i="6"/>
  <c r="L12" i="6"/>
  <c r="I2" i="6"/>
  <c r="L18" i="6"/>
  <c r="L10" i="6"/>
  <c r="J2" i="6"/>
  <c r="I20" i="6"/>
  <c r="I12" i="6"/>
  <c r="I4" i="6"/>
  <c r="J19" i="6"/>
  <c r="J11" i="6"/>
  <c r="J3" i="6"/>
  <c r="K18" i="6"/>
  <c r="K10" i="6"/>
  <c r="L25" i="6"/>
  <c r="L17" i="6"/>
  <c r="L9" i="6"/>
  <c r="K2" i="6"/>
  <c r="J18" i="6"/>
  <c r="J10" i="6"/>
  <c r="K25" i="6"/>
  <c r="K17" i="6"/>
  <c r="K9" i="6"/>
  <c r="L24" i="6"/>
  <c r="L16" i="6"/>
  <c r="L8" i="6"/>
  <c r="L2" i="6"/>
  <c r="I18" i="6"/>
  <c r="I10" i="6"/>
  <c r="J25" i="6"/>
  <c r="J17" i="6"/>
  <c r="J9" i="6"/>
  <c r="K24" i="6"/>
  <c r="K16" i="6"/>
  <c r="K8" i="6"/>
  <c r="L23" i="6"/>
  <c r="L15" i="6"/>
  <c r="L7" i="6"/>
  <c r="I25" i="6"/>
  <c r="I17" i="6"/>
  <c r="I9" i="6"/>
  <c r="J24" i="6"/>
  <c r="J16" i="6"/>
  <c r="J8" i="6"/>
  <c r="K23" i="6"/>
  <c r="K15" i="6"/>
  <c r="K7" i="6"/>
  <c r="L22" i="6"/>
  <c r="L14" i="6"/>
  <c r="L6" i="6"/>
  <c r="I24" i="6"/>
  <c r="M24" i="6" s="1"/>
  <c r="I16" i="6"/>
  <c r="M16" i="6" s="1"/>
  <c r="I8" i="6"/>
  <c r="M8" i="6" s="1"/>
  <c r="AC8" i="6" s="1"/>
  <c r="J23" i="6"/>
  <c r="J15" i="6"/>
  <c r="J7" i="6"/>
  <c r="I23" i="6"/>
  <c r="I15" i="6"/>
  <c r="I7" i="6"/>
  <c r="Z12" i="6"/>
  <c r="Z20" i="6"/>
  <c r="AA20" i="6" s="1"/>
  <c r="Z19" i="6"/>
  <c r="AB19" i="6" s="1"/>
  <c r="Z23" i="6"/>
  <c r="Z15" i="6"/>
  <c r="Z21" i="6"/>
  <c r="AA21" i="6" s="1"/>
  <c r="Z13" i="6"/>
  <c r="AA13" i="6" s="1"/>
  <c r="Z5" i="6"/>
  <c r="AA5" i="6" s="1"/>
  <c r="J2" i="9"/>
  <c r="G2" i="9"/>
  <c r="H2" i="9"/>
  <c r="E98" i="3"/>
  <c r="E99" i="3" s="1"/>
  <c r="E100" i="3" s="1"/>
  <c r="G10" i="3" s="1"/>
  <c r="R9" i="3" s="1"/>
  <c r="AA19" i="6" l="1"/>
  <c r="M13" i="6"/>
  <c r="AC13" i="6" s="1"/>
  <c r="M6" i="6"/>
  <c r="AC6" i="6" s="1"/>
  <c r="AC16" i="6"/>
  <c r="AB21" i="6"/>
  <c r="AA23" i="6"/>
  <c r="AB23" i="6"/>
  <c r="AC20" i="6"/>
  <c r="M11" i="6"/>
  <c r="AC11" i="6" s="1"/>
  <c r="M14" i="6"/>
  <c r="AC14" i="6" s="1"/>
  <c r="AC24" i="6"/>
  <c r="AC5" i="6"/>
  <c r="AA15" i="6"/>
  <c r="AC15" i="6" s="1"/>
  <c r="AB15" i="6"/>
  <c r="M4" i="6"/>
  <c r="AC4" i="6" s="1"/>
  <c r="M3" i="6"/>
  <c r="AC3" i="6" s="1"/>
  <c r="M19" i="6"/>
  <c r="M12" i="6"/>
  <c r="M20" i="6"/>
  <c r="M21" i="6"/>
  <c r="AC21" i="6" s="1"/>
  <c r="AC12" i="6"/>
  <c r="M22" i="6"/>
  <c r="AC22" i="6" s="1"/>
  <c r="M25" i="6"/>
  <c r="AC25" i="6" s="1"/>
  <c r="M7" i="6"/>
  <c r="AC7" i="6" s="1"/>
  <c r="M2" i="6"/>
  <c r="AC2" i="6" s="1"/>
  <c r="M10" i="6"/>
  <c r="AC10" i="6" s="1"/>
  <c r="M15" i="6"/>
  <c r="M23" i="6"/>
  <c r="M9" i="6"/>
  <c r="AC9" i="6" s="1"/>
  <c r="M18" i="6"/>
  <c r="AC18" i="6" s="1"/>
  <c r="M17" i="6"/>
  <c r="AC17" i="6" s="1"/>
  <c r="K2" i="9"/>
  <c r="L2" i="9" s="1"/>
  <c r="R8" i="3"/>
  <c r="R6" i="3"/>
  <c r="R5" i="3"/>
  <c r="R4" i="3"/>
  <c r="R3" i="3"/>
  <c r="R7" i="3"/>
  <c r="AC23" i="6" l="1"/>
  <c r="AC19" i="6"/>
  <c r="G3" i="3"/>
  <c r="G2" i="3"/>
</calcChain>
</file>

<file path=xl/sharedStrings.xml><?xml version="1.0" encoding="utf-8"?>
<sst xmlns="http://schemas.openxmlformats.org/spreadsheetml/2006/main" count="475" uniqueCount="252">
  <si>
    <t xml:space="preserve">MCP (Rs/MWh) 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</si>
  <si>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</si>
  <si>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</si>
  <si>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</si>
  <si>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</si>
  <si>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</si>
  <si>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</si>
  <si>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</si>
  <si>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</si>
  <si>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</si>
  <si>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</si>
  <si>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</si>
  <si>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</si>
  <si>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</si>
  <si>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</si>
  <si>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</si>
  <si>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</si>
  <si>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</si>
  <si>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</si>
  <si>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</si>
  <si>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</si>
  <si>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</si>
  <si>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</si>
  <si>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</si>
  <si>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</si>
  <si>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</si>
  <si>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</si>
  <si>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</si>
  <si>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</si>
  <si>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</si>
  <si>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</si>
  <si>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</si>
  <si>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</si>
  <si>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</si>
  <si>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</si>
  <si>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</si>
  <si>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</si>
  <si>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</si>
  <si>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</si>
  <si>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</si>
  <si>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</si>
  <si>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</si>
  <si>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</si>
  <si>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</si>
  <si>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</si>
  <si>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</si>
  <si>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</si>
  <si>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</si>
  <si>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</si>
  <si>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</si>
  <si>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</si>
  <si>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</si>
  <si>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</si>
  <si>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</si>
  <si>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</si>
  <si>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</si>
  <si>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</si>
  <si>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</si>
  <si>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</si>
  <si>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</si>
  <si>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</si>
  <si>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</si>
  <si>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</si>
  <si>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</si>
  <si>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</si>
  <si>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</si>
  <si>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</si>
  <si>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</si>
  <si>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</si>
  <si>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</si>
  <si>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</si>
  <si>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</si>
  <si>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</si>
  <si>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</si>
  <si>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</si>
  <si>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</si>
  <si>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</si>
  <si>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</si>
  <si>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</si>
  <si>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</si>
  <si>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</si>
  <si>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</si>
  <si>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</si>
  <si>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</si>
  <si>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</si>
  <si>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</si>
  <si>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</si>
  <si>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</si>
  <si>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</si>
  <si>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</si>
  <si>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</si>
  <si>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</si>
  <si>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</si>
  <si>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</si>
  <si>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</si>
  <si>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</si>
  <si>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</si>
  <si>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Time Block</t>
  </si>
  <si>
    <t>BINS</t>
  </si>
  <si>
    <t>MIN</t>
  </si>
  <si>
    <t>MAX</t>
  </si>
  <si>
    <t>Bin</t>
  </si>
  <si>
    <t>Frequency</t>
  </si>
  <si>
    <t>MEAN</t>
  </si>
  <si>
    <t>Mean MCP (Rs./MWh)</t>
  </si>
  <si>
    <t>MCP - Mean MCP</t>
  </si>
  <si>
    <t>(MCP - Mean MCP)square</t>
  </si>
  <si>
    <t>SD</t>
  </si>
  <si>
    <t>VARIANCE</t>
  </si>
  <si>
    <t>STANDARD DEVIATION</t>
  </si>
  <si>
    <t>SUM</t>
  </si>
  <si>
    <t>X</t>
  </si>
  <si>
    <t>Y</t>
  </si>
  <si>
    <t>23:45-24:00</t>
  </si>
  <si>
    <t>23:30-23:45</t>
  </si>
  <si>
    <t>23:15-23:30</t>
  </si>
  <si>
    <t>23:00-23:15</t>
  </si>
  <si>
    <t>22:45-23:00</t>
  </si>
  <si>
    <t>22:30-22:45</t>
  </si>
  <si>
    <t>22:15-22:30</t>
  </si>
  <si>
    <t>22:00-22:15</t>
  </si>
  <si>
    <t>21:45-22:00</t>
  </si>
  <si>
    <t>21:30-21:45</t>
  </si>
  <si>
    <t>21:15-21:30</t>
  </si>
  <si>
    <t>21:00-21:15</t>
  </si>
  <si>
    <t>20:45-21:00</t>
  </si>
  <si>
    <t>20:30-20:45</t>
  </si>
  <si>
    <t>20:15-20:30</t>
  </si>
  <si>
    <t>20:00-20:15</t>
  </si>
  <si>
    <t>19:45-20:00</t>
  </si>
  <si>
    <t>19:30-19:45</t>
  </si>
  <si>
    <t>19:15-19:30</t>
  </si>
  <si>
    <t>19:00-19:15</t>
  </si>
  <si>
    <t>18:45-19:00</t>
  </si>
  <si>
    <t>18:30-18:45</t>
  </si>
  <si>
    <t>18:15-18:30</t>
  </si>
  <si>
    <t>18:00-18:15</t>
  </si>
  <si>
    <t>17:45-18:00</t>
  </si>
  <si>
    <t>17:30-17:45</t>
  </si>
  <si>
    <t>17:15-17:30</t>
  </si>
  <si>
    <t>17:00-17:15</t>
  </si>
  <si>
    <t>16:45-17:00</t>
  </si>
  <si>
    <t>16:30-16:45</t>
  </si>
  <si>
    <t>16:15-16:30</t>
  </si>
  <si>
    <t>16:00-16:15</t>
  </si>
  <si>
    <t>15:45-16:00</t>
  </si>
  <si>
    <t>15:30-15:45</t>
  </si>
  <si>
    <t>15:15-15:30</t>
  </si>
  <si>
    <t>15:00-15:15</t>
  </si>
  <si>
    <t>14:45-15:00</t>
  </si>
  <si>
    <t>14:30-14:45</t>
  </si>
  <si>
    <t>14:15-14:30</t>
  </si>
  <si>
    <t>14:00-14:15</t>
  </si>
  <si>
    <t>13:45-14:00</t>
  </si>
  <si>
    <t>13:30-13:45</t>
  </si>
  <si>
    <t>13:15-13:30</t>
  </si>
  <si>
    <t>13:00-13:15</t>
  </si>
  <si>
    <t>12:45-13:00</t>
  </si>
  <si>
    <t>12:30-12:45</t>
  </si>
  <si>
    <t>12:15-12:30</t>
  </si>
  <si>
    <t>12:00-12:15</t>
  </si>
  <si>
    <t>11:45-12:00</t>
  </si>
  <si>
    <t>11:30-11:45</t>
  </si>
  <si>
    <t>11:15-11:30</t>
  </si>
  <si>
    <t>11:00-11:15</t>
  </si>
  <si>
    <t>10:45-11:00</t>
  </si>
  <si>
    <t>10:30-10:45</t>
  </si>
  <si>
    <t>10:15-10:30</t>
  </si>
  <si>
    <t>10:00-10:15</t>
  </si>
  <si>
    <t>09:45-10:00</t>
  </si>
  <si>
    <t>09:30-09:45</t>
  </si>
  <si>
    <t>09:15-09:30</t>
  </si>
  <si>
    <t>09:00-09:15</t>
  </si>
  <si>
    <t>08:45-09:00</t>
  </si>
  <si>
    <t>08:30-08:45</t>
  </si>
  <si>
    <t>08:15-08:30</t>
  </si>
  <si>
    <t>08:00-08:15</t>
  </si>
  <si>
    <t>07:45-08:00</t>
  </si>
  <si>
    <t>07:30-07:45</t>
  </si>
  <si>
    <t>07:15-07:30</t>
  </si>
  <si>
    <t>07:00-07:15</t>
  </si>
  <si>
    <t>06:45-07:00</t>
  </si>
  <si>
    <t>06:30-06:45</t>
  </si>
  <si>
    <t>06:15-06:30</t>
  </si>
  <si>
    <t>06:00-06:15</t>
  </si>
  <si>
    <t>05:45-06:00</t>
  </si>
  <si>
    <t>05:30-05:45</t>
  </si>
  <si>
    <t>05:15-05:30</t>
  </si>
  <si>
    <t>05:00-05:15</t>
  </si>
  <si>
    <t>04:45-05:00</t>
  </si>
  <si>
    <t>04:30-04:45</t>
  </si>
  <si>
    <t>04:15-04:30</t>
  </si>
  <si>
    <t>04:00-04:15</t>
  </si>
  <si>
    <t>03:45-04:00</t>
  </si>
  <si>
    <t>03:30-03:45</t>
  </si>
  <si>
    <t>03:15-03:30</t>
  </si>
  <si>
    <t>03:00-03:15</t>
  </si>
  <si>
    <t>02:45-03:00</t>
  </si>
  <si>
    <t>02:30-02:45</t>
  </si>
  <si>
    <t>02:15-02:30</t>
  </si>
  <si>
    <t>02:00-02:15</t>
  </si>
  <si>
    <t>01:45-02:00</t>
  </si>
  <si>
    <t>01:30-01:45</t>
  </si>
  <si>
    <t>01:15-01:30</t>
  </si>
  <si>
    <t>01:00-01:15</t>
  </si>
  <si>
    <t>00:45-01:00</t>
  </si>
  <si>
    <t>00:30-00:45</t>
  </si>
  <si>
    <t>00:15-00:30</t>
  </si>
  <si>
    <t>00:00-00:15</t>
  </si>
  <si>
    <t>Time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</si>
  <si>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</si>
  <si>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</si>
  <si>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</si>
  <si>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</si>
  <si>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</si>
  <si>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</si>
  <si>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</si>
  <si>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</si>
  <si>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</si>
  <si>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</si>
  <si>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</si>
  <si>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</si>
  <si>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</si>
  <si>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</si>
  <si>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</si>
  <si>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</si>
  <si>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</si>
  <si>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</si>
  <si>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</si>
  <si>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</si>
  <si>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</si>
  <si>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</si>
  <si>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</si>
  <si>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</si>
  <si>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</si>
  <si>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MCP 31 OCT (Rs/MWh) </t>
  </si>
  <si>
    <t xml:space="preserve">MCP 30 OCT (Rs/MWh) </t>
  </si>
  <si>
    <t xml:space="preserve">MCP 29 OCT (Rs/MWh) </t>
  </si>
  <si>
    <t xml:space="preserve">MCP 01 NOV (Rs/MWh) </t>
  </si>
  <si>
    <t xml:space="preserve">Mean MCP (Rs/MWh) </t>
  </si>
  <si>
    <t xml:space="preserve">SD MCP </t>
  </si>
  <si>
    <t xml:space="preserve">VARIANCE MCP </t>
  </si>
  <si>
    <t>DAM</t>
  </si>
  <si>
    <t>RTM</t>
  </si>
  <si>
    <t>CORRELATION (DAM VS DSM)</t>
  </si>
  <si>
    <t>CORRELATION (RTM VS DSM)</t>
  </si>
  <si>
    <t>COVARIANCE (DAM VS DSM)</t>
  </si>
  <si>
    <t>COVARIANCE (RTM VS DSM)</t>
  </si>
  <si>
    <t>DSM MEAN</t>
  </si>
  <si>
    <t>DAM MEAN</t>
  </si>
  <si>
    <t>RTM MEAN</t>
  </si>
  <si>
    <t>COVARIANCE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</si>
</sst>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name val="Times New Roman"/>
      <family val="1"/>
    </font>
    <font>
      <i/>
      <sz val="11"/>
      <color rgb="FF000000"/>
      <name val="Calibri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EEEEFF"/>
        <bgColor rgb="FFEEEE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DCDCDC"/>
      </patternFill>
    </fill>
    <fill>
      <patternFill patternType="solid">
        <fgColor theme="0" tint="-0.14996795556505021"/>
        <bgColor rgb="FFF5F5F5"/>
      </patternFill>
    </fill>
    <fill>
      <patternFill patternType="solid">
        <fgColor theme="0" tint="-0.14996795556505021"/>
        <bgColor rgb="FFEEEE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EEEFF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EEE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2" fillId="0" borderId="0" xfId="0" applyFont="1" applyFill="1" applyBorder="1"/>
    <xf numFmtId="0" fontId="3" fillId="0" borderId="0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0" fontId="8" fillId="0" borderId="5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center" vertical="center" wrapText="1" readingOrder="1"/>
    </xf>
    <xf numFmtId="0" fontId="6" fillId="6" borderId="3" xfId="0" applyNumberFormat="1" applyFont="1" applyFill="1" applyBorder="1" applyAlignment="1">
      <alignment horizontal="center" vertical="center" wrapText="1" readingOrder="1"/>
    </xf>
    <xf numFmtId="2" fontId="6" fillId="7" borderId="3" xfId="0" applyNumberFormat="1" applyFont="1" applyFill="1" applyBorder="1" applyAlignment="1">
      <alignment horizontal="center" vertical="center" wrapText="1" readingOrder="1"/>
    </xf>
    <xf numFmtId="0" fontId="6" fillId="7" borderId="3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NumberFormat="1" applyFont="1" applyFill="1" applyBorder="1" applyAlignment="1">
      <alignment horizontal="center" vertical="center" wrapText="1" readingOrder="1"/>
    </xf>
    <xf numFmtId="0" fontId="11" fillId="0" borderId="0" xfId="1" applyFont="1" applyAlignment="1">
      <alignment horizontal="center" vertical="center"/>
    </xf>
    <xf numFmtId="0" fontId="12" fillId="3" borderId="1" xfId="0" applyNumberFormat="1" applyFont="1" applyFill="1" applyBorder="1" applyAlignment="1">
      <alignment horizontal="right" vertical="center" wrapText="1" readingOrder="1"/>
    </xf>
    <xf numFmtId="0" fontId="5" fillId="5" borderId="6" xfId="0" applyNumberFormat="1" applyFont="1" applyFill="1" applyBorder="1" applyAlignment="1">
      <alignment horizontal="center" vertical="center" wrapText="1" readingOrder="1"/>
    </xf>
    <xf numFmtId="0" fontId="9" fillId="8" borderId="0" xfId="0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 wrapText="1" readingOrder="1"/>
    </xf>
    <xf numFmtId="0" fontId="11" fillId="0" borderId="9" xfId="1" applyFont="1" applyBorder="1" applyAlignment="1">
      <alignment horizontal="center" vertical="center"/>
    </xf>
    <xf numFmtId="16" fontId="11" fillId="0" borderId="9" xfId="1" applyNumberFormat="1" applyFont="1" applyBorder="1" applyAlignment="1">
      <alignment horizontal="center" vertical="center"/>
    </xf>
    <xf numFmtId="16" fontId="11" fillId="8" borderId="9" xfId="1" applyNumberFormat="1" applyFont="1" applyFill="1" applyBorder="1" applyAlignment="1">
      <alignment horizontal="center" vertical="center"/>
    </xf>
    <xf numFmtId="0" fontId="11" fillId="8" borderId="9" xfId="1" applyFont="1" applyFill="1" applyBorder="1" applyAlignment="1">
      <alignment horizontal="center" vertical="center"/>
    </xf>
    <xf numFmtId="0" fontId="11" fillId="9" borderId="9" xfId="1" applyFont="1" applyFill="1" applyBorder="1" applyAlignment="1">
      <alignment horizontal="center" vertical="center"/>
    </xf>
    <xf numFmtId="20" fontId="11" fillId="0" borderId="9" xfId="1" applyNumberFormat="1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 wrapText="1" readingOrder="1"/>
    </xf>
    <xf numFmtId="2" fontId="6" fillId="7" borderId="9" xfId="0" applyNumberFormat="1" applyFont="1" applyFill="1" applyBorder="1" applyAlignment="1">
      <alignment horizontal="center" vertical="center" wrapText="1" readingOrder="1"/>
    </xf>
    <xf numFmtId="0" fontId="12" fillId="3" borderId="9" xfId="0" applyNumberFormat="1" applyFont="1" applyFill="1" applyBorder="1" applyAlignment="1">
      <alignment horizontal="right" vertical="center" wrapText="1" readingOrder="1"/>
    </xf>
    <xf numFmtId="0" fontId="6" fillId="7" borderId="9" xfId="0" applyNumberFormat="1" applyFont="1" applyFill="1" applyBorder="1" applyAlignment="1">
      <alignment horizontal="center" vertical="center" wrapText="1" readingOrder="1"/>
    </xf>
    <xf numFmtId="0" fontId="2" fillId="0" borderId="9" xfId="0" applyFont="1" applyFill="1" applyBorder="1"/>
    <xf numFmtId="0" fontId="6" fillId="10" borderId="9" xfId="0" applyNumberFormat="1" applyFont="1" applyFill="1" applyBorder="1" applyAlignment="1">
      <alignment horizontal="center" vertical="center" wrapText="1" readingOrder="1"/>
    </xf>
    <xf numFmtId="0" fontId="11" fillId="11" borderId="9" xfId="1" applyFont="1" applyFill="1" applyBorder="1" applyAlignment="1">
      <alignment horizontal="center" vertical="center"/>
    </xf>
    <xf numFmtId="0" fontId="11" fillId="11" borderId="0" xfId="1" applyFont="1" applyFill="1" applyAlignment="1">
      <alignment horizontal="center" vertical="center"/>
    </xf>
    <xf numFmtId="0" fontId="11" fillId="12" borderId="9" xfId="1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right" vertical="center" wrapText="1" readingOrder="1"/>
    </xf>
    <xf numFmtId="17" fontId="2" fillId="0" borderId="0" xfId="0" applyNumberFormat="1" applyFont="1" applyFill="1" applyBorder="1"/>
    <xf numFmtId="0" fontId="5" fillId="5" borderId="6" xfId="0" applyNumberFormat="1" applyFont="1" applyFill="1" applyBorder="1" applyAlignment="1">
      <alignment horizontal="center" vertical="center" wrapText="1" readingOrder="1"/>
    </xf>
    <xf numFmtId="0" fontId="5" fillId="5" borderId="7" xfId="0" applyNumberFormat="1" applyFont="1" applyFill="1" applyBorder="1" applyAlignment="1">
      <alignment horizontal="center" vertical="center" wrapText="1" readingOrder="1"/>
    </xf>
    <xf numFmtId="0" fontId="5" fillId="5" borderId="8" xfId="0" applyNumberFormat="1" applyFont="1" applyFill="1" applyBorder="1" applyAlignment="1">
      <alignment horizontal="center" vertical="center" wrapText="1" readingOrder="1"/>
    </xf>
    <xf numFmtId="0" fontId="11" fillId="9" borderId="9" xfId="1" applyFont="1" applyFill="1" applyBorder="1" applyAlignment="1">
      <alignment horizontal="center" vertical="center"/>
    </xf>
    <xf numFmtId="0" fontId="11" fillId="12" borderId="9" xfId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 wrapText="1" readingOrder="1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</cellXfs>
  <cellStyles count="2">
    <cellStyle name="Normal" xfId="0" builtinId="0"/>
    <cellStyle name="Normal 2" xfId="1" xr:uid="{84D66FC5-044A-4136-9059-FF7FFB51F5E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B5D6"/>
      <rgbColor rgb="00DCDCDC"/>
      <rgbColor rgb="00808080"/>
      <rgbColor rgb="00F5F5F5"/>
      <rgbColor rgb="00FFFFFF"/>
      <rgbColor rgb="00EEE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'31 OCT DAM MCP '!$N$2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5746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'31 OCT DAM MCP '!$M$3:$M$9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 OCT DAM MCP '!$N$3:$N$9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25</c:v>
                </c:pt>
                <c:pt idx="3">
                  <c:v>27</c:v>
                </c:pt>
                <c:pt idx="4">
                  <c:v>22</c:v>
                </c:pt>
                <c:pt idx="5">
                  <c:v>12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4-4159-8659-81A30C9169E6}"/>
            </c:ext>
          </c:extLst>
        </c:ser>
        <c:ser>
          <c:idx val="1"/>
          <c:order val="1"/>
          <c:tx>
            <c:v>Normal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 OCT DAM MCP '!$Q$3:$Q$9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 OCT DAM MCP '!$R$3:$R$9</c:f>
              <c:numCache>
                <c:formatCode>General</c:formatCode>
                <c:ptCount val="7"/>
                <c:pt idx="0">
                  <c:v>1.785567312037037</c:v>
                </c:pt>
                <c:pt idx="1">
                  <c:v>10.362392228115075</c:v>
                </c:pt>
                <c:pt idx="2">
                  <c:v>27.409597540709957</c:v>
                </c:pt>
                <c:pt idx="3">
                  <c:v>33.044875712002252</c:v>
                </c:pt>
                <c:pt idx="4">
                  <c:v>18.157849773831156</c:v>
                </c:pt>
                <c:pt idx="5">
                  <c:v>4.5476134958779149</c:v>
                </c:pt>
                <c:pt idx="6">
                  <c:v>0.51911252388418272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4-4159-8659-81A30C91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8240"/>
        <c:axId val="642858656"/>
      </c:scatterChart>
      <c:valAx>
        <c:axId val="642858240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8656"/>
        <c:crosses val="autoZero"/>
        <c:crossBetween val="midCat"/>
      </c:valAx>
      <c:valAx>
        <c:axId val="642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431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'31OCT RTM MCP'!$K$3:$K$9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'31OCT RTM MCP'!$L$3:$L$9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39</c:v>
                </c:pt>
                <c:pt idx="4">
                  <c:v>26</c:v>
                </c:pt>
                <c:pt idx="5">
                  <c:v>10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D-469C-AAE6-D7F9D92DD9CC}"/>
            </c:ext>
          </c:extLst>
        </c:ser>
        <c:ser>
          <c:idx val="1"/>
          <c:order val="1"/>
          <c:tx>
            <c:v>Normal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'31OCT RTM MCP'!$N$2:$N$8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'31OCT RTM MCP'!$O$2:$O$8</c:f>
              <c:numCache>
                <c:formatCode>General</c:formatCode>
                <c:ptCount val="7"/>
                <c:pt idx="0">
                  <c:v>0.18252514590994715</c:v>
                </c:pt>
                <c:pt idx="1">
                  <c:v>2.9729308956306797</c:v>
                </c:pt>
                <c:pt idx="2">
                  <c:v>17.531331859456852</c:v>
                </c:pt>
                <c:pt idx="3">
                  <c:v>37.429411055991437</c:v>
                </c:pt>
                <c:pt idx="4">
                  <c:v>28.932040399082997</c:v>
                </c:pt>
                <c:pt idx="5">
                  <c:v>8.0967945299444075</c:v>
                </c:pt>
                <c:pt idx="6">
                  <c:v>0.82038018180809735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D-469C-AAE6-D7F9D92D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66208"/>
        <c:axId val="1536266624"/>
      </c:scatterChart>
      <c:valAx>
        <c:axId val="1536266208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66624"/>
        <c:crosses val="autoZero"/>
        <c:crossBetween val="midCat"/>
      </c:valAx>
      <c:valAx>
        <c:axId val="1536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631824</xdr:colOff>
      <xdr:row>14</xdr:row>
      <xdr:rowOff>47624</xdr:rowOff>
    </xdr:from>
    <xdr:to>
      <xdr:col>22</xdr:col>
      <xdr:colOff>419100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D01E-976E-4C10-8630-6AB037D7F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13</xdr:row>
      <xdr:rowOff>161925</xdr:rowOff>
    </xdr:from>
    <xdr:to>
      <xdr:col>13</xdr:col>
      <xdr:colOff>47625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56F89-F8BF-4BBC-965B-AAC4F40D6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9BA3-9915-4670-BD70-F8FAA2A97BCC}">
  <dimension ref="A1:M97"/>
  <sheetViews>
    <sheetView workbookViewId="0">
      <selection activeCell="L2" sqref="L2"/>
    </sheetView>
  </sheetViews>
  <sheetFormatPr defaultRowHeight="14.5" x14ac:dyDescent="0.35"/>
  <cols>
    <col min="1" max="1" width="10" customWidth="1"/>
    <col min="2" max="2" width="8.7265625" customWidth="1"/>
  </cols>
  <sheetData>
    <row r="1" spans="1:13" ht="32" thickBot="1" x14ac:dyDescent="0.4">
      <c r="A1" s="18" t="s">
        <v>97</v>
      </c>
      <c r="B1" s="13" t="s">
        <v>237</v>
      </c>
      <c r="C1" s="13" t="s">
        <v>236</v>
      </c>
      <c r="D1" s="13" t="s">
        <v>235</v>
      </c>
      <c r="E1" s="13" t="s">
        <v>238</v>
      </c>
      <c r="F1" s="13" t="s">
        <v>239</v>
      </c>
      <c r="G1" s="46" t="s">
        <v>240</v>
      </c>
      <c r="H1" s="47"/>
      <c r="I1" s="47"/>
      <c r="J1" s="47"/>
      <c r="K1" s="48"/>
      <c r="L1" s="23" t="s">
        <v>241</v>
      </c>
    </row>
    <row r="2" spans="1:13" ht="15" thickBot="1" x14ac:dyDescent="0.4">
      <c r="A2" s="19" t="s">
        <v>1</v>
      </c>
      <c r="B2" s="20">
        <v>3149.57</v>
      </c>
      <c r="C2" s="20">
        <v>3242.8</v>
      </c>
      <c r="D2" s="15">
        <v>2659.74</v>
      </c>
      <c r="E2" s="20">
        <v>1999.39</v>
      </c>
      <c r="F2" s="17">
        <f>AVERAGE(B2:E2)</f>
        <v>2762.875</v>
      </c>
      <c r="G2" s="17">
        <f>(B2-F2)*(B2-F2)</f>
        <v>149533.02302500012</v>
      </c>
      <c r="H2" s="17">
        <f>(C2-F2)*(C2-F2)</f>
        <v>230328.00562500017</v>
      </c>
      <c r="I2" s="12">
        <f>(D2-F2)*(D2-F2)</f>
        <v>10636.828225000045</v>
      </c>
      <c r="J2" s="17">
        <f>(E2-F2)*(E2-F2)</f>
        <v>582909.34522499982</v>
      </c>
      <c r="K2" s="24">
        <f>SQRT((SUM(G2:J2))/4)</f>
        <v>493.30700433401512</v>
      </c>
      <c r="L2" s="17">
        <f>POWER(K2,2)</f>
        <v>243351.800525</v>
      </c>
      <c r="M2" s="45"/>
    </row>
    <row r="3" spans="1:13" ht="15" thickBot="1" x14ac:dyDescent="0.4">
      <c r="A3" s="19" t="s">
        <v>2</v>
      </c>
      <c r="B3" s="20">
        <v>3149.68</v>
      </c>
      <c r="C3" s="20">
        <v>3242.13</v>
      </c>
      <c r="D3" s="16">
        <v>2659.71</v>
      </c>
      <c r="E3" s="20">
        <v>1999.45</v>
      </c>
      <c r="F3" s="17">
        <f t="shared" ref="F3:F66" si="0">AVERAGE(B3:E3)</f>
        <v>2762.7425000000003</v>
      </c>
      <c r="G3" s="17">
        <f>(B3-F3)*(B3-F3)</f>
        <v>149720.62890624965</v>
      </c>
      <c r="H3" s="17">
        <f t="shared" ref="H3:H66" si="1">(C3-F3)*(C3-F3)</f>
        <v>229812.37515624982</v>
      </c>
      <c r="I3" s="12">
        <f t="shared" ref="I3:I66" si="2">(D3-F3)*(D3-F3)</f>
        <v>10615.696056250052</v>
      </c>
      <c r="J3" s="17">
        <f t="shared" ref="J3:J66" si="3">(E3-F3)*(E3-F3)</f>
        <v>582615.4405562504</v>
      </c>
      <c r="K3" s="24">
        <f t="shared" ref="K3:K66" si="4">SQRT((SUM(G3:J3))/4)</f>
        <v>493.14403085584439</v>
      </c>
      <c r="L3" s="17">
        <f t="shared" ref="L3:L66" si="5">POWER(K3,2)</f>
        <v>243191.03516875001</v>
      </c>
    </row>
    <row r="4" spans="1:13" ht="15" thickBot="1" x14ac:dyDescent="0.4">
      <c r="A4" s="19" t="s">
        <v>3</v>
      </c>
      <c r="B4" s="20">
        <v>3051.96</v>
      </c>
      <c r="C4" s="20">
        <v>3241.82</v>
      </c>
      <c r="D4" s="16">
        <v>2659.94</v>
      </c>
      <c r="E4" s="20">
        <v>1999.2</v>
      </c>
      <c r="F4" s="17">
        <f t="shared" si="0"/>
        <v>2738.2300000000005</v>
      </c>
      <c r="G4" s="17">
        <f t="shared" ref="G4:G67" si="6">(B4-F4)*(B4-F4)</f>
        <v>98426.512899999725</v>
      </c>
      <c r="H4" s="17">
        <f t="shared" si="1"/>
        <v>253602.88809999969</v>
      </c>
      <c r="I4" s="12">
        <f t="shared" si="2"/>
        <v>6129.3241000000653</v>
      </c>
      <c r="J4" s="17">
        <f t="shared" si="3"/>
        <v>546165.34090000065</v>
      </c>
      <c r="K4" s="24">
        <f t="shared" si="4"/>
        <v>475.47977506935035</v>
      </c>
      <c r="L4" s="17">
        <f t="shared" si="5"/>
        <v>226081.0165</v>
      </c>
    </row>
    <row r="5" spans="1:13" ht="15" thickBot="1" x14ac:dyDescent="0.4">
      <c r="A5" s="19" t="s">
        <v>4</v>
      </c>
      <c r="B5" s="20">
        <v>2993.82</v>
      </c>
      <c r="C5" s="20">
        <v>3241.59</v>
      </c>
      <c r="D5" s="16">
        <v>2659.21</v>
      </c>
      <c r="E5" s="20">
        <v>1998.93</v>
      </c>
      <c r="F5" s="17">
        <f t="shared" si="0"/>
        <v>2723.3874999999998</v>
      </c>
      <c r="G5" s="17">
        <f t="shared" si="6"/>
        <v>73133.737056250189</v>
      </c>
      <c r="H5" s="17">
        <f t="shared" si="1"/>
        <v>268533.83100625034</v>
      </c>
      <c r="I5" s="12">
        <f t="shared" si="2"/>
        <v>4118.7515062499724</v>
      </c>
      <c r="J5" s="17">
        <f t="shared" si="3"/>
        <v>524838.66930624959</v>
      </c>
      <c r="K5" s="24">
        <f t="shared" si="4"/>
        <v>466.53643718229557</v>
      </c>
      <c r="L5" s="17">
        <f t="shared" si="5"/>
        <v>217656.24721875001</v>
      </c>
    </row>
    <row r="6" spans="1:13" ht="15" thickBot="1" x14ac:dyDescent="0.4">
      <c r="A6" s="19" t="s">
        <v>5</v>
      </c>
      <c r="B6" s="20">
        <v>2991.87</v>
      </c>
      <c r="C6" s="20">
        <v>2948</v>
      </c>
      <c r="D6" s="16">
        <v>2509.7399999999998</v>
      </c>
      <c r="E6" s="20">
        <v>1999.11</v>
      </c>
      <c r="F6" s="17">
        <f t="shared" si="0"/>
        <v>2612.1800000000003</v>
      </c>
      <c r="G6" s="17">
        <f t="shared" si="6"/>
        <v>144164.4960999997</v>
      </c>
      <c r="H6" s="17">
        <f t="shared" si="1"/>
        <v>112775.0723999998</v>
      </c>
      <c r="I6" s="12">
        <f t="shared" si="2"/>
        <v>10493.953600000104</v>
      </c>
      <c r="J6" s="17">
        <f t="shared" si="3"/>
        <v>375854.82490000047</v>
      </c>
      <c r="K6" s="24">
        <f t="shared" si="4"/>
        <v>401.02629184381419</v>
      </c>
      <c r="L6" s="17">
        <f t="shared" si="5"/>
        <v>160822.08675000005</v>
      </c>
    </row>
    <row r="7" spans="1:13" ht="15" thickBot="1" x14ac:dyDescent="0.4">
      <c r="A7" s="19" t="s">
        <v>6</v>
      </c>
      <c r="B7" s="20">
        <v>2948.9</v>
      </c>
      <c r="C7" s="20">
        <v>2945.78</v>
      </c>
      <c r="D7" s="16">
        <v>2483.2600000000002</v>
      </c>
      <c r="E7" s="20">
        <v>1998.66</v>
      </c>
      <c r="F7" s="17">
        <f t="shared" si="0"/>
        <v>2594.15</v>
      </c>
      <c r="G7" s="17">
        <f t="shared" si="6"/>
        <v>125847.5625</v>
      </c>
      <c r="H7" s="17">
        <f t="shared" si="1"/>
        <v>123643.65690000007</v>
      </c>
      <c r="I7" s="12">
        <f t="shared" si="2"/>
        <v>12296.592099999973</v>
      </c>
      <c r="J7" s="17">
        <f t="shared" si="3"/>
        <v>354608.34010000003</v>
      </c>
      <c r="K7" s="24">
        <f t="shared" si="4"/>
        <v>392.55450309479323</v>
      </c>
      <c r="L7" s="17">
        <f t="shared" si="5"/>
        <v>154099.03790000002</v>
      </c>
    </row>
    <row r="8" spans="1:13" ht="15" thickBot="1" x14ac:dyDescent="0.4">
      <c r="A8" s="19" t="s">
        <v>7</v>
      </c>
      <c r="B8" s="20">
        <v>2815.69</v>
      </c>
      <c r="C8" s="20">
        <v>2944.78</v>
      </c>
      <c r="D8" s="16">
        <v>2379.46</v>
      </c>
      <c r="E8" s="20">
        <v>1979.08</v>
      </c>
      <c r="F8" s="17">
        <f t="shared" si="0"/>
        <v>2529.7525000000001</v>
      </c>
      <c r="G8" s="17">
        <f t="shared" si="6"/>
        <v>81760.25390625</v>
      </c>
      <c r="H8" s="17">
        <f t="shared" si="1"/>
        <v>172247.82575625012</v>
      </c>
      <c r="I8" s="12">
        <f t="shared" si="2"/>
        <v>22587.835556250004</v>
      </c>
      <c r="J8" s="17">
        <f t="shared" si="3"/>
        <v>303240.20225625014</v>
      </c>
      <c r="K8" s="24">
        <f t="shared" si="4"/>
        <v>380.73485441807145</v>
      </c>
      <c r="L8" s="17">
        <f t="shared" si="5"/>
        <v>144959.02936875005</v>
      </c>
    </row>
    <row r="9" spans="1:13" ht="15" thickBot="1" x14ac:dyDescent="0.4">
      <c r="A9" s="19" t="s">
        <v>8</v>
      </c>
      <c r="B9" s="20">
        <v>2624.59</v>
      </c>
      <c r="C9" s="20">
        <v>2944.04</v>
      </c>
      <c r="D9" s="16">
        <v>2188.69</v>
      </c>
      <c r="E9" s="20">
        <v>1998.29</v>
      </c>
      <c r="F9" s="17">
        <f t="shared" si="0"/>
        <v>2438.9025000000001</v>
      </c>
      <c r="G9" s="17">
        <f t="shared" si="6"/>
        <v>34479.84765625</v>
      </c>
      <c r="H9" s="17">
        <f t="shared" si="1"/>
        <v>255163.89390624981</v>
      </c>
      <c r="I9" s="12">
        <f t="shared" si="2"/>
        <v>62606.295156250046</v>
      </c>
      <c r="J9" s="17">
        <f t="shared" si="3"/>
        <v>194139.37515625017</v>
      </c>
      <c r="K9" s="24">
        <f t="shared" si="4"/>
        <v>369.59079123910811</v>
      </c>
      <c r="L9" s="17">
        <f t="shared" si="5"/>
        <v>136597.35296875</v>
      </c>
    </row>
    <row r="10" spans="1:13" ht="15" thickBot="1" x14ac:dyDescent="0.4">
      <c r="A10" s="19" t="s">
        <v>9</v>
      </c>
      <c r="B10" s="20">
        <v>2502.8000000000002</v>
      </c>
      <c r="C10" s="20">
        <v>2892.55</v>
      </c>
      <c r="D10" s="16">
        <v>2000.63</v>
      </c>
      <c r="E10" s="20">
        <v>1998.57</v>
      </c>
      <c r="F10" s="17">
        <f t="shared" si="0"/>
        <v>2348.6375000000003</v>
      </c>
      <c r="G10" s="17">
        <f t="shared" si="6"/>
        <v>23766.076406249973</v>
      </c>
      <c r="H10" s="17">
        <f t="shared" si="1"/>
        <v>295840.8076562499</v>
      </c>
      <c r="I10" s="12">
        <f t="shared" si="2"/>
        <v>121109.22005625011</v>
      </c>
      <c r="J10" s="17">
        <f t="shared" si="3"/>
        <v>122547.25455625023</v>
      </c>
      <c r="K10" s="24">
        <f t="shared" si="4"/>
        <v>375.25436662182904</v>
      </c>
      <c r="L10" s="17">
        <f t="shared" si="5"/>
        <v>140815.83966875006</v>
      </c>
    </row>
    <row r="11" spans="1:13" ht="15" thickBot="1" x14ac:dyDescent="0.4">
      <c r="A11" s="19" t="s">
        <v>10</v>
      </c>
      <c r="B11" s="20">
        <v>2499.46</v>
      </c>
      <c r="C11" s="20">
        <v>2881.43</v>
      </c>
      <c r="D11" s="16">
        <v>1999.93</v>
      </c>
      <c r="E11" s="20">
        <v>1999.17</v>
      </c>
      <c r="F11" s="17">
        <f t="shared" si="0"/>
        <v>2344.9974999999999</v>
      </c>
      <c r="G11" s="17">
        <f t="shared" si="6"/>
        <v>23858.663906250029</v>
      </c>
      <c r="H11" s="17">
        <f t="shared" si="1"/>
        <v>287759.82705624989</v>
      </c>
      <c r="I11" s="12">
        <f t="shared" si="2"/>
        <v>119071.57955624991</v>
      </c>
      <c r="J11" s="17">
        <f t="shared" si="3"/>
        <v>119596.65975624991</v>
      </c>
      <c r="K11" s="24">
        <f t="shared" si="4"/>
        <v>370.90656851658741</v>
      </c>
      <c r="L11" s="17">
        <f t="shared" si="5"/>
        <v>137571.68256874997</v>
      </c>
    </row>
    <row r="12" spans="1:13" ht="15" thickBot="1" x14ac:dyDescent="0.4">
      <c r="A12" s="19" t="s">
        <v>11</v>
      </c>
      <c r="B12" s="20">
        <v>2279.6999999999998</v>
      </c>
      <c r="C12" s="20">
        <v>2779.92</v>
      </c>
      <c r="D12" s="16">
        <v>1999.81</v>
      </c>
      <c r="E12" s="20">
        <v>1998.37</v>
      </c>
      <c r="F12" s="17">
        <f t="shared" si="0"/>
        <v>2264.4499999999998</v>
      </c>
      <c r="G12" s="17">
        <f t="shared" si="6"/>
        <v>232.5625</v>
      </c>
      <c r="H12" s="17">
        <f t="shared" si="1"/>
        <v>265709.32090000028</v>
      </c>
      <c r="I12" s="12">
        <f t="shared" si="2"/>
        <v>70034.329599999939</v>
      </c>
      <c r="J12" s="17">
        <f t="shared" si="3"/>
        <v>70798.566399999967</v>
      </c>
      <c r="K12" s="24">
        <f t="shared" si="4"/>
        <v>318.8944885851746</v>
      </c>
      <c r="L12" s="17">
        <f t="shared" si="5"/>
        <v>101693.69485000006</v>
      </c>
    </row>
    <row r="13" spans="1:13" ht="15" thickBot="1" x14ac:dyDescent="0.4">
      <c r="A13" s="19" t="s">
        <v>12</v>
      </c>
      <c r="B13" s="20">
        <v>2249.89</v>
      </c>
      <c r="C13" s="20">
        <v>2700.01</v>
      </c>
      <c r="D13" s="16">
        <v>1999.68</v>
      </c>
      <c r="E13" s="20">
        <v>1970.18</v>
      </c>
      <c r="F13" s="17">
        <f t="shared" si="0"/>
        <v>2229.94</v>
      </c>
      <c r="G13" s="17">
        <f t="shared" si="6"/>
        <v>398.00249999999272</v>
      </c>
      <c r="H13" s="17">
        <f t="shared" si="1"/>
        <v>220965.80490000016</v>
      </c>
      <c r="I13" s="12">
        <f t="shared" si="2"/>
        <v>53019.667599999993</v>
      </c>
      <c r="J13" s="17">
        <f t="shared" si="3"/>
        <v>67475.257599999997</v>
      </c>
      <c r="K13" s="24">
        <f t="shared" si="4"/>
        <v>292.34343356743972</v>
      </c>
      <c r="L13" s="17">
        <f t="shared" si="5"/>
        <v>85464.683150000041</v>
      </c>
    </row>
    <row r="14" spans="1:13" ht="15" thickBot="1" x14ac:dyDescent="0.4">
      <c r="A14" s="19" t="s">
        <v>13</v>
      </c>
      <c r="B14" s="20">
        <v>2249.1999999999998</v>
      </c>
      <c r="C14" s="20">
        <v>2692.97</v>
      </c>
      <c r="D14" s="16">
        <v>1999.15</v>
      </c>
      <c r="E14" s="20">
        <v>1970.41</v>
      </c>
      <c r="F14" s="17">
        <f t="shared" si="0"/>
        <v>2227.9324999999999</v>
      </c>
      <c r="G14" s="17">
        <f t="shared" si="6"/>
        <v>452.3065562499969</v>
      </c>
      <c r="H14" s="17">
        <f t="shared" si="1"/>
        <v>216259.87640624991</v>
      </c>
      <c r="I14" s="12">
        <f t="shared" si="2"/>
        <v>52341.43230624991</v>
      </c>
      <c r="J14" s="17">
        <f t="shared" si="3"/>
        <v>66317.838006249905</v>
      </c>
      <c r="K14" s="24">
        <f t="shared" si="4"/>
        <v>289.5563214967857</v>
      </c>
      <c r="L14" s="17">
        <f t="shared" si="5"/>
        <v>83842.863318749922</v>
      </c>
    </row>
    <row r="15" spans="1:13" ht="15" thickBot="1" x14ac:dyDescent="0.4">
      <c r="A15" s="19" t="s">
        <v>14</v>
      </c>
      <c r="B15" s="20">
        <v>2051.7199999999998</v>
      </c>
      <c r="C15" s="20">
        <v>2624.48</v>
      </c>
      <c r="D15" s="16">
        <v>1999.07</v>
      </c>
      <c r="E15" s="20">
        <v>1713.97</v>
      </c>
      <c r="F15" s="17">
        <f t="shared" si="0"/>
        <v>2097.31</v>
      </c>
      <c r="G15" s="17">
        <f t="shared" si="6"/>
        <v>2078.4481000000133</v>
      </c>
      <c r="H15" s="17">
        <f t="shared" si="1"/>
        <v>277908.20890000009</v>
      </c>
      <c r="I15" s="12">
        <f t="shared" si="2"/>
        <v>9651.097600000001</v>
      </c>
      <c r="J15" s="17">
        <f t="shared" si="3"/>
        <v>146949.55559999993</v>
      </c>
      <c r="K15" s="24">
        <f t="shared" si="4"/>
        <v>330.3737694642237</v>
      </c>
      <c r="L15" s="17">
        <f t="shared" si="5"/>
        <v>109146.82755000003</v>
      </c>
    </row>
    <row r="16" spans="1:13" ht="15" thickBot="1" x14ac:dyDescent="0.4">
      <c r="A16" s="19" t="s">
        <v>15</v>
      </c>
      <c r="B16" s="20">
        <v>1999.77</v>
      </c>
      <c r="C16" s="20">
        <v>2624.91</v>
      </c>
      <c r="D16" s="16">
        <v>1999.04</v>
      </c>
      <c r="E16" s="20">
        <v>1713.83</v>
      </c>
      <c r="F16" s="17">
        <f t="shared" si="0"/>
        <v>2084.3874999999998</v>
      </c>
      <c r="G16" s="17">
        <f t="shared" si="6"/>
        <v>7160.1213062499719</v>
      </c>
      <c r="H16" s="17">
        <f t="shared" si="1"/>
        <v>292164.57300625002</v>
      </c>
      <c r="I16" s="12">
        <f t="shared" si="2"/>
        <v>7284.1957562499756</v>
      </c>
      <c r="J16" s="17">
        <f t="shared" si="3"/>
        <v>137312.86080624993</v>
      </c>
      <c r="K16" s="24">
        <f t="shared" si="4"/>
        <v>333.13726558094635</v>
      </c>
      <c r="L16" s="17">
        <f t="shared" si="5"/>
        <v>110980.43771874998</v>
      </c>
    </row>
    <row r="17" spans="1:12" ht="15" thickBot="1" x14ac:dyDescent="0.4">
      <c r="A17" s="19" t="s">
        <v>16</v>
      </c>
      <c r="B17" s="20">
        <v>1999.66</v>
      </c>
      <c r="C17" s="20">
        <v>2624.27</v>
      </c>
      <c r="D17" s="16">
        <v>1989.87</v>
      </c>
      <c r="E17" s="20">
        <v>1713.07</v>
      </c>
      <c r="F17" s="17">
        <f t="shared" si="0"/>
        <v>2081.7175000000002</v>
      </c>
      <c r="G17" s="17">
        <f t="shared" si="6"/>
        <v>6733.4333062500191</v>
      </c>
      <c r="H17" s="17">
        <f t="shared" si="1"/>
        <v>294363.21525624976</v>
      </c>
      <c r="I17" s="12">
        <f t="shared" si="2"/>
        <v>8435.9632562500574</v>
      </c>
      <c r="J17" s="17">
        <f t="shared" si="3"/>
        <v>135900.9792562502</v>
      </c>
      <c r="K17" s="24">
        <f t="shared" si="4"/>
        <v>333.704057165552</v>
      </c>
      <c r="L17" s="17">
        <f t="shared" si="5"/>
        <v>111358.39776875</v>
      </c>
    </row>
    <row r="18" spans="1:12" ht="15" thickBot="1" x14ac:dyDescent="0.4">
      <c r="A18" s="19" t="s">
        <v>17</v>
      </c>
      <c r="B18" s="20">
        <v>1999.46</v>
      </c>
      <c r="C18" s="20">
        <v>2624.56</v>
      </c>
      <c r="D18" s="16">
        <v>1899.95</v>
      </c>
      <c r="E18" s="20">
        <v>1710.9</v>
      </c>
      <c r="F18" s="17">
        <f t="shared" si="0"/>
        <v>2058.7175000000002</v>
      </c>
      <c r="G18" s="17">
        <f t="shared" si="6"/>
        <v>3511.4513062500196</v>
      </c>
      <c r="H18" s="17">
        <f t="shared" si="1"/>
        <v>320177.73480624973</v>
      </c>
      <c r="I18" s="12">
        <f t="shared" si="2"/>
        <v>25207.119056250049</v>
      </c>
      <c r="J18" s="17">
        <f t="shared" si="3"/>
        <v>120977.01330625008</v>
      </c>
      <c r="K18" s="24">
        <f t="shared" si="4"/>
        <v>342.73653090785342</v>
      </c>
      <c r="L18" s="17">
        <f t="shared" si="5"/>
        <v>117468.32961874997</v>
      </c>
    </row>
    <row r="19" spans="1:12" ht="15" thickBot="1" x14ac:dyDescent="0.4">
      <c r="A19" s="19" t="s">
        <v>18</v>
      </c>
      <c r="B19" s="20">
        <v>1999.65</v>
      </c>
      <c r="C19" s="20">
        <v>2778.62</v>
      </c>
      <c r="D19" s="16">
        <v>1989.32</v>
      </c>
      <c r="E19" s="20">
        <v>1979.59</v>
      </c>
      <c r="F19" s="17">
        <f t="shared" si="0"/>
        <v>2186.7950000000001</v>
      </c>
      <c r="G19" s="17">
        <f t="shared" si="6"/>
        <v>35023.25102499999</v>
      </c>
      <c r="H19" s="17">
        <f t="shared" si="1"/>
        <v>350256.83062499977</v>
      </c>
      <c r="I19" s="12">
        <f t="shared" si="2"/>
        <v>38996.375625000052</v>
      </c>
      <c r="J19" s="17">
        <f t="shared" si="3"/>
        <v>42933.912025000063</v>
      </c>
      <c r="K19" s="24">
        <f t="shared" si="4"/>
        <v>341.76394240030646</v>
      </c>
      <c r="L19" s="17">
        <f t="shared" si="5"/>
        <v>116802.59232499999</v>
      </c>
    </row>
    <row r="20" spans="1:12" ht="15" thickBot="1" x14ac:dyDescent="0.4">
      <c r="A20" s="19" t="s">
        <v>19</v>
      </c>
      <c r="B20" s="20">
        <v>1999.78</v>
      </c>
      <c r="C20" s="20">
        <v>2815.83</v>
      </c>
      <c r="D20" s="16">
        <v>1989.07</v>
      </c>
      <c r="E20" s="20">
        <v>1799.55</v>
      </c>
      <c r="F20" s="17">
        <f t="shared" si="0"/>
        <v>2151.0574999999999</v>
      </c>
      <c r="G20" s="17">
        <f t="shared" si="6"/>
        <v>22884.882006249976</v>
      </c>
      <c r="H20" s="17">
        <f t="shared" si="1"/>
        <v>441922.47675625002</v>
      </c>
      <c r="I20" s="12">
        <f t="shared" si="2"/>
        <v>26239.950156249986</v>
      </c>
      <c r="J20" s="17">
        <f t="shared" si="3"/>
        <v>123557.52255624995</v>
      </c>
      <c r="K20" s="24">
        <f t="shared" si="4"/>
        <v>391.98368316646798</v>
      </c>
      <c r="L20" s="17">
        <f t="shared" si="5"/>
        <v>153651.20786874995</v>
      </c>
    </row>
    <row r="21" spans="1:12" ht="15" thickBot="1" x14ac:dyDescent="0.4">
      <c r="A21" s="19" t="s">
        <v>20</v>
      </c>
      <c r="B21" s="20">
        <v>2090.0500000000002</v>
      </c>
      <c r="C21" s="20">
        <v>2894.23</v>
      </c>
      <c r="D21" s="16">
        <v>1989.48</v>
      </c>
      <c r="E21" s="20">
        <v>1989.17</v>
      </c>
      <c r="F21" s="17">
        <f t="shared" si="0"/>
        <v>2240.7325000000001</v>
      </c>
      <c r="G21" s="17">
        <f t="shared" si="6"/>
        <v>22705.215806249966</v>
      </c>
      <c r="H21" s="17">
        <f t="shared" si="1"/>
        <v>427058.98250624991</v>
      </c>
      <c r="I21" s="12">
        <f t="shared" si="2"/>
        <v>63127.818756250024</v>
      </c>
      <c r="J21" s="17">
        <f t="shared" si="3"/>
        <v>63283.69140625</v>
      </c>
      <c r="K21" s="24">
        <f t="shared" si="4"/>
        <v>379.53119386784272</v>
      </c>
      <c r="L21" s="17">
        <f t="shared" si="5"/>
        <v>144043.92711875003</v>
      </c>
    </row>
    <row r="22" spans="1:12" ht="15" thickBot="1" x14ac:dyDescent="0.4">
      <c r="A22" s="19" t="s">
        <v>21</v>
      </c>
      <c r="B22" s="20">
        <v>2309.02</v>
      </c>
      <c r="C22" s="20">
        <v>2948.58</v>
      </c>
      <c r="D22" s="16">
        <v>2300.9699999999998</v>
      </c>
      <c r="E22" s="20">
        <v>2188.84</v>
      </c>
      <c r="F22" s="17">
        <f t="shared" si="0"/>
        <v>2436.8525</v>
      </c>
      <c r="G22" s="17">
        <f t="shared" si="6"/>
        <v>16341.148056249995</v>
      </c>
      <c r="H22" s="17">
        <f t="shared" si="1"/>
        <v>261865.03425624996</v>
      </c>
      <c r="I22" s="12">
        <f t="shared" si="2"/>
        <v>18464.053806250045</v>
      </c>
      <c r="J22" s="17">
        <f t="shared" si="3"/>
        <v>61510.200156249906</v>
      </c>
      <c r="K22" s="24">
        <f t="shared" si="4"/>
        <v>299.24088802961063</v>
      </c>
      <c r="L22" s="17">
        <f t="shared" si="5"/>
        <v>89545.109068749967</v>
      </c>
    </row>
    <row r="23" spans="1:12" ht="15" thickBot="1" x14ac:dyDescent="0.4">
      <c r="A23" s="19" t="s">
        <v>22</v>
      </c>
      <c r="B23" s="20">
        <v>2499.87</v>
      </c>
      <c r="C23" s="20">
        <v>3051.23</v>
      </c>
      <c r="D23" s="16">
        <v>2409.5300000000002</v>
      </c>
      <c r="E23" s="20">
        <v>2393.5</v>
      </c>
      <c r="F23" s="17">
        <f t="shared" si="0"/>
        <v>2588.5325000000003</v>
      </c>
      <c r="G23" s="17">
        <f t="shared" si="6"/>
        <v>7861.0389062500644</v>
      </c>
      <c r="H23" s="17">
        <f t="shared" si="1"/>
        <v>214088.97650624978</v>
      </c>
      <c r="I23" s="12">
        <f t="shared" si="2"/>
        <v>32041.895006250019</v>
      </c>
      <c r="J23" s="17">
        <f t="shared" si="3"/>
        <v>38037.6760562501</v>
      </c>
      <c r="K23" s="24">
        <f t="shared" si="4"/>
        <v>270.19880943251763</v>
      </c>
      <c r="L23" s="17">
        <f t="shared" si="5"/>
        <v>73007.396618749975</v>
      </c>
    </row>
    <row r="24" spans="1:12" ht="15" thickBot="1" x14ac:dyDescent="0.4">
      <c r="A24" s="19" t="s">
        <v>23</v>
      </c>
      <c r="B24" s="20">
        <v>2800.48</v>
      </c>
      <c r="C24" s="20">
        <v>3216.35</v>
      </c>
      <c r="D24" s="16">
        <v>2409.39</v>
      </c>
      <c r="E24" s="20">
        <v>2692.64</v>
      </c>
      <c r="F24" s="17">
        <f t="shared" si="0"/>
        <v>2779.7149999999997</v>
      </c>
      <c r="G24" s="17">
        <f t="shared" si="6"/>
        <v>431.18522500001359</v>
      </c>
      <c r="H24" s="17">
        <f t="shared" si="1"/>
        <v>190650.12322500019</v>
      </c>
      <c r="I24" s="12">
        <f t="shared" si="2"/>
        <v>137140.60562499985</v>
      </c>
      <c r="J24" s="17">
        <f t="shared" si="3"/>
        <v>7582.0556249999681</v>
      </c>
      <c r="K24" s="24">
        <f t="shared" si="4"/>
        <v>289.74297648950875</v>
      </c>
      <c r="L24" s="17">
        <f t="shared" si="5"/>
        <v>83950.992425000019</v>
      </c>
    </row>
    <row r="25" spans="1:12" ht="15" thickBot="1" x14ac:dyDescent="0.4">
      <c r="A25" s="19" t="s">
        <v>24</v>
      </c>
      <c r="B25" s="20">
        <v>2809.23</v>
      </c>
      <c r="C25" s="20">
        <v>3349.42</v>
      </c>
      <c r="D25" s="16">
        <v>2650.19</v>
      </c>
      <c r="E25" s="20">
        <v>2800.88</v>
      </c>
      <c r="F25" s="17">
        <f t="shared" si="0"/>
        <v>2902.4300000000003</v>
      </c>
      <c r="G25" s="17">
        <f t="shared" si="6"/>
        <v>8686.2400000000507</v>
      </c>
      <c r="H25" s="17">
        <f t="shared" si="1"/>
        <v>199800.0600999998</v>
      </c>
      <c r="I25" s="12">
        <f t="shared" si="2"/>
        <v>63625.017600000123</v>
      </c>
      <c r="J25" s="17">
        <f t="shared" si="3"/>
        <v>10312.402500000037</v>
      </c>
      <c r="K25" s="24">
        <f t="shared" si="4"/>
        <v>265.71776389620624</v>
      </c>
      <c r="L25" s="17">
        <f t="shared" si="5"/>
        <v>70605.930049999995</v>
      </c>
    </row>
    <row r="26" spans="1:12" ht="15" thickBot="1" x14ac:dyDescent="0.4">
      <c r="A26" s="19" t="s">
        <v>25</v>
      </c>
      <c r="B26" s="20">
        <v>3309.4</v>
      </c>
      <c r="C26" s="20">
        <v>3769.29</v>
      </c>
      <c r="D26" s="16">
        <v>2946.5</v>
      </c>
      <c r="E26" s="20">
        <v>2947.31</v>
      </c>
      <c r="F26" s="17">
        <f t="shared" si="0"/>
        <v>3243.125</v>
      </c>
      <c r="G26" s="17">
        <f t="shared" si="6"/>
        <v>4392.3756250000124</v>
      </c>
      <c r="H26" s="17">
        <f t="shared" si="1"/>
        <v>276849.60722499999</v>
      </c>
      <c r="I26" s="12">
        <f t="shared" si="2"/>
        <v>87986.390625</v>
      </c>
      <c r="J26" s="17">
        <f t="shared" si="3"/>
        <v>87506.514225000035</v>
      </c>
      <c r="K26" s="24">
        <f t="shared" si="4"/>
        <v>337.91081948496412</v>
      </c>
      <c r="L26" s="17">
        <f t="shared" si="5"/>
        <v>114183.72192500001</v>
      </c>
    </row>
    <row r="27" spans="1:12" ht="15" thickBot="1" x14ac:dyDescent="0.4">
      <c r="A27" s="19" t="s">
        <v>26</v>
      </c>
      <c r="B27" s="20">
        <v>3759.31</v>
      </c>
      <c r="C27" s="20">
        <v>3898.97</v>
      </c>
      <c r="D27" s="16">
        <v>2989.47</v>
      </c>
      <c r="E27" s="20">
        <v>3010.51</v>
      </c>
      <c r="F27" s="17">
        <f t="shared" si="0"/>
        <v>3414.5650000000001</v>
      </c>
      <c r="G27" s="17">
        <f t="shared" si="6"/>
        <v>118849.11502499992</v>
      </c>
      <c r="H27" s="17">
        <f t="shared" si="1"/>
        <v>234648.20402499975</v>
      </c>
      <c r="I27" s="12">
        <f t="shared" si="2"/>
        <v>180705.75902500021</v>
      </c>
      <c r="J27" s="17">
        <f t="shared" si="3"/>
        <v>163260.44302499987</v>
      </c>
      <c r="K27" s="24">
        <f t="shared" si="4"/>
        <v>417.57140739638766</v>
      </c>
      <c r="L27" s="17">
        <f t="shared" si="5"/>
        <v>174365.88027499994</v>
      </c>
    </row>
    <row r="28" spans="1:12" ht="15" thickBot="1" x14ac:dyDescent="0.4">
      <c r="A28" s="19" t="s">
        <v>27</v>
      </c>
      <c r="B28" s="20">
        <v>4019.22</v>
      </c>
      <c r="C28" s="20">
        <v>4179.97</v>
      </c>
      <c r="D28" s="16">
        <v>3051.38</v>
      </c>
      <c r="E28" s="20">
        <v>3544.69</v>
      </c>
      <c r="F28" s="17">
        <f t="shared" si="0"/>
        <v>3698.8150000000001</v>
      </c>
      <c r="G28" s="17">
        <f t="shared" si="6"/>
        <v>102659.36402499984</v>
      </c>
      <c r="H28" s="17">
        <f t="shared" si="1"/>
        <v>231510.13402500018</v>
      </c>
      <c r="I28" s="12">
        <f t="shared" si="2"/>
        <v>419172.07922499994</v>
      </c>
      <c r="J28" s="17">
        <f t="shared" si="3"/>
        <v>23754.515625</v>
      </c>
      <c r="K28" s="24">
        <f t="shared" si="4"/>
        <v>440.76526998505682</v>
      </c>
      <c r="L28" s="17">
        <f t="shared" si="5"/>
        <v>194274.02322500004</v>
      </c>
    </row>
    <row r="29" spans="1:12" ht="15" thickBot="1" x14ac:dyDescent="0.4">
      <c r="A29" s="19" t="s">
        <v>28</v>
      </c>
      <c r="B29" s="20">
        <v>4250.4799999999996</v>
      </c>
      <c r="C29" s="20">
        <v>4502.7700000000004</v>
      </c>
      <c r="D29" s="16">
        <v>3051.51</v>
      </c>
      <c r="E29" s="20">
        <v>3769.51</v>
      </c>
      <c r="F29" s="17">
        <f t="shared" si="0"/>
        <v>3893.5675000000001</v>
      </c>
      <c r="G29" s="17">
        <f t="shared" si="6"/>
        <v>127386.5326562496</v>
      </c>
      <c r="H29" s="17">
        <f t="shared" si="1"/>
        <v>371127.68600625038</v>
      </c>
      <c r="I29" s="12">
        <f t="shared" si="2"/>
        <v>709060.83330624981</v>
      </c>
      <c r="J29" s="17">
        <f t="shared" si="3"/>
        <v>15390.263306249974</v>
      </c>
      <c r="K29" s="24">
        <f t="shared" si="4"/>
        <v>552.93881109825338</v>
      </c>
      <c r="L29" s="17">
        <f t="shared" si="5"/>
        <v>305741.32881874993</v>
      </c>
    </row>
    <row r="30" spans="1:12" ht="15" thickBot="1" x14ac:dyDescent="0.4">
      <c r="A30" s="19" t="s">
        <v>29</v>
      </c>
      <c r="B30" s="20">
        <v>4502.01</v>
      </c>
      <c r="C30" s="20">
        <v>4500.6899999999996</v>
      </c>
      <c r="D30" s="16">
        <v>3199.25</v>
      </c>
      <c r="E30" s="20">
        <v>3769.5</v>
      </c>
      <c r="F30" s="17">
        <f t="shared" si="0"/>
        <v>3992.8625000000002</v>
      </c>
      <c r="G30" s="17">
        <f t="shared" si="6"/>
        <v>259231.17675625003</v>
      </c>
      <c r="H30" s="17">
        <f t="shared" si="1"/>
        <v>257888.76975624941</v>
      </c>
      <c r="I30" s="12">
        <f t="shared" si="2"/>
        <v>629820.80015625025</v>
      </c>
      <c r="J30" s="17">
        <f t="shared" si="3"/>
        <v>49890.806406250078</v>
      </c>
      <c r="K30" s="24">
        <f t="shared" si="4"/>
        <v>546.99898379133208</v>
      </c>
      <c r="L30" s="17">
        <f t="shared" si="5"/>
        <v>299207.88826874999</v>
      </c>
    </row>
    <row r="31" spans="1:12" ht="15" thickBot="1" x14ac:dyDescent="0.4">
      <c r="A31" s="19" t="s">
        <v>30</v>
      </c>
      <c r="B31" s="20">
        <v>4500.7299999999996</v>
      </c>
      <c r="C31" s="20">
        <v>4678.84</v>
      </c>
      <c r="D31" s="16">
        <v>3100.68</v>
      </c>
      <c r="E31" s="20">
        <v>3977.51</v>
      </c>
      <c r="F31" s="17">
        <f t="shared" si="0"/>
        <v>4064.44</v>
      </c>
      <c r="G31" s="17">
        <f t="shared" si="6"/>
        <v>190348.96409999958</v>
      </c>
      <c r="H31" s="17">
        <f t="shared" si="1"/>
        <v>377487.3600000001</v>
      </c>
      <c r="I31" s="12">
        <f t="shared" si="2"/>
        <v>928833.33760000044</v>
      </c>
      <c r="J31" s="17">
        <f t="shared" si="3"/>
        <v>7556.8248999999714</v>
      </c>
      <c r="K31" s="24">
        <f t="shared" si="4"/>
        <v>613.23455679698941</v>
      </c>
      <c r="L31" s="17">
        <f t="shared" si="5"/>
        <v>376056.62165000004</v>
      </c>
    </row>
    <row r="32" spans="1:12" ht="15" thickBot="1" x14ac:dyDescent="0.4">
      <c r="A32" s="19" t="s">
        <v>31</v>
      </c>
      <c r="B32" s="20">
        <v>4000.56</v>
      </c>
      <c r="C32" s="20">
        <v>4600.21</v>
      </c>
      <c r="D32" s="16">
        <v>3051.8</v>
      </c>
      <c r="E32" s="20">
        <v>3900.14</v>
      </c>
      <c r="F32" s="17">
        <f t="shared" si="0"/>
        <v>3888.1774999999998</v>
      </c>
      <c r="G32" s="17">
        <f t="shared" si="6"/>
        <v>12629.826306250037</v>
      </c>
      <c r="H32" s="17">
        <f t="shared" si="1"/>
        <v>506990.28105625039</v>
      </c>
      <c r="I32" s="12">
        <f t="shared" si="2"/>
        <v>699527.3225062493</v>
      </c>
      <c r="J32" s="17">
        <f t="shared" si="3"/>
        <v>143.10140625000219</v>
      </c>
      <c r="K32" s="24">
        <f t="shared" si="4"/>
        <v>552.10744680609946</v>
      </c>
      <c r="L32" s="17">
        <f t="shared" si="5"/>
        <v>304822.63281874993</v>
      </c>
    </row>
    <row r="33" spans="1:12" ht="15" thickBot="1" x14ac:dyDescent="0.4">
      <c r="A33" s="19" t="s">
        <v>32</v>
      </c>
      <c r="B33" s="20">
        <v>3996.59</v>
      </c>
      <c r="C33" s="20">
        <v>4500.41</v>
      </c>
      <c r="D33" s="16">
        <v>3000.13</v>
      </c>
      <c r="E33" s="20">
        <v>3898.06</v>
      </c>
      <c r="F33" s="17">
        <f t="shared" si="0"/>
        <v>3848.7975000000001</v>
      </c>
      <c r="G33" s="17">
        <f t="shared" si="6"/>
        <v>21842.623056250006</v>
      </c>
      <c r="H33" s="17">
        <f t="shared" si="1"/>
        <v>424598.85015624965</v>
      </c>
      <c r="I33" s="12">
        <f t="shared" si="2"/>
        <v>720236.52555625001</v>
      </c>
      <c r="J33" s="17">
        <f t="shared" si="3"/>
        <v>2426.7939062499822</v>
      </c>
      <c r="K33" s="24">
        <f t="shared" si="4"/>
        <v>540.62574686075573</v>
      </c>
      <c r="L33" s="17">
        <f t="shared" si="5"/>
        <v>292276.19816874992</v>
      </c>
    </row>
    <row r="34" spans="1:12" ht="15" thickBot="1" x14ac:dyDescent="0.4">
      <c r="A34" s="19" t="s">
        <v>33</v>
      </c>
      <c r="B34" s="20">
        <v>3995.31</v>
      </c>
      <c r="C34" s="20">
        <v>3970.17</v>
      </c>
      <c r="D34" s="16">
        <v>2989.19</v>
      </c>
      <c r="E34" s="20">
        <v>3333.91</v>
      </c>
      <c r="F34" s="17">
        <f t="shared" si="0"/>
        <v>3572.145</v>
      </c>
      <c r="G34" s="17">
        <f t="shared" si="6"/>
        <v>179068.61722499997</v>
      </c>
      <c r="H34" s="17">
        <f t="shared" si="1"/>
        <v>158423.90062500007</v>
      </c>
      <c r="I34" s="12">
        <f t="shared" si="2"/>
        <v>339836.53202499991</v>
      </c>
      <c r="J34" s="17">
        <f t="shared" si="3"/>
        <v>56755.915225000062</v>
      </c>
      <c r="K34" s="24">
        <f t="shared" si="4"/>
        <v>428.39379229279228</v>
      </c>
      <c r="L34" s="17">
        <f t="shared" si="5"/>
        <v>183521.24127500007</v>
      </c>
    </row>
    <row r="35" spans="1:12" ht="15" thickBot="1" x14ac:dyDescent="0.4">
      <c r="A35" s="19" t="s">
        <v>34</v>
      </c>
      <c r="B35" s="20">
        <v>3991.18</v>
      </c>
      <c r="C35" s="20">
        <v>3750.48</v>
      </c>
      <c r="D35" s="16">
        <v>2969.32</v>
      </c>
      <c r="E35" s="20">
        <v>3246.93</v>
      </c>
      <c r="F35" s="17">
        <f t="shared" si="0"/>
        <v>3489.4775</v>
      </c>
      <c r="G35" s="17">
        <f t="shared" si="6"/>
        <v>251705.39850624988</v>
      </c>
      <c r="H35" s="17">
        <f t="shared" si="1"/>
        <v>68122.305006250026</v>
      </c>
      <c r="I35" s="12">
        <f t="shared" si="2"/>
        <v>270563.82480624982</v>
      </c>
      <c r="J35" s="17">
        <f t="shared" si="3"/>
        <v>58829.289756250058</v>
      </c>
      <c r="K35" s="24">
        <f t="shared" si="4"/>
        <v>402.87120090514037</v>
      </c>
      <c r="L35" s="17">
        <f t="shared" si="5"/>
        <v>162305.20451874996</v>
      </c>
    </row>
    <row r="36" spans="1:12" ht="15" thickBot="1" x14ac:dyDescent="0.4">
      <c r="A36" s="19" t="s">
        <v>35</v>
      </c>
      <c r="B36" s="20">
        <v>3246.39</v>
      </c>
      <c r="C36" s="20">
        <v>3409.71</v>
      </c>
      <c r="D36" s="16">
        <v>2700.08</v>
      </c>
      <c r="E36" s="20">
        <v>3247.2</v>
      </c>
      <c r="F36" s="17">
        <f t="shared" si="0"/>
        <v>3150.8450000000003</v>
      </c>
      <c r="G36" s="17">
        <f t="shared" si="6"/>
        <v>9128.8470249999264</v>
      </c>
      <c r="H36" s="17">
        <f t="shared" si="1"/>
        <v>67011.088224999883</v>
      </c>
      <c r="I36" s="12">
        <f t="shared" si="2"/>
        <v>203189.08522500031</v>
      </c>
      <c r="J36" s="17">
        <f t="shared" si="3"/>
        <v>9284.2860249999158</v>
      </c>
      <c r="K36" s="24">
        <f t="shared" si="4"/>
        <v>268.6137126525748</v>
      </c>
      <c r="L36" s="17">
        <f t="shared" si="5"/>
        <v>72153.326625000031</v>
      </c>
    </row>
    <row r="37" spans="1:12" ht="15" thickBot="1" x14ac:dyDescent="0.4">
      <c r="A37" s="19" t="s">
        <v>36</v>
      </c>
      <c r="B37" s="20">
        <v>3242.09</v>
      </c>
      <c r="C37" s="20">
        <v>3420.12</v>
      </c>
      <c r="D37" s="16">
        <v>2249.54</v>
      </c>
      <c r="E37" s="20">
        <v>3243.47</v>
      </c>
      <c r="F37" s="17">
        <f t="shared" si="0"/>
        <v>3038.8049999999998</v>
      </c>
      <c r="G37" s="17">
        <f t="shared" si="6"/>
        <v>41324.791225000125</v>
      </c>
      <c r="H37" s="17">
        <f t="shared" si="1"/>
        <v>145401.12922500004</v>
      </c>
      <c r="I37" s="12">
        <f t="shared" si="2"/>
        <v>622939.24022499984</v>
      </c>
      <c r="J37" s="17">
        <f t="shared" si="3"/>
        <v>41887.762224999984</v>
      </c>
      <c r="K37" s="24">
        <f t="shared" si="4"/>
        <v>461.39812605276148</v>
      </c>
      <c r="L37" s="17">
        <f t="shared" si="5"/>
        <v>212888.23072499997</v>
      </c>
    </row>
    <row r="38" spans="1:12" ht="15" thickBot="1" x14ac:dyDescent="0.4">
      <c r="A38" s="19" t="s">
        <v>37</v>
      </c>
      <c r="B38" s="20">
        <v>2900.77</v>
      </c>
      <c r="C38" s="20">
        <v>3300.86</v>
      </c>
      <c r="D38" s="16">
        <v>2188.7399999999998</v>
      </c>
      <c r="E38" s="20">
        <v>3100.94</v>
      </c>
      <c r="F38" s="17">
        <f t="shared" si="0"/>
        <v>2872.8274999999999</v>
      </c>
      <c r="G38" s="17">
        <f t="shared" si="6"/>
        <v>780.78330625000615</v>
      </c>
      <c r="H38" s="17">
        <f t="shared" si="1"/>
        <v>183211.82105625022</v>
      </c>
      <c r="I38" s="12">
        <f t="shared" si="2"/>
        <v>467975.7076562501</v>
      </c>
      <c r="J38" s="17">
        <f t="shared" si="3"/>
        <v>52035.312656250084</v>
      </c>
      <c r="K38" s="24">
        <f t="shared" si="4"/>
        <v>419.52461926417396</v>
      </c>
      <c r="L38" s="17">
        <f t="shared" si="5"/>
        <v>176000.90616875014</v>
      </c>
    </row>
    <row r="39" spans="1:12" ht="15" thickBot="1" x14ac:dyDescent="0.4">
      <c r="A39" s="19" t="s">
        <v>38</v>
      </c>
      <c r="B39" s="20">
        <v>3051.17</v>
      </c>
      <c r="C39" s="20">
        <v>3237.72</v>
      </c>
      <c r="D39" s="16">
        <v>2188.2800000000002</v>
      </c>
      <c r="E39" s="20">
        <v>3010.37</v>
      </c>
      <c r="F39" s="17">
        <f t="shared" si="0"/>
        <v>2871.8850000000002</v>
      </c>
      <c r="G39" s="17">
        <f t="shared" si="6"/>
        <v>32143.11122499995</v>
      </c>
      <c r="H39" s="17">
        <f t="shared" si="1"/>
        <v>133835.24722499971</v>
      </c>
      <c r="I39" s="12">
        <f t="shared" si="2"/>
        <v>467315.79602500005</v>
      </c>
      <c r="J39" s="17">
        <f t="shared" si="3"/>
        <v>19178.09522499991</v>
      </c>
      <c r="K39" s="24">
        <f t="shared" si="4"/>
        <v>403.87877194153191</v>
      </c>
      <c r="L39" s="17">
        <f t="shared" si="5"/>
        <v>163118.06242499995</v>
      </c>
    </row>
    <row r="40" spans="1:12" ht="15" thickBot="1" x14ac:dyDescent="0.4">
      <c r="A40" s="19" t="s">
        <v>39</v>
      </c>
      <c r="B40" s="20">
        <v>3051.28</v>
      </c>
      <c r="C40" s="20">
        <v>3236.11</v>
      </c>
      <c r="D40" s="16">
        <v>2188.48</v>
      </c>
      <c r="E40" s="20">
        <v>3099.24</v>
      </c>
      <c r="F40" s="17">
        <f t="shared" si="0"/>
        <v>2893.7775000000001</v>
      </c>
      <c r="G40" s="17">
        <f t="shared" si="6"/>
        <v>24807.037506250017</v>
      </c>
      <c r="H40" s="17">
        <f t="shared" si="1"/>
        <v>117191.54055624999</v>
      </c>
      <c r="I40" s="12">
        <f t="shared" si="2"/>
        <v>497444.56350625015</v>
      </c>
      <c r="J40" s="17">
        <f t="shared" si="3"/>
        <v>42214.838906249854</v>
      </c>
      <c r="K40" s="24">
        <f t="shared" si="4"/>
        <v>412.81290570759774</v>
      </c>
      <c r="L40" s="17">
        <f t="shared" si="5"/>
        <v>170414.49511874997</v>
      </c>
    </row>
    <row r="41" spans="1:12" ht="15" thickBot="1" x14ac:dyDescent="0.4">
      <c r="A41" s="19" t="s">
        <v>40</v>
      </c>
      <c r="B41" s="20">
        <v>2980</v>
      </c>
      <c r="C41" s="20">
        <v>3231.97</v>
      </c>
      <c r="D41" s="16">
        <v>2188.06</v>
      </c>
      <c r="E41" s="20">
        <v>3051.72</v>
      </c>
      <c r="F41" s="17">
        <f t="shared" si="0"/>
        <v>2862.9374999999995</v>
      </c>
      <c r="G41" s="17">
        <f t="shared" si="6"/>
        <v>13703.628906250107</v>
      </c>
      <c r="H41" s="17">
        <f t="shared" si="1"/>
        <v>136184.9860562502</v>
      </c>
      <c r="I41" s="12">
        <f t="shared" si="2"/>
        <v>455459.64000624948</v>
      </c>
      <c r="J41" s="17">
        <f t="shared" si="3"/>
        <v>35638.832306250093</v>
      </c>
      <c r="K41" s="24">
        <f t="shared" si="4"/>
        <v>400.30834592692418</v>
      </c>
      <c r="L41" s="17">
        <f t="shared" si="5"/>
        <v>160246.77181874998</v>
      </c>
    </row>
    <row r="42" spans="1:12" ht="15" thickBot="1" x14ac:dyDescent="0.4">
      <c r="A42" s="19" t="s">
        <v>41</v>
      </c>
      <c r="B42" s="20">
        <v>2609.8000000000002</v>
      </c>
      <c r="C42" s="20">
        <v>3010.66</v>
      </c>
      <c r="D42" s="16">
        <v>1999.67</v>
      </c>
      <c r="E42" s="20">
        <v>2989.66</v>
      </c>
      <c r="F42" s="17">
        <f t="shared" si="0"/>
        <v>2652.4475000000002</v>
      </c>
      <c r="G42" s="17">
        <f t="shared" si="6"/>
        <v>1818.809256250003</v>
      </c>
      <c r="H42" s="17">
        <f t="shared" si="1"/>
        <v>128316.19515624974</v>
      </c>
      <c r="I42" s="12">
        <f t="shared" si="2"/>
        <v>426118.46450625017</v>
      </c>
      <c r="J42" s="17">
        <f t="shared" si="3"/>
        <v>113712.27015624975</v>
      </c>
      <c r="K42" s="24">
        <f t="shared" si="4"/>
        <v>409.25717436442079</v>
      </c>
      <c r="L42" s="17">
        <f t="shared" si="5"/>
        <v>167491.43476874992</v>
      </c>
    </row>
    <row r="43" spans="1:12" ht="15" thickBot="1" x14ac:dyDescent="0.4">
      <c r="A43" s="19" t="s">
        <v>42</v>
      </c>
      <c r="B43" s="20">
        <v>2430.89</v>
      </c>
      <c r="C43" s="20">
        <v>3010.64</v>
      </c>
      <c r="D43" s="16">
        <v>1999.82</v>
      </c>
      <c r="E43" s="20">
        <v>2989.4</v>
      </c>
      <c r="F43" s="17">
        <f t="shared" si="0"/>
        <v>2607.6875</v>
      </c>
      <c r="G43" s="17">
        <f t="shared" si="6"/>
        <v>31257.356006250044</v>
      </c>
      <c r="H43" s="17">
        <f t="shared" si="1"/>
        <v>162370.71725624989</v>
      </c>
      <c r="I43" s="12">
        <f t="shared" si="2"/>
        <v>369502.8975562501</v>
      </c>
      <c r="J43" s="17">
        <f t="shared" si="3"/>
        <v>145704.43265625008</v>
      </c>
      <c r="K43" s="24">
        <f t="shared" si="4"/>
        <v>420.96181640233124</v>
      </c>
      <c r="L43" s="17">
        <f t="shared" si="5"/>
        <v>177208.85086875004</v>
      </c>
    </row>
    <row r="44" spans="1:12" ht="15" thickBot="1" x14ac:dyDescent="0.4">
      <c r="A44" s="19" t="s">
        <v>43</v>
      </c>
      <c r="B44" s="20">
        <v>2299.29</v>
      </c>
      <c r="C44" s="20">
        <v>2941.1</v>
      </c>
      <c r="D44" s="16">
        <v>1999.75</v>
      </c>
      <c r="E44" s="20">
        <v>2949.9</v>
      </c>
      <c r="F44" s="17">
        <f t="shared" si="0"/>
        <v>2547.5099999999998</v>
      </c>
      <c r="G44" s="17">
        <f t="shared" si="6"/>
        <v>61613.1683999999</v>
      </c>
      <c r="H44" s="17">
        <f t="shared" si="1"/>
        <v>154913.08810000011</v>
      </c>
      <c r="I44" s="12">
        <f t="shared" si="2"/>
        <v>300041.01759999973</v>
      </c>
      <c r="J44" s="17">
        <f t="shared" si="3"/>
        <v>161917.71210000027</v>
      </c>
      <c r="K44" s="24">
        <f t="shared" si="4"/>
        <v>411.85100042369692</v>
      </c>
      <c r="L44" s="17">
        <f t="shared" si="5"/>
        <v>169621.24655000001</v>
      </c>
    </row>
    <row r="45" spans="1:12" ht="15" thickBot="1" x14ac:dyDescent="0.4">
      <c r="A45" s="19" t="s">
        <v>44</v>
      </c>
      <c r="B45" s="20">
        <v>2279.13</v>
      </c>
      <c r="C45" s="20">
        <v>2779.98</v>
      </c>
      <c r="D45" s="16">
        <v>1999.76</v>
      </c>
      <c r="E45" s="20">
        <v>2947.75</v>
      </c>
      <c r="F45" s="17">
        <f t="shared" si="0"/>
        <v>2501.6550000000002</v>
      </c>
      <c r="G45" s="17">
        <f t="shared" si="6"/>
        <v>49517.375625000037</v>
      </c>
      <c r="H45" s="17">
        <f t="shared" si="1"/>
        <v>77464.805624999892</v>
      </c>
      <c r="I45" s="12">
        <f t="shared" si="2"/>
        <v>251898.59102500021</v>
      </c>
      <c r="J45" s="17">
        <f t="shared" si="3"/>
        <v>199000.74902499982</v>
      </c>
      <c r="K45" s="24">
        <f t="shared" si="4"/>
        <v>380.09259440957277</v>
      </c>
      <c r="L45" s="17">
        <f t="shared" si="5"/>
        <v>144470.38032499998</v>
      </c>
    </row>
    <row r="46" spans="1:12" ht="15" thickBot="1" x14ac:dyDescent="0.4">
      <c r="A46" s="19" t="s">
        <v>45</v>
      </c>
      <c r="B46" s="20">
        <v>2279.16</v>
      </c>
      <c r="C46" s="20">
        <v>2609.52</v>
      </c>
      <c r="D46" s="16">
        <v>1999.26</v>
      </c>
      <c r="E46" s="20">
        <v>2989.05</v>
      </c>
      <c r="F46" s="17">
        <f t="shared" si="0"/>
        <v>2469.2475000000004</v>
      </c>
      <c r="G46" s="17">
        <f t="shared" si="6"/>
        <v>36133.257656250207</v>
      </c>
      <c r="H46" s="17">
        <f t="shared" si="1"/>
        <v>19676.374256249881</v>
      </c>
      <c r="I46" s="12">
        <f t="shared" si="2"/>
        <v>220888.25015625037</v>
      </c>
      <c r="J46" s="17">
        <f t="shared" si="3"/>
        <v>270194.63900624978</v>
      </c>
      <c r="K46" s="24">
        <f t="shared" si="4"/>
        <v>369.76090960071764</v>
      </c>
      <c r="L46" s="17">
        <f t="shared" si="5"/>
        <v>136723.13026875007</v>
      </c>
    </row>
    <row r="47" spans="1:12" ht="15" thickBot="1" x14ac:dyDescent="0.4">
      <c r="A47" s="19" t="s">
        <v>46</v>
      </c>
      <c r="B47" s="20">
        <v>2249.94</v>
      </c>
      <c r="C47" s="20">
        <v>2609.3200000000002</v>
      </c>
      <c r="D47" s="16">
        <v>1999.35</v>
      </c>
      <c r="E47" s="20">
        <v>2989.26</v>
      </c>
      <c r="F47" s="17">
        <f t="shared" si="0"/>
        <v>2461.9675000000002</v>
      </c>
      <c r="G47" s="17">
        <f t="shared" si="6"/>
        <v>44955.660756250065</v>
      </c>
      <c r="H47" s="17">
        <f t="shared" si="1"/>
        <v>21712.759256249989</v>
      </c>
      <c r="I47" s="12">
        <f t="shared" si="2"/>
        <v>214014.95130625027</v>
      </c>
      <c r="J47" s="17">
        <f t="shared" si="3"/>
        <v>278037.38055624999</v>
      </c>
      <c r="K47" s="24">
        <f t="shared" si="4"/>
        <v>373.73812752882208</v>
      </c>
      <c r="L47" s="17">
        <f t="shared" si="5"/>
        <v>139680.18796875008</v>
      </c>
    </row>
    <row r="48" spans="1:12" ht="15" thickBot="1" x14ac:dyDescent="0.4">
      <c r="A48" s="19" t="s">
        <v>47</v>
      </c>
      <c r="B48" s="20">
        <v>2188.9699999999998</v>
      </c>
      <c r="C48" s="20">
        <v>2609.4</v>
      </c>
      <c r="D48" s="16">
        <v>1999.12</v>
      </c>
      <c r="E48" s="20">
        <v>2949.86</v>
      </c>
      <c r="F48" s="17">
        <f t="shared" si="0"/>
        <v>2436.8375000000001</v>
      </c>
      <c r="G48" s="17">
        <f t="shared" si="6"/>
        <v>61438.297556250145</v>
      </c>
      <c r="H48" s="17">
        <f t="shared" si="1"/>
        <v>29777.81640625</v>
      </c>
      <c r="I48" s="12">
        <f t="shared" si="2"/>
        <v>191596.60980625017</v>
      </c>
      <c r="J48" s="17">
        <f t="shared" si="3"/>
        <v>263192.08550625003</v>
      </c>
      <c r="K48" s="24">
        <f t="shared" si="4"/>
        <v>369.46069116856</v>
      </c>
      <c r="L48" s="17">
        <f t="shared" si="5"/>
        <v>136501.20231875006</v>
      </c>
    </row>
    <row r="49" spans="1:12" ht="15" thickBot="1" x14ac:dyDescent="0.4">
      <c r="A49" s="19" t="s">
        <v>48</v>
      </c>
      <c r="B49" s="20">
        <v>2188.64</v>
      </c>
      <c r="C49" s="20">
        <v>2500.88</v>
      </c>
      <c r="D49" s="16">
        <v>1999.03</v>
      </c>
      <c r="E49" s="20">
        <v>2948.51</v>
      </c>
      <c r="F49" s="17">
        <f t="shared" si="0"/>
        <v>2409.2650000000003</v>
      </c>
      <c r="G49" s="17">
        <f t="shared" si="6"/>
        <v>48675.390625000204</v>
      </c>
      <c r="H49" s="17">
        <f t="shared" si="1"/>
        <v>8393.3082249999607</v>
      </c>
      <c r="I49" s="12">
        <f t="shared" si="2"/>
        <v>168292.75522500029</v>
      </c>
      <c r="J49" s="17">
        <f t="shared" si="3"/>
        <v>290785.17002499988</v>
      </c>
      <c r="K49" s="24">
        <f t="shared" si="4"/>
        <v>359.21672570330031</v>
      </c>
      <c r="L49" s="17">
        <f t="shared" si="5"/>
        <v>129036.65602500009</v>
      </c>
    </row>
    <row r="50" spans="1:12" ht="15" thickBot="1" x14ac:dyDescent="0.4">
      <c r="A50" s="19" t="s">
        <v>49</v>
      </c>
      <c r="B50" s="20">
        <v>1999.81</v>
      </c>
      <c r="C50" s="20">
        <v>2509.0300000000002</v>
      </c>
      <c r="D50" s="16">
        <v>1710.42</v>
      </c>
      <c r="E50" s="20">
        <v>2791.86</v>
      </c>
      <c r="F50" s="17">
        <f t="shared" si="0"/>
        <v>2252.7800000000002</v>
      </c>
      <c r="G50" s="17">
        <f t="shared" si="6"/>
        <v>63993.82090000013</v>
      </c>
      <c r="H50" s="17">
        <f t="shared" si="1"/>
        <v>65664.0625</v>
      </c>
      <c r="I50" s="12">
        <f t="shared" si="2"/>
        <v>294154.36960000015</v>
      </c>
      <c r="J50" s="17">
        <f t="shared" si="3"/>
        <v>290607.24639999995</v>
      </c>
      <c r="K50" s="24">
        <f t="shared" si="4"/>
        <v>422.61669968187493</v>
      </c>
      <c r="L50" s="17">
        <f t="shared" si="5"/>
        <v>178604.87485000008</v>
      </c>
    </row>
    <row r="51" spans="1:12" ht="15" thickBot="1" x14ac:dyDescent="0.4">
      <c r="A51" s="19" t="s">
        <v>50</v>
      </c>
      <c r="B51" s="20">
        <v>1999.52</v>
      </c>
      <c r="C51" s="20">
        <v>2430.25</v>
      </c>
      <c r="D51" s="16">
        <v>1710.52</v>
      </c>
      <c r="E51" s="20">
        <v>2790.51</v>
      </c>
      <c r="F51" s="17">
        <f t="shared" si="0"/>
        <v>2232.7000000000003</v>
      </c>
      <c r="G51" s="17">
        <f t="shared" si="6"/>
        <v>54372.912400000139</v>
      </c>
      <c r="H51" s="17">
        <f t="shared" si="1"/>
        <v>39026.002499999893</v>
      </c>
      <c r="I51" s="12">
        <f t="shared" si="2"/>
        <v>272671.9524000003</v>
      </c>
      <c r="J51" s="17">
        <f t="shared" si="3"/>
        <v>311151.99609999993</v>
      </c>
      <c r="K51" s="24">
        <f t="shared" si="4"/>
        <v>411.46775797138719</v>
      </c>
      <c r="L51" s="17">
        <f t="shared" si="5"/>
        <v>169305.71585000007</v>
      </c>
    </row>
    <row r="52" spans="1:12" ht="15" thickBot="1" x14ac:dyDescent="0.4">
      <c r="A52" s="19" t="s">
        <v>51</v>
      </c>
      <c r="B52" s="20">
        <v>1999.42</v>
      </c>
      <c r="C52" s="20">
        <v>2430.33</v>
      </c>
      <c r="D52" s="16">
        <v>1369.74</v>
      </c>
      <c r="E52" s="20">
        <v>2500.15</v>
      </c>
      <c r="F52" s="17">
        <f t="shared" si="0"/>
        <v>2074.91</v>
      </c>
      <c r="G52" s="17">
        <f t="shared" si="6"/>
        <v>5698.7400999999672</v>
      </c>
      <c r="H52" s="17">
        <f t="shared" si="1"/>
        <v>126323.37640000005</v>
      </c>
      <c r="I52" s="12">
        <f t="shared" si="2"/>
        <v>497264.72889999975</v>
      </c>
      <c r="J52" s="17">
        <f t="shared" si="3"/>
        <v>180829.0576000002</v>
      </c>
      <c r="K52" s="24">
        <f t="shared" si="4"/>
        <v>450.03219412615357</v>
      </c>
      <c r="L52" s="17">
        <f t="shared" si="5"/>
        <v>202528.97574999998</v>
      </c>
    </row>
    <row r="53" spans="1:12" ht="15" thickBot="1" x14ac:dyDescent="0.4">
      <c r="A53" s="19" t="s">
        <v>52</v>
      </c>
      <c r="B53" s="20">
        <v>1999.34</v>
      </c>
      <c r="C53" s="20">
        <v>2393.4299999999998</v>
      </c>
      <c r="D53" s="16">
        <v>1369.49</v>
      </c>
      <c r="E53" s="20">
        <v>2400.7800000000002</v>
      </c>
      <c r="F53" s="17">
        <f t="shared" si="0"/>
        <v>2040.7599999999998</v>
      </c>
      <c r="G53" s="17">
        <f t="shared" si="6"/>
        <v>1715.6163999999872</v>
      </c>
      <c r="H53" s="17">
        <f t="shared" si="1"/>
        <v>124376.12890000005</v>
      </c>
      <c r="I53" s="12">
        <f t="shared" si="2"/>
        <v>450603.41289999965</v>
      </c>
      <c r="J53" s="17">
        <f t="shared" si="3"/>
        <v>129614.40040000032</v>
      </c>
      <c r="K53" s="24">
        <f t="shared" si="4"/>
        <v>420.21112509070963</v>
      </c>
      <c r="L53" s="17">
        <f t="shared" si="5"/>
        <v>176577.38965000003</v>
      </c>
    </row>
    <row r="54" spans="1:12" ht="15" thickBot="1" x14ac:dyDescent="0.4">
      <c r="A54" s="19" t="s">
        <v>53</v>
      </c>
      <c r="B54" s="20">
        <v>1999.14</v>
      </c>
      <c r="C54" s="20">
        <v>2300.64</v>
      </c>
      <c r="D54" s="16">
        <v>1011.08</v>
      </c>
      <c r="E54" s="20">
        <v>2188.4299999999998</v>
      </c>
      <c r="F54" s="17">
        <f t="shared" si="0"/>
        <v>1874.8224999999998</v>
      </c>
      <c r="G54" s="17">
        <f t="shared" si="6"/>
        <v>15454.840806250084</v>
      </c>
      <c r="H54" s="17">
        <f t="shared" si="1"/>
        <v>181320.5433062501</v>
      </c>
      <c r="I54" s="12">
        <f t="shared" si="2"/>
        <v>746051.10630624951</v>
      </c>
      <c r="J54" s="17">
        <f t="shared" si="3"/>
        <v>98349.66405625004</v>
      </c>
      <c r="K54" s="24">
        <f t="shared" si="4"/>
        <v>510.19019847381418</v>
      </c>
      <c r="L54" s="17">
        <f t="shared" si="5"/>
        <v>260294.03861874991</v>
      </c>
    </row>
    <row r="55" spans="1:12" ht="15" thickBot="1" x14ac:dyDescent="0.4">
      <c r="A55" s="19" t="s">
        <v>54</v>
      </c>
      <c r="B55" s="20">
        <v>1999.21</v>
      </c>
      <c r="C55" s="20">
        <v>2199.79</v>
      </c>
      <c r="D55" s="16">
        <v>999.9</v>
      </c>
      <c r="E55" s="20">
        <v>2188.0500000000002</v>
      </c>
      <c r="F55" s="17">
        <f t="shared" si="0"/>
        <v>1846.7375</v>
      </c>
      <c r="G55" s="17">
        <f t="shared" si="6"/>
        <v>23247.863256250024</v>
      </c>
      <c r="H55" s="17">
        <f t="shared" si="1"/>
        <v>124646.06775625001</v>
      </c>
      <c r="I55" s="12">
        <f t="shared" si="2"/>
        <v>717133.75140624994</v>
      </c>
      <c r="J55" s="17">
        <f t="shared" si="3"/>
        <v>116494.22265625016</v>
      </c>
      <c r="K55" s="24">
        <f t="shared" si="4"/>
        <v>495.35893680113412</v>
      </c>
      <c r="L55" s="17">
        <f t="shared" si="5"/>
        <v>245380.47626874998</v>
      </c>
    </row>
    <row r="56" spans="1:12" ht="15" thickBot="1" x14ac:dyDescent="0.4">
      <c r="A56" s="19" t="s">
        <v>55</v>
      </c>
      <c r="B56" s="20">
        <v>1999.41</v>
      </c>
      <c r="C56" s="20">
        <v>2249.5700000000002</v>
      </c>
      <c r="D56" s="16">
        <v>1369.24</v>
      </c>
      <c r="E56" s="20">
        <v>2188.3200000000002</v>
      </c>
      <c r="F56" s="17">
        <f t="shared" si="0"/>
        <v>1951.6350000000002</v>
      </c>
      <c r="G56" s="17">
        <f t="shared" si="6"/>
        <v>2282.4506249999868</v>
      </c>
      <c r="H56" s="17">
        <f t="shared" si="1"/>
        <v>88765.264224999963</v>
      </c>
      <c r="I56" s="12">
        <f t="shared" si="2"/>
        <v>339183.93602500024</v>
      </c>
      <c r="J56" s="17">
        <f t="shared" si="3"/>
        <v>56019.789224999971</v>
      </c>
      <c r="K56" s="24">
        <f t="shared" si="4"/>
        <v>348.65865832501567</v>
      </c>
      <c r="L56" s="17">
        <f t="shared" si="5"/>
        <v>121562.86002500002</v>
      </c>
    </row>
    <row r="57" spans="1:12" ht="15" thickBot="1" x14ac:dyDescent="0.4">
      <c r="A57" s="19" t="s">
        <v>56</v>
      </c>
      <c r="B57" s="20">
        <v>1999.47</v>
      </c>
      <c r="C57" s="20">
        <v>2379.58</v>
      </c>
      <c r="D57" s="16">
        <v>1369.12</v>
      </c>
      <c r="E57" s="20">
        <v>2188.36</v>
      </c>
      <c r="F57" s="17">
        <f t="shared" si="0"/>
        <v>1984.1325000000002</v>
      </c>
      <c r="G57" s="17">
        <f t="shared" si="6"/>
        <v>235.23890624999581</v>
      </c>
      <c r="H57" s="17">
        <f t="shared" si="1"/>
        <v>156378.7252562498</v>
      </c>
      <c r="I57" s="12">
        <f t="shared" si="2"/>
        <v>378240.37515625032</v>
      </c>
      <c r="J57" s="17">
        <f t="shared" si="3"/>
        <v>41708.871756249988</v>
      </c>
      <c r="K57" s="24">
        <f t="shared" si="4"/>
        <v>379.6587978287215</v>
      </c>
      <c r="L57" s="17">
        <f t="shared" si="5"/>
        <v>144140.80276875003</v>
      </c>
    </row>
    <row r="58" spans="1:12" ht="15" thickBot="1" x14ac:dyDescent="0.4">
      <c r="A58" s="19" t="s">
        <v>57</v>
      </c>
      <c r="B58" s="20">
        <v>1999.68</v>
      </c>
      <c r="C58" s="20">
        <v>2500.9299999999998</v>
      </c>
      <c r="D58" s="16">
        <v>1369.72</v>
      </c>
      <c r="E58" s="20">
        <v>2430.0300000000002</v>
      </c>
      <c r="F58" s="17">
        <f t="shared" si="0"/>
        <v>2075.09</v>
      </c>
      <c r="G58" s="17">
        <f t="shared" si="6"/>
        <v>5686.6681000000126</v>
      </c>
      <c r="H58" s="17">
        <f t="shared" si="1"/>
        <v>181339.70559999972</v>
      </c>
      <c r="I58" s="12">
        <f t="shared" si="2"/>
        <v>497546.83690000017</v>
      </c>
      <c r="J58" s="17">
        <f t="shared" si="3"/>
        <v>125982.40360000003</v>
      </c>
      <c r="K58" s="24">
        <f t="shared" si="4"/>
        <v>450.15431082018972</v>
      </c>
      <c r="L58" s="17">
        <f t="shared" si="5"/>
        <v>202638.90354999999</v>
      </c>
    </row>
    <row r="59" spans="1:12" ht="15" thickBot="1" x14ac:dyDescent="0.4">
      <c r="A59" s="19" t="s">
        <v>58</v>
      </c>
      <c r="B59" s="20">
        <v>1999.95</v>
      </c>
      <c r="C59" s="20">
        <v>2510.81</v>
      </c>
      <c r="D59" s="16">
        <v>1369.91</v>
      </c>
      <c r="E59" s="20">
        <v>2430.29</v>
      </c>
      <c r="F59" s="17">
        <f t="shared" si="0"/>
        <v>2077.7399999999998</v>
      </c>
      <c r="G59" s="17">
        <f t="shared" si="6"/>
        <v>6051.2840999999589</v>
      </c>
      <c r="H59" s="17">
        <f t="shared" si="1"/>
        <v>187549.62490000014</v>
      </c>
      <c r="I59" s="12">
        <f t="shared" si="2"/>
        <v>501023.3088999996</v>
      </c>
      <c r="J59" s="17">
        <f t="shared" si="3"/>
        <v>124291.50250000013</v>
      </c>
      <c r="K59" s="24">
        <f t="shared" si="4"/>
        <v>452.46981125816558</v>
      </c>
      <c r="L59" s="17">
        <f t="shared" si="5"/>
        <v>204728.93009999997</v>
      </c>
    </row>
    <row r="60" spans="1:12" ht="15" thickBot="1" x14ac:dyDescent="0.4">
      <c r="A60" s="19" t="s">
        <v>59</v>
      </c>
      <c r="B60" s="20">
        <v>2188.83</v>
      </c>
      <c r="C60" s="20">
        <v>2692.07</v>
      </c>
      <c r="D60" s="16">
        <v>1710.04</v>
      </c>
      <c r="E60" s="20">
        <v>2483.9299999999998</v>
      </c>
      <c r="F60" s="17">
        <f t="shared" si="0"/>
        <v>2268.7174999999997</v>
      </c>
      <c r="G60" s="17">
        <f t="shared" si="6"/>
        <v>6382.0126562499709</v>
      </c>
      <c r="H60" s="17">
        <f t="shared" si="1"/>
        <v>179227.33925625036</v>
      </c>
      <c r="I60" s="12">
        <f t="shared" si="2"/>
        <v>312120.54900624976</v>
      </c>
      <c r="J60" s="17">
        <f t="shared" si="3"/>
        <v>46316.420156250038</v>
      </c>
      <c r="K60" s="24">
        <f t="shared" si="4"/>
        <v>368.79747866376476</v>
      </c>
      <c r="L60" s="17">
        <f t="shared" si="5"/>
        <v>136011.58026875003</v>
      </c>
    </row>
    <row r="61" spans="1:12" ht="15" thickBot="1" x14ac:dyDescent="0.4">
      <c r="A61" s="19" t="s">
        <v>60</v>
      </c>
      <c r="B61" s="20">
        <v>2299.46</v>
      </c>
      <c r="C61" s="20">
        <v>2692.63</v>
      </c>
      <c r="D61" s="16">
        <v>1710.89</v>
      </c>
      <c r="E61" s="20">
        <v>2600.8200000000002</v>
      </c>
      <c r="F61" s="17">
        <f t="shared" si="0"/>
        <v>2325.9500000000003</v>
      </c>
      <c r="G61" s="17">
        <f t="shared" si="6"/>
        <v>701.72010000001251</v>
      </c>
      <c r="H61" s="17">
        <f t="shared" si="1"/>
        <v>134454.22239999988</v>
      </c>
      <c r="I61" s="12">
        <f t="shared" si="2"/>
        <v>378298.80360000022</v>
      </c>
      <c r="J61" s="17">
        <f t="shared" si="3"/>
        <v>75553.516899999944</v>
      </c>
      <c r="K61" s="24">
        <f t="shared" si="4"/>
        <v>383.73436873702099</v>
      </c>
      <c r="L61" s="17">
        <f t="shared" si="5"/>
        <v>147252.06574999998</v>
      </c>
    </row>
    <row r="62" spans="1:12" ht="15" thickBot="1" x14ac:dyDescent="0.4">
      <c r="A62" s="19" t="s">
        <v>61</v>
      </c>
      <c r="B62" s="20">
        <v>2692.35</v>
      </c>
      <c r="C62" s="20">
        <v>2945.31</v>
      </c>
      <c r="D62" s="16">
        <v>1999.75</v>
      </c>
      <c r="E62" s="20">
        <v>2520.73</v>
      </c>
      <c r="F62" s="17">
        <f t="shared" si="0"/>
        <v>2539.5349999999999</v>
      </c>
      <c r="G62" s="17">
        <f t="shared" si="6"/>
        <v>23352.424225000017</v>
      </c>
      <c r="H62" s="17">
        <f t="shared" si="1"/>
        <v>164653.35062500008</v>
      </c>
      <c r="I62" s="12">
        <f t="shared" si="2"/>
        <v>291367.84622499987</v>
      </c>
      <c r="J62" s="17">
        <f t="shared" si="3"/>
        <v>353.62802499999384</v>
      </c>
      <c r="K62" s="24">
        <f t="shared" si="4"/>
        <v>346.31172702494496</v>
      </c>
      <c r="L62" s="17">
        <f t="shared" si="5"/>
        <v>119931.81227499999</v>
      </c>
    </row>
    <row r="63" spans="1:12" ht="15" thickBot="1" x14ac:dyDescent="0.4">
      <c r="A63" s="19" t="s">
        <v>62</v>
      </c>
      <c r="B63" s="20">
        <v>2950.96</v>
      </c>
      <c r="C63" s="20">
        <v>2949.02</v>
      </c>
      <c r="D63" s="16">
        <v>1999.87</v>
      </c>
      <c r="E63" s="20">
        <v>2779.75</v>
      </c>
      <c r="F63" s="17">
        <f t="shared" si="0"/>
        <v>2669.8999999999996</v>
      </c>
      <c r="G63" s="17">
        <f t="shared" si="6"/>
        <v>78994.72360000023</v>
      </c>
      <c r="H63" s="17">
        <f t="shared" si="1"/>
        <v>77907.974400000196</v>
      </c>
      <c r="I63" s="12">
        <f t="shared" si="2"/>
        <v>448940.20089999965</v>
      </c>
      <c r="J63" s="17">
        <f t="shared" si="3"/>
        <v>12067.022500000079</v>
      </c>
      <c r="K63" s="24">
        <f t="shared" si="4"/>
        <v>393.03623287172911</v>
      </c>
      <c r="L63" s="17">
        <f t="shared" si="5"/>
        <v>154477.48035000009</v>
      </c>
    </row>
    <row r="64" spans="1:12" ht="15" thickBot="1" x14ac:dyDescent="0.4">
      <c r="A64" s="19" t="s">
        <v>63</v>
      </c>
      <c r="B64" s="20">
        <v>3051.05</v>
      </c>
      <c r="C64" s="20">
        <v>3241.57</v>
      </c>
      <c r="D64" s="16">
        <v>2188.14</v>
      </c>
      <c r="E64" s="20">
        <v>3050.68</v>
      </c>
      <c r="F64" s="17">
        <f t="shared" si="0"/>
        <v>2882.86</v>
      </c>
      <c r="G64" s="17">
        <f t="shared" si="6"/>
        <v>28287.87610000002</v>
      </c>
      <c r="H64" s="17">
        <f t="shared" si="1"/>
        <v>128672.86410000002</v>
      </c>
      <c r="I64" s="12">
        <f t="shared" si="2"/>
        <v>482635.87840000034</v>
      </c>
      <c r="J64" s="17">
        <f t="shared" si="3"/>
        <v>28163.552399999902</v>
      </c>
      <c r="K64" s="24">
        <f t="shared" si="4"/>
        <v>408.5829692363597</v>
      </c>
      <c r="L64" s="17">
        <f t="shared" si="5"/>
        <v>166940.04275000005</v>
      </c>
    </row>
    <row r="65" spans="1:12" ht="15" thickBot="1" x14ac:dyDescent="0.4">
      <c r="A65" s="19" t="s">
        <v>64</v>
      </c>
      <c r="B65" s="20">
        <v>3300.91</v>
      </c>
      <c r="C65" s="20">
        <v>3244.11</v>
      </c>
      <c r="D65" s="16">
        <v>2188.9499999999998</v>
      </c>
      <c r="E65" s="20">
        <v>3144.37</v>
      </c>
      <c r="F65" s="17">
        <f t="shared" si="0"/>
        <v>2969.585</v>
      </c>
      <c r="G65" s="17">
        <f t="shared" si="6"/>
        <v>109776.25562499987</v>
      </c>
      <c r="H65" s="17">
        <f t="shared" si="1"/>
        <v>75363.97562500005</v>
      </c>
      <c r="I65" s="12">
        <f t="shared" si="2"/>
        <v>609391.00322500034</v>
      </c>
      <c r="J65" s="17">
        <f t="shared" si="3"/>
        <v>30549.796224999951</v>
      </c>
      <c r="K65" s="24">
        <f t="shared" si="4"/>
        <v>454.16985553314748</v>
      </c>
      <c r="L65" s="17">
        <f t="shared" si="5"/>
        <v>206270.25767500006</v>
      </c>
    </row>
    <row r="66" spans="1:12" ht="15" thickBot="1" x14ac:dyDescent="0.4">
      <c r="A66" s="19" t="s">
        <v>65</v>
      </c>
      <c r="B66" s="20">
        <v>3309.93</v>
      </c>
      <c r="C66" s="20">
        <v>3243.11</v>
      </c>
      <c r="D66" s="16">
        <v>2149.1</v>
      </c>
      <c r="E66" s="20">
        <v>3144.62</v>
      </c>
      <c r="F66" s="17">
        <f t="shared" si="0"/>
        <v>2961.6899999999996</v>
      </c>
      <c r="G66" s="17">
        <f t="shared" si="6"/>
        <v>121271.09760000017</v>
      </c>
      <c r="H66" s="17">
        <f t="shared" si="1"/>
        <v>79197.216400000296</v>
      </c>
      <c r="I66" s="12">
        <f t="shared" si="2"/>
        <v>660302.50809999951</v>
      </c>
      <c r="J66" s="17">
        <f t="shared" si="3"/>
        <v>33463.384900000106</v>
      </c>
      <c r="K66" s="24">
        <f t="shared" si="4"/>
        <v>472.81978781561162</v>
      </c>
      <c r="L66" s="17">
        <f t="shared" si="5"/>
        <v>223558.55174999998</v>
      </c>
    </row>
    <row r="67" spans="1:12" ht="15" thickBot="1" x14ac:dyDescent="0.4">
      <c r="A67" s="19" t="s">
        <v>66</v>
      </c>
      <c r="B67" s="20">
        <v>3700.56</v>
      </c>
      <c r="C67" s="20">
        <v>3246.47</v>
      </c>
      <c r="D67" s="16">
        <v>2188.1</v>
      </c>
      <c r="E67" s="20">
        <v>3146.11</v>
      </c>
      <c r="F67" s="17">
        <f t="shared" ref="F67:F97" si="7">AVERAGE(B67:E67)</f>
        <v>3070.31</v>
      </c>
      <c r="G67" s="17">
        <f t="shared" si="6"/>
        <v>397215.0625</v>
      </c>
      <c r="H67" s="17">
        <f t="shared" ref="H67:H97" si="8">(C67-F67)*(C67-F67)</f>
        <v>31032.34559999995</v>
      </c>
      <c r="I67" s="12">
        <f t="shared" ref="I67:I97" si="9">(D67-F67)*(D67-F67)</f>
        <v>778294.48410000012</v>
      </c>
      <c r="J67" s="17">
        <f t="shared" ref="J67:J97" si="10">(E67-F67)*(E67-F67)</f>
        <v>5745.6400000000276</v>
      </c>
      <c r="K67" s="24">
        <f t="shared" ref="K67:K97" si="11">SQRT((SUM(G67:J67))/4)</f>
        <v>550.51964819613852</v>
      </c>
      <c r="L67" s="17">
        <f t="shared" ref="L67:L97" si="12">POWER(K67,2)</f>
        <v>303071.88305000012</v>
      </c>
    </row>
    <row r="68" spans="1:12" ht="15" thickBot="1" x14ac:dyDescent="0.4">
      <c r="A68" s="19" t="s">
        <v>67</v>
      </c>
      <c r="B68" s="20">
        <v>3993.9</v>
      </c>
      <c r="C68" s="20">
        <v>3725.87</v>
      </c>
      <c r="D68" s="16">
        <v>2188.5500000000002</v>
      </c>
      <c r="E68" s="20">
        <v>3249.48</v>
      </c>
      <c r="F68" s="17">
        <f t="shared" si="7"/>
        <v>3289.45</v>
      </c>
      <c r="G68" s="17">
        <f t="shared" ref="G68:G97" si="13">(B68-F68)*(B68-F68)</f>
        <v>496249.8025000004</v>
      </c>
      <c r="H68" s="17">
        <f t="shared" si="8"/>
        <v>190462.41640000007</v>
      </c>
      <c r="I68" s="12">
        <f t="shared" si="9"/>
        <v>1211980.8099999991</v>
      </c>
      <c r="J68" s="17">
        <f t="shared" si="10"/>
        <v>1597.600899999984</v>
      </c>
      <c r="K68" s="24">
        <f t="shared" si="11"/>
        <v>689.25514684331506</v>
      </c>
      <c r="L68" s="17">
        <f t="shared" si="12"/>
        <v>475072.65744999982</v>
      </c>
    </row>
    <row r="69" spans="1:12" ht="15" thickBot="1" x14ac:dyDescent="0.4">
      <c r="A69" s="19" t="s">
        <v>68</v>
      </c>
      <c r="B69" s="20">
        <v>4749.53</v>
      </c>
      <c r="C69" s="20">
        <v>4000.8</v>
      </c>
      <c r="D69" s="16">
        <v>2430.35</v>
      </c>
      <c r="E69" s="20">
        <v>3300.56</v>
      </c>
      <c r="F69" s="17">
        <f t="shared" si="7"/>
        <v>3620.31</v>
      </c>
      <c r="G69" s="17">
        <f t="shared" si="13"/>
        <v>1275137.8083999995</v>
      </c>
      <c r="H69" s="17">
        <f t="shared" si="8"/>
        <v>144772.64010000019</v>
      </c>
      <c r="I69" s="12">
        <f t="shared" si="9"/>
        <v>1416004.8016000001</v>
      </c>
      <c r="J69" s="17">
        <f t="shared" si="10"/>
        <v>102240.0625</v>
      </c>
      <c r="K69" s="24">
        <f t="shared" si="11"/>
        <v>857.05240688653339</v>
      </c>
      <c r="L69" s="17">
        <f t="shared" si="12"/>
        <v>734538.82814999996</v>
      </c>
    </row>
    <row r="70" spans="1:12" ht="15" thickBot="1" x14ac:dyDescent="0.4">
      <c r="A70" s="19" t="s">
        <v>69</v>
      </c>
      <c r="B70" s="20">
        <v>4250.4799999999996</v>
      </c>
      <c r="C70" s="20">
        <v>4500.46</v>
      </c>
      <c r="D70" s="16">
        <v>2509.06</v>
      </c>
      <c r="E70" s="20">
        <v>3500.91</v>
      </c>
      <c r="F70" s="17">
        <f t="shared" si="7"/>
        <v>3690.2274999999995</v>
      </c>
      <c r="G70" s="17">
        <f t="shared" si="13"/>
        <v>313882.86375625007</v>
      </c>
      <c r="H70" s="17">
        <f t="shared" si="8"/>
        <v>656476.70405625086</v>
      </c>
      <c r="I70" s="12">
        <f t="shared" si="9"/>
        <v>1395156.663056249</v>
      </c>
      <c r="J70" s="17">
        <f t="shared" si="10"/>
        <v>35841.115806249873</v>
      </c>
      <c r="K70" s="24">
        <f t="shared" si="11"/>
        <v>774.81567915779169</v>
      </c>
      <c r="L70" s="17">
        <f t="shared" si="12"/>
        <v>600339.33666875004</v>
      </c>
    </row>
    <row r="71" spans="1:12" ht="15" thickBot="1" x14ac:dyDescent="0.4">
      <c r="A71" s="19" t="s">
        <v>70</v>
      </c>
      <c r="B71" s="20">
        <v>5100.22</v>
      </c>
      <c r="C71" s="20">
        <v>4999.32</v>
      </c>
      <c r="D71" s="16">
        <v>2989.19</v>
      </c>
      <c r="E71" s="20">
        <v>4282.79</v>
      </c>
      <c r="F71" s="17">
        <f t="shared" si="7"/>
        <v>4342.88</v>
      </c>
      <c r="G71" s="17">
        <f t="shared" si="13"/>
        <v>573563.87560000026</v>
      </c>
      <c r="H71" s="17">
        <f t="shared" si="8"/>
        <v>430913.4735999995</v>
      </c>
      <c r="I71" s="12">
        <f t="shared" si="9"/>
        <v>1832476.6161000002</v>
      </c>
      <c r="J71" s="17">
        <f t="shared" si="10"/>
        <v>3610.8081000000175</v>
      </c>
      <c r="K71" s="24">
        <f t="shared" si="11"/>
        <v>842.69875599172451</v>
      </c>
      <c r="L71" s="17">
        <f t="shared" si="12"/>
        <v>710141.19335000007</v>
      </c>
    </row>
    <row r="72" spans="1:12" ht="15" thickBot="1" x14ac:dyDescent="0.4">
      <c r="A72" s="19" t="s">
        <v>71</v>
      </c>
      <c r="B72" s="20">
        <v>5469.34</v>
      </c>
      <c r="C72" s="20">
        <v>5501.01</v>
      </c>
      <c r="D72" s="16">
        <v>2994.24</v>
      </c>
      <c r="E72" s="20">
        <v>6550.87</v>
      </c>
      <c r="F72" s="17">
        <f t="shared" si="7"/>
        <v>5128.8649999999998</v>
      </c>
      <c r="G72" s="17">
        <f t="shared" si="13"/>
        <v>115923.22562500025</v>
      </c>
      <c r="H72" s="17">
        <f t="shared" si="8"/>
        <v>138491.90102500032</v>
      </c>
      <c r="I72" s="12">
        <f t="shared" si="9"/>
        <v>4556623.890625</v>
      </c>
      <c r="J72" s="17">
        <f t="shared" si="10"/>
        <v>2022098.2200250004</v>
      </c>
      <c r="K72" s="24">
        <f t="shared" si="11"/>
        <v>1307.0135077056398</v>
      </c>
      <c r="L72" s="17">
        <f t="shared" si="12"/>
        <v>1708284.3093250005</v>
      </c>
    </row>
    <row r="73" spans="1:12" ht="15" thickBot="1" x14ac:dyDescent="0.4">
      <c r="A73" s="19" t="s">
        <v>72</v>
      </c>
      <c r="B73" s="20">
        <v>5469.59</v>
      </c>
      <c r="C73" s="20">
        <v>5989.73</v>
      </c>
      <c r="D73" s="16">
        <v>2995.87</v>
      </c>
      <c r="E73" s="20">
        <v>9999.08</v>
      </c>
      <c r="F73" s="17">
        <f t="shared" si="7"/>
        <v>6113.5674999999992</v>
      </c>
      <c r="G73" s="17">
        <f t="shared" si="13"/>
        <v>414707.02050624881</v>
      </c>
      <c r="H73" s="17">
        <f t="shared" si="8"/>
        <v>15335.726406249911</v>
      </c>
      <c r="I73" s="12">
        <f t="shared" si="9"/>
        <v>9720037.7015062459</v>
      </c>
      <c r="J73" s="17">
        <f t="shared" si="10"/>
        <v>15097207.387656257</v>
      </c>
      <c r="K73" s="24">
        <f t="shared" si="11"/>
        <v>2512.3339664580326</v>
      </c>
      <c r="L73" s="17">
        <f t="shared" si="12"/>
        <v>6311821.959018751</v>
      </c>
    </row>
    <row r="74" spans="1:12" ht="15" thickBot="1" x14ac:dyDescent="0.4">
      <c r="A74" s="19" t="s">
        <v>73</v>
      </c>
      <c r="B74" s="20">
        <v>6695.18</v>
      </c>
      <c r="C74" s="20">
        <v>6695.86</v>
      </c>
      <c r="D74" s="16">
        <v>3397.09</v>
      </c>
      <c r="E74" s="20">
        <v>5989.58</v>
      </c>
      <c r="F74" s="17">
        <f t="shared" si="7"/>
        <v>5694.4274999999998</v>
      </c>
      <c r="G74" s="17">
        <f t="shared" si="13"/>
        <v>1001505.5662562511</v>
      </c>
      <c r="H74" s="17">
        <f t="shared" si="8"/>
        <v>1002867.0520562498</v>
      </c>
      <c r="I74" s="12">
        <f t="shared" si="9"/>
        <v>5277759.5889062481</v>
      </c>
      <c r="J74" s="17">
        <f t="shared" si="10"/>
        <v>87114.998256250081</v>
      </c>
      <c r="K74" s="24">
        <f t="shared" si="11"/>
        <v>1357.3178704226766</v>
      </c>
      <c r="L74" s="17">
        <f t="shared" si="12"/>
        <v>1842311.8013687499</v>
      </c>
    </row>
    <row r="75" spans="1:12" ht="15" thickBot="1" x14ac:dyDescent="0.4">
      <c r="A75" s="19" t="s">
        <v>74</v>
      </c>
      <c r="B75" s="20">
        <v>6695.95</v>
      </c>
      <c r="C75" s="20">
        <v>6695.96</v>
      </c>
      <c r="D75" s="16">
        <v>3420.67</v>
      </c>
      <c r="E75" s="20">
        <v>6690.28</v>
      </c>
      <c r="F75" s="17">
        <f t="shared" si="7"/>
        <v>5875.7150000000001</v>
      </c>
      <c r="G75" s="17">
        <f t="shared" si="13"/>
        <v>672785.45522499946</v>
      </c>
      <c r="H75" s="17">
        <f t="shared" si="8"/>
        <v>672801.86002499983</v>
      </c>
      <c r="I75" s="12">
        <f t="shared" si="9"/>
        <v>6027245.952025</v>
      </c>
      <c r="J75" s="17">
        <f t="shared" si="10"/>
        <v>663516.13922499935</v>
      </c>
      <c r="K75" s="24">
        <f t="shared" si="11"/>
        <v>1417.4227850662623</v>
      </c>
      <c r="L75" s="17">
        <f t="shared" si="12"/>
        <v>2009087.3516249997</v>
      </c>
    </row>
    <row r="76" spans="1:12" ht="15" thickBot="1" x14ac:dyDescent="0.4">
      <c r="A76" s="19" t="s">
        <v>75</v>
      </c>
      <c r="B76" s="20">
        <v>8000.62</v>
      </c>
      <c r="C76" s="20">
        <v>6000.97</v>
      </c>
      <c r="D76" s="16">
        <v>3500.74</v>
      </c>
      <c r="E76" s="20">
        <v>8000.38</v>
      </c>
      <c r="F76" s="17">
        <f t="shared" si="7"/>
        <v>6375.6775000000007</v>
      </c>
      <c r="G76" s="17">
        <f t="shared" si="13"/>
        <v>2640438.1283062473</v>
      </c>
      <c r="H76" s="17">
        <f t="shared" si="8"/>
        <v>140405.71055625033</v>
      </c>
      <c r="I76" s="12">
        <f t="shared" si="9"/>
        <v>8265265.6289062556</v>
      </c>
      <c r="J76" s="17">
        <f t="shared" si="10"/>
        <v>2639658.2135062483</v>
      </c>
      <c r="K76" s="24">
        <f t="shared" si="11"/>
        <v>1849.7140104131638</v>
      </c>
      <c r="L76" s="17">
        <f t="shared" si="12"/>
        <v>3421441.9203187497</v>
      </c>
    </row>
    <row r="77" spans="1:12" ht="15" thickBot="1" x14ac:dyDescent="0.4">
      <c r="A77" s="19" t="s">
        <v>76</v>
      </c>
      <c r="B77" s="20">
        <v>6000.51</v>
      </c>
      <c r="C77" s="20">
        <v>5889.95</v>
      </c>
      <c r="D77" s="16">
        <v>3500.05</v>
      </c>
      <c r="E77" s="20">
        <v>6690.01</v>
      </c>
      <c r="F77" s="17">
        <f t="shared" si="7"/>
        <v>5520.1299999999992</v>
      </c>
      <c r="G77" s="17">
        <f t="shared" si="13"/>
        <v>230764.94440000097</v>
      </c>
      <c r="H77" s="17">
        <f t="shared" si="8"/>
        <v>136766.83240000045</v>
      </c>
      <c r="I77" s="12">
        <f t="shared" si="9"/>
        <v>4080723.2063999958</v>
      </c>
      <c r="J77" s="17">
        <f t="shared" si="10"/>
        <v>1368619.2144000023</v>
      </c>
      <c r="K77" s="24">
        <f t="shared" si="11"/>
        <v>1205.9098429816383</v>
      </c>
      <c r="L77" s="17">
        <f t="shared" si="12"/>
        <v>1454218.5493999997</v>
      </c>
    </row>
    <row r="78" spans="1:12" ht="15" thickBot="1" x14ac:dyDescent="0.4">
      <c r="A78" s="19" t="s">
        <v>77</v>
      </c>
      <c r="B78" s="20">
        <v>6000.61</v>
      </c>
      <c r="C78" s="20">
        <v>5504.63</v>
      </c>
      <c r="D78" s="16">
        <v>3147.97</v>
      </c>
      <c r="E78" s="20">
        <v>4444.0600000000004</v>
      </c>
      <c r="F78" s="17">
        <f t="shared" si="7"/>
        <v>4774.3175000000001</v>
      </c>
      <c r="G78" s="17">
        <f t="shared" si="13"/>
        <v>1503793.2955562489</v>
      </c>
      <c r="H78" s="17">
        <f t="shared" si="8"/>
        <v>533356.34765625</v>
      </c>
      <c r="I78" s="12">
        <f t="shared" si="9"/>
        <v>2645006.1907562511</v>
      </c>
      <c r="J78" s="17">
        <f t="shared" si="10"/>
        <v>109070.0163062498</v>
      </c>
      <c r="K78" s="24">
        <f t="shared" si="11"/>
        <v>1094.4434487760204</v>
      </c>
      <c r="L78" s="17">
        <f t="shared" si="12"/>
        <v>1197806.4625687497</v>
      </c>
    </row>
    <row r="79" spans="1:12" ht="15" thickBot="1" x14ac:dyDescent="0.4">
      <c r="A79" s="19" t="s">
        <v>78</v>
      </c>
      <c r="B79" s="20">
        <v>4999.72</v>
      </c>
      <c r="C79" s="20">
        <v>4989.16</v>
      </c>
      <c r="D79" s="16">
        <v>3146.56</v>
      </c>
      <c r="E79" s="20">
        <v>4163.7</v>
      </c>
      <c r="F79" s="17">
        <f t="shared" si="7"/>
        <v>4324.7849999999999</v>
      </c>
      <c r="G79" s="17">
        <f t="shared" si="13"/>
        <v>455537.25422500056</v>
      </c>
      <c r="H79" s="17">
        <f t="shared" si="8"/>
        <v>441394.140625</v>
      </c>
      <c r="I79" s="12">
        <f t="shared" si="9"/>
        <v>1388214.1506249998</v>
      </c>
      <c r="J79" s="17">
        <f t="shared" si="10"/>
        <v>25948.377225000011</v>
      </c>
      <c r="K79" s="24">
        <f t="shared" si="11"/>
        <v>760.11412345449821</v>
      </c>
      <c r="L79" s="17">
        <f t="shared" si="12"/>
        <v>577773.48067500012</v>
      </c>
    </row>
    <row r="80" spans="1:12" ht="15" thickBot="1" x14ac:dyDescent="0.4">
      <c r="A80" s="19" t="s">
        <v>79</v>
      </c>
      <c r="B80" s="20">
        <v>4470.4399999999996</v>
      </c>
      <c r="C80" s="20">
        <v>4678.08</v>
      </c>
      <c r="D80" s="16">
        <v>3144.88</v>
      </c>
      <c r="E80" s="20">
        <v>3544.12</v>
      </c>
      <c r="F80" s="17">
        <f t="shared" si="7"/>
        <v>3959.38</v>
      </c>
      <c r="G80" s="17">
        <f t="shared" si="13"/>
        <v>261182.32359999948</v>
      </c>
      <c r="H80" s="17">
        <f t="shared" si="8"/>
        <v>516529.68999999971</v>
      </c>
      <c r="I80" s="12">
        <f t="shared" si="9"/>
        <v>663410.25</v>
      </c>
      <c r="J80" s="17">
        <f t="shared" si="10"/>
        <v>172440.86760000017</v>
      </c>
      <c r="K80" s="24">
        <f t="shared" si="11"/>
        <v>635.13052422317094</v>
      </c>
      <c r="L80" s="17">
        <f t="shared" si="12"/>
        <v>403390.78279999993</v>
      </c>
    </row>
    <row r="81" spans="1:12" ht="15" thickBot="1" x14ac:dyDescent="0.4">
      <c r="A81" s="19" t="s">
        <v>80</v>
      </c>
      <c r="B81" s="20">
        <v>3949.74</v>
      </c>
      <c r="C81" s="20">
        <v>4151.3999999999996</v>
      </c>
      <c r="D81" s="16">
        <v>3143.77</v>
      </c>
      <c r="E81" s="20">
        <v>3499.44</v>
      </c>
      <c r="F81" s="17">
        <f t="shared" si="7"/>
        <v>3686.0875000000001</v>
      </c>
      <c r="G81" s="17">
        <f t="shared" si="13"/>
        <v>69512.640756249835</v>
      </c>
      <c r="H81" s="17">
        <f t="shared" si="8"/>
        <v>216515.72265624956</v>
      </c>
      <c r="I81" s="12">
        <f t="shared" si="9"/>
        <v>294108.2708062501</v>
      </c>
      <c r="J81" s="17">
        <f t="shared" si="10"/>
        <v>34837.289256250013</v>
      </c>
      <c r="K81" s="24">
        <f t="shared" si="11"/>
        <v>392.10136555328381</v>
      </c>
      <c r="L81" s="17">
        <f t="shared" si="12"/>
        <v>153743.4808687499</v>
      </c>
    </row>
    <row r="82" spans="1:12" ht="15" thickBot="1" x14ac:dyDescent="0.4">
      <c r="A82" s="19" t="s">
        <v>81</v>
      </c>
      <c r="B82" s="20">
        <v>3898.45</v>
      </c>
      <c r="C82" s="20">
        <v>3898.54</v>
      </c>
      <c r="D82" s="16">
        <v>2943.23</v>
      </c>
      <c r="E82" s="20">
        <v>3248.5</v>
      </c>
      <c r="F82" s="17">
        <f t="shared" si="7"/>
        <v>3497.18</v>
      </c>
      <c r="G82" s="17">
        <f t="shared" si="13"/>
        <v>161017.61289999998</v>
      </c>
      <c r="H82" s="17">
        <f t="shared" si="8"/>
        <v>161089.8496000001</v>
      </c>
      <c r="I82" s="12">
        <f t="shared" si="9"/>
        <v>306860.6024999998</v>
      </c>
      <c r="J82" s="17">
        <f t="shared" si="10"/>
        <v>61841.742399999916</v>
      </c>
      <c r="K82" s="24">
        <f t="shared" si="11"/>
        <v>415.57484506403893</v>
      </c>
      <c r="L82" s="17">
        <f t="shared" si="12"/>
        <v>172702.45184999995</v>
      </c>
    </row>
    <row r="83" spans="1:12" ht="15" thickBot="1" x14ac:dyDescent="0.4">
      <c r="A83" s="19" t="s">
        <v>82</v>
      </c>
      <c r="B83" s="20">
        <v>3750.4</v>
      </c>
      <c r="C83" s="20">
        <v>3819.35</v>
      </c>
      <c r="D83" s="16">
        <v>2942.76</v>
      </c>
      <c r="E83" s="20">
        <v>3249.79</v>
      </c>
      <c r="F83" s="17">
        <f t="shared" si="7"/>
        <v>3440.5749999999998</v>
      </c>
      <c r="G83" s="17">
        <f t="shared" si="13"/>
        <v>95991.530625000174</v>
      </c>
      <c r="H83" s="17">
        <f t="shared" si="8"/>
        <v>143470.50062500007</v>
      </c>
      <c r="I83" s="12">
        <f t="shared" si="9"/>
        <v>247819.77422499959</v>
      </c>
      <c r="J83" s="17">
        <f t="shared" si="10"/>
        <v>36398.916224999943</v>
      </c>
      <c r="K83" s="24">
        <f t="shared" si="11"/>
        <v>361.82893807018797</v>
      </c>
      <c r="L83" s="17">
        <f t="shared" si="12"/>
        <v>130920.18042499993</v>
      </c>
    </row>
    <row r="84" spans="1:12" ht="15" thickBot="1" x14ac:dyDescent="0.4">
      <c r="A84" s="19" t="s">
        <v>83</v>
      </c>
      <c r="B84" s="20">
        <v>3660.25</v>
      </c>
      <c r="C84" s="20">
        <v>3759.48</v>
      </c>
      <c r="D84" s="16">
        <v>2942.46</v>
      </c>
      <c r="E84" s="20">
        <v>3248.87</v>
      </c>
      <c r="F84" s="17">
        <f t="shared" si="7"/>
        <v>3402.7649999999994</v>
      </c>
      <c r="G84" s="17">
        <f t="shared" si="13"/>
        <v>66298.525225000296</v>
      </c>
      <c r="H84" s="17">
        <f t="shared" si="8"/>
        <v>127245.59122500043</v>
      </c>
      <c r="I84" s="12">
        <f t="shared" si="9"/>
        <v>211880.69302499943</v>
      </c>
      <c r="J84" s="17">
        <f t="shared" si="10"/>
        <v>23683.671024999854</v>
      </c>
      <c r="K84" s="24">
        <f t="shared" si="11"/>
        <v>327.53186123642996</v>
      </c>
      <c r="L84" s="17">
        <f t="shared" si="12"/>
        <v>107277.12012500002</v>
      </c>
    </row>
    <row r="85" spans="1:12" ht="15" thickBot="1" x14ac:dyDescent="0.4">
      <c r="A85" s="19" t="s">
        <v>84</v>
      </c>
      <c r="B85" s="20">
        <v>3500.66</v>
      </c>
      <c r="C85" s="20">
        <v>3725.92</v>
      </c>
      <c r="D85" s="16">
        <v>2941.19</v>
      </c>
      <c r="E85" s="20">
        <v>3246.93</v>
      </c>
      <c r="F85" s="17">
        <f t="shared" si="7"/>
        <v>3353.6750000000002</v>
      </c>
      <c r="G85" s="17">
        <f t="shared" si="13"/>
        <v>21604.590224999905</v>
      </c>
      <c r="H85" s="17">
        <f t="shared" si="8"/>
        <v>138566.34002499992</v>
      </c>
      <c r="I85" s="12">
        <f t="shared" si="9"/>
        <v>170143.87522500011</v>
      </c>
      <c r="J85" s="17">
        <f t="shared" si="10"/>
        <v>11394.495025000073</v>
      </c>
      <c r="K85" s="24">
        <f t="shared" si="11"/>
        <v>292.27953251125882</v>
      </c>
      <c r="L85" s="17">
        <f t="shared" si="12"/>
        <v>85427.325125000003</v>
      </c>
    </row>
    <row r="86" spans="1:12" ht="15" thickBot="1" x14ac:dyDescent="0.4">
      <c r="A86" s="19" t="s">
        <v>85</v>
      </c>
      <c r="B86" s="20">
        <v>3479.22</v>
      </c>
      <c r="C86" s="20">
        <v>3725.6</v>
      </c>
      <c r="D86" s="16">
        <v>2941.38</v>
      </c>
      <c r="E86" s="20">
        <v>3247.81</v>
      </c>
      <c r="F86" s="17">
        <f t="shared" si="7"/>
        <v>3348.5025000000001</v>
      </c>
      <c r="G86" s="17">
        <f t="shared" si="13"/>
        <v>17087.064806249935</v>
      </c>
      <c r="H86" s="17">
        <f t="shared" si="8"/>
        <v>142202.5245062499</v>
      </c>
      <c r="I86" s="12">
        <f t="shared" si="9"/>
        <v>165748.73000624994</v>
      </c>
      <c r="J86" s="17">
        <f t="shared" si="10"/>
        <v>10138.979556250022</v>
      </c>
      <c r="K86" s="24">
        <f t="shared" si="11"/>
        <v>289.47249388974757</v>
      </c>
      <c r="L86" s="17">
        <f t="shared" si="12"/>
        <v>83794.324718749936</v>
      </c>
    </row>
    <row r="87" spans="1:12" ht="15" thickBot="1" x14ac:dyDescent="0.4">
      <c r="A87" s="19" t="s">
        <v>86</v>
      </c>
      <c r="B87" s="20">
        <v>3479.03</v>
      </c>
      <c r="C87" s="20">
        <v>3586.41</v>
      </c>
      <c r="D87" s="16">
        <v>2815.5</v>
      </c>
      <c r="E87" s="20">
        <v>3245.58</v>
      </c>
      <c r="F87" s="17">
        <f t="shared" si="7"/>
        <v>3281.63</v>
      </c>
      <c r="G87" s="17">
        <f t="shared" si="13"/>
        <v>38966.760000000038</v>
      </c>
      <c r="H87" s="17">
        <f t="shared" si="8"/>
        <v>92890.848399999843</v>
      </c>
      <c r="I87" s="12">
        <f t="shared" si="9"/>
        <v>217277.17690000011</v>
      </c>
      <c r="J87" s="17">
        <f t="shared" si="10"/>
        <v>1299.6025000000132</v>
      </c>
      <c r="K87" s="24">
        <f t="shared" si="11"/>
        <v>295.98749458380843</v>
      </c>
      <c r="L87" s="17">
        <f t="shared" si="12"/>
        <v>87608.596950000021</v>
      </c>
    </row>
    <row r="88" spans="1:12" ht="15" thickBot="1" x14ac:dyDescent="0.4">
      <c r="A88" s="19" t="s">
        <v>87</v>
      </c>
      <c r="B88" s="20">
        <v>3477.3</v>
      </c>
      <c r="C88" s="20">
        <v>3249.08</v>
      </c>
      <c r="D88" s="16">
        <v>2778.28</v>
      </c>
      <c r="E88" s="20">
        <v>3244.75</v>
      </c>
      <c r="F88" s="17">
        <f t="shared" si="7"/>
        <v>3187.3525</v>
      </c>
      <c r="G88" s="17">
        <f t="shared" si="13"/>
        <v>84069.552756250123</v>
      </c>
      <c r="H88" s="17">
        <f t="shared" si="8"/>
        <v>3810.2842562499955</v>
      </c>
      <c r="I88" s="12">
        <f t="shared" si="9"/>
        <v>167340.3102562498</v>
      </c>
      <c r="J88" s="17">
        <f t="shared" si="10"/>
        <v>3294.4730062500043</v>
      </c>
      <c r="K88" s="24">
        <f t="shared" si="11"/>
        <v>254.22166522298997</v>
      </c>
      <c r="L88" s="17">
        <f t="shared" si="12"/>
        <v>64628.655068749991</v>
      </c>
    </row>
    <row r="89" spans="1:12" ht="15" thickBot="1" x14ac:dyDescent="0.4">
      <c r="A89" s="19" t="s">
        <v>88</v>
      </c>
      <c r="B89" s="20">
        <v>3476.15</v>
      </c>
      <c r="C89" s="20">
        <v>3099.23</v>
      </c>
      <c r="D89" s="16">
        <v>2479.5100000000002</v>
      </c>
      <c r="E89" s="20">
        <v>3242.79</v>
      </c>
      <c r="F89" s="17">
        <f t="shared" si="7"/>
        <v>3074.42</v>
      </c>
      <c r="G89" s="17">
        <f t="shared" si="13"/>
        <v>161386.99290000001</v>
      </c>
      <c r="H89" s="17">
        <f t="shared" si="8"/>
        <v>615.5360999999973</v>
      </c>
      <c r="I89" s="12">
        <f t="shared" si="9"/>
        <v>353917.90809999983</v>
      </c>
      <c r="J89" s="17">
        <f t="shared" si="10"/>
        <v>28348.456899999965</v>
      </c>
      <c r="K89" s="24">
        <f t="shared" si="11"/>
        <v>368.87290968570727</v>
      </c>
      <c r="L89" s="17">
        <f t="shared" si="12"/>
        <v>136067.22349999996</v>
      </c>
    </row>
    <row r="90" spans="1:12" ht="15" thickBot="1" x14ac:dyDescent="0.4">
      <c r="A90" s="19" t="s">
        <v>89</v>
      </c>
      <c r="B90" s="20">
        <v>3475.25</v>
      </c>
      <c r="C90" s="20">
        <v>3096.97</v>
      </c>
      <c r="D90" s="16">
        <v>2430.52</v>
      </c>
      <c r="E90" s="20">
        <v>3100.48</v>
      </c>
      <c r="F90" s="17">
        <f t="shared" si="7"/>
        <v>3025.8049999999998</v>
      </c>
      <c r="G90" s="17">
        <f t="shared" si="13"/>
        <v>202000.80802500015</v>
      </c>
      <c r="H90" s="17">
        <f t="shared" si="8"/>
        <v>5064.4572249999947</v>
      </c>
      <c r="I90" s="12">
        <f t="shared" si="9"/>
        <v>354364.23122499982</v>
      </c>
      <c r="J90" s="17">
        <f t="shared" si="10"/>
        <v>5576.3556250000274</v>
      </c>
      <c r="K90" s="24">
        <f t="shared" si="11"/>
        <v>376.49895487902751</v>
      </c>
      <c r="L90" s="17">
        <f t="shared" si="12"/>
        <v>141751.463025</v>
      </c>
    </row>
    <row r="91" spans="1:12" ht="15" thickBot="1" x14ac:dyDescent="0.4">
      <c r="A91" s="19" t="s">
        <v>90</v>
      </c>
      <c r="B91" s="20">
        <v>3475.6</v>
      </c>
      <c r="C91" s="20">
        <v>3097.67</v>
      </c>
      <c r="D91" s="16">
        <v>2469.89</v>
      </c>
      <c r="E91" s="20">
        <v>3242.6</v>
      </c>
      <c r="F91" s="17">
        <f t="shared" si="7"/>
        <v>3071.44</v>
      </c>
      <c r="G91" s="17">
        <f t="shared" si="13"/>
        <v>163345.30559999988</v>
      </c>
      <c r="H91" s="17">
        <f t="shared" si="8"/>
        <v>688.01290000000097</v>
      </c>
      <c r="I91" s="12">
        <f t="shared" si="9"/>
        <v>361862.4025000002</v>
      </c>
      <c r="J91" s="17">
        <f t="shared" si="10"/>
        <v>29295.745599999951</v>
      </c>
      <c r="K91" s="24">
        <f t="shared" si="11"/>
        <v>372.5558570872293</v>
      </c>
      <c r="L91" s="17">
        <f t="shared" si="12"/>
        <v>138797.86665000001</v>
      </c>
    </row>
    <row r="92" spans="1:12" ht="15" thickBot="1" x14ac:dyDescent="0.4">
      <c r="A92" s="19" t="s">
        <v>91</v>
      </c>
      <c r="B92" s="20">
        <v>3475.92</v>
      </c>
      <c r="C92" s="20">
        <v>3097.03</v>
      </c>
      <c r="D92" s="16">
        <v>2469.65</v>
      </c>
      <c r="E92" s="20">
        <v>3241.95</v>
      </c>
      <c r="F92" s="17">
        <f t="shared" si="7"/>
        <v>3071.1374999999998</v>
      </c>
      <c r="G92" s="17">
        <f t="shared" si="13"/>
        <v>163848.87230625021</v>
      </c>
      <c r="H92" s="17">
        <f t="shared" si="8"/>
        <v>670.42155625001976</v>
      </c>
      <c r="I92" s="12">
        <f t="shared" si="9"/>
        <v>361787.2126562497</v>
      </c>
      <c r="J92" s="17">
        <f t="shared" si="10"/>
        <v>29176.91015625</v>
      </c>
      <c r="K92" s="24">
        <f t="shared" si="11"/>
        <v>372.65379934833618</v>
      </c>
      <c r="L92" s="17">
        <f t="shared" si="12"/>
        <v>138870.85416875</v>
      </c>
    </row>
    <row r="93" spans="1:12" ht="15" thickBot="1" x14ac:dyDescent="0.4">
      <c r="A93" s="19" t="s">
        <v>92</v>
      </c>
      <c r="B93" s="20">
        <v>3474.51</v>
      </c>
      <c r="C93" s="20">
        <v>3095.96</v>
      </c>
      <c r="D93" s="16">
        <v>2469.5100000000002</v>
      </c>
      <c r="E93" s="20">
        <v>3199.66</v>
      </c>
      <c r="F93" s="17">
        <f t="shared" si="7"/>
        <v>3059.91</v>
      </c>
      <c r="G93" s="17">
        <f t="shared" si="13"/>
        <v>171893.16000000029</v>
      </c>
      <c r="H93" s="17">
        <f t="shared" si="8"/>
        <v>1299.6025000000132</v>
      </c>
      <c r="I93" s="12">
        <f t="shared" si="9"/>
        <v>348572.15999999957</v>
      </c>
      <c r="J93" s="17">
        <f t="shared" si="10"/>
        <v>19530.0625</v>
      </c>
      <c r="K93" s="24">
        <f t="shared" si="11"/>
        <v>367.86376044671749</v>
      </c>
      <c r="L93" s="17">
        <f t="shared" si="12"/>
        <v>135323.74624999997</v>
      </c>
    </row>
    <row r="94" spans="1:12" ht="15" thickBot="1" x14ac:dyDescent="0.4">
      <c r="A94" s="19" t="s">
        <v>93</v>
      </c>
      <c r="B94" s="20">
        <v>3441.32</v>
      </c>
      <c r="C94" s="20">
        <v>3095.42</v>
      </c>
      <c r="D94" s="16">
        <v>2188.9</v>
      </c>
      <c r="E94" s="20">
        <v>2968.26</v>
      </c>
      <c r="F94" s="17">
        <f t="shared" si="7"/>
        <v>2923.4749999999999</v>
      </c>
      <c r="G94" s="17">
        <f t="shared" si="13"/>
        <v>268163.44402500027</v>
      </c>
      <c r="H94" s="17">
        <f t="shared" si="8"/>
        <v>29565.083025000058</v>
      </c>
      <c r="I94" s="12">
        <f t="shared" si="9"/>
        <v>539600.43062499969</v>
      </c>
      <c r="J94" s="17">
        <f t="shared" si="10"/>
        <v>2005.6962250000277</v>
      </c>
      <c r="K94" s="24">
        <f t="shared" si="11"/>
        <v>458.07604551537077</v>
      </c>
      <c r="L94" s="17">
        <f t="shared" si="12"/>
        <v>209833.66347500004</v>
      </c>
    </row>
    <row r="95" spans="1:12" ht="15" thickBot="1" x14ac:dyDescent="0.4">
      <c r="A95" s="19" t="s">
        <v>94</v>
      </c>
      <c r="B95" s="20">
        <v>3369.54</v>
      </c>
      <c r="C95" s="20">
        <v>3094.16</v>
      </c>
      <c r="D95" s="16">
        <v>2188.36</v>
      </c>
      <c r="E95" s="20">
        <v>2815.48</v>
      </c>
      <c r="F95" s="17">
        <f t="shared" si="7"/>
        <v>2866.8849999999998</v>
      </c>
      <c r="G95" s="17">
        <f t="shared" si="13"/>
        <v>252662.04902500019</v>
      </c>
      <c r="H95" s="17">
        <f t="shared" si="8"/>
        <v>51653.92562500004</v>
      </c>
      <c r="I95" s="12">
        <f t="shared" si="9"/>
        <v>460396.17562499951</v>
      </c>
      <c r="J95" s="17">
        <f t="shared" si="10"/>
        <v>2642.4740249999736</v>
      </c>
      <c r="K95" s="24">
        <f t="shared" si="11"/>
        <v>437.99389958651244</v>
      </c>
      <c r="L95" s="17">
        <f t="shared" si="12"/>
        <v>191838.65607499995</v>
      </c>
    </row>
    <row r="96" spans="1:12" ht="15" thickBot="1" x14ac:dyDescent="0.4">
      <c r="A96" s="19" t="s">
        <v>95</v>
      </c>
      <c r="B96" s="20">
        <v>3249.47</v>
      </c>
      <c r="C96" s="20">
        <v>2945.43</v>
      </c>
      <c r="D96" s="16">
        <v>2188.19</v>
      </c>
      <c r="E96" s="20">
        <v>2779.73</v>
      </c>
      <c r="F96" s="17">
        <f t="shared" si="7"/>
        <v>2790.7049999999999</v>
      </c>
      <c r="G96" s="17">
        <f t="shared" si="13"/>
        <v>210465.32522499989</v>
      </c>
      <c r="H96" s="17">
        <f t="shared" si="8"/>
        <v>23939.825624999972</v>
      </c>
      <c r="I96" s="12">
        <f t="shared" si="9"/>
        <v>363024.32522499986</v>
      </c>
      <c r="J96" s="17">
        <f t="shared" si="10"/>
        <v>120.450624999998</v>
      </c>
      <c r="K96" s="24">
        <f t="shared" si="11"/>
        <v>386.50676795497378</v>
      </c>
      <c r="L96" s="17">
        <f t="shared" si="12"/>
        <v>149387.48167499996</v>
      </c>
    </row>
    <row r="97" spans="1:12" ht="15" thickBot="1" x14ac:dyDescent="0.4">
      <c r="A97" s="19" t="s">
        <v>96</v>
      </c>
      <c r="B97" s="20">
        <v>3000.24</v>
      </c>
      <c r="C97" s="20">
        <v>2944.62</v>
      </c>
      <c r="D97" s="16">
        <v>2066.7399999999998</v>
      </c>
      <c r="E97" s="20">
        <v>2692.89</v>
      </c>
      <c r="F97" s="17">
        <f t="shared" si="7"/>
        <v>2676.1224999999999</v>
      </c>
      <c r="G97" s="17">
        <f t="shared" si="13"/>
        <v>105052.15380624989</v>
      </c>
      <c r="H97" s="17">
        <f t="shared" si="8"/>
        <v>72090.907506249976</v>
      </c>
      <c r="I97" s="12">
        <f t="shared" si="9"/>
        <v>371347.0313062502</v>
      </c>
      <c r="J97" s="17">
        <f t="shared" si="10"/>
        <v>281.14905624999756</v>
      </c>
      <c r="K97" s="24">
        <f t="shared" si="11"/>
        <v>370.39547839943998</v>
      </c>
      <c r="L97" s="17">
        <f t="shared" si="12"/>
        <v>137192.81041875001</v>
      </c>
    </row>
  </sheetData>
  <mergeCells count="1"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750-BAD9-4A8B-AE19-7F441046A54C}">
  <dimension ref="A1:L97"/>
  <sheetViews>
    <sheetView workbookViewId="0">
      <selection activeCell="L2" sqref="L2"/>
    </sheetView>
  </sheetViews>
  <sheetFormatPr defaultRowHeight="14.5" x14ac:dyDescent="0.35"/>
  <sheetData>
    <row r="1" spans="1:12" ht="32" thickBot="1" x14ac:dyDescent="0.4">
      <c r="A1" s="18" t="s">
        <v>97</v>
      </c>
      <c r="B1" s="13" t="s">
        <v>237</v>
      </c>
      <c r="C1" s="13" t="s">
        <v>236</v>
      </c>
      <c r="D1" s="13" t="s">
        <v>235</v>
      </c>
      <c r="E1" s="13" t="s">
        <v>238</v>
      </c>
      <c r="F1" s="13" t="s">
        <v>239</v>
      </c>
      <c r="G1" s="46" t="s">
        <v>240</v>
      </c>
      <c r="H1" s="47"/>
      <c r="I1" s="47"/>
      <c r="J1" s="47"/>
      <c r="K1" s="48"/>
      <c r="L1" s="23" t="s">
        <v>241</v>
      </c>
    </row>
    <row r="2" spans="1:12" x14ac:dyDescent="0.35">
      <c r="A2" s="19" t="s">
        <v>208</v>
      </c>
      <c r="B2" s="22">
        <v>3000.7</v>
      </c>
      <c r="C2" s="22">
        <v>3000.58</v>
      </c>
      <c r="D2" s="20">
        <v>2495.8200000000002</v>
      </c>
      <c r="E2" s="22">
        <v>2500.48</v>
      </c>
      <c r="F2" s="17">
        <f>AVERAGE(B2:E2)</f>
        <v>2749.395</v>
      </c>
      <c r="G2" s="17">
        <f>(B2-F2)*(B2-F2)</f>
        <v>63154.203024999915</v>
      </c>
      <c r="H2" s="17">
        <f>(C2-F2)*(C2-F2)</f>
        <v>63093.904224999969</v>
      </c>
      <c r="I2" s="12">
        <f>(D2-F2)*(D2-F2)</f>
        <v>64300.280624999905</v>
      </c>
      <c r="J2" s="17">
        <f>(E2-F2)*(E2-F2)</f>
        <v>61958.677224999985</v>
      </c>
      <c r="K2" s="24">
        <f>SQRT((SUM(G2:J2))/4)</f>
        <v>251.25040552206067</v>
      </c>
      <c r="L2" s="17">
        <f>POWER(K2,2)</f>
        <v>63126.766274999936</v>
      </c>
    </row>
    <row r="3" spans="1:12" x14ac:dyDescent="0.35">
      <c r="A3" s="19" t="s">
        <v>207</v>
      </c>
      <c r="B3" s="22">
        <v>2900.93</v>
      </c>
      <c r="C3" s="22">
        <v>2852.8</v>
      </c>
      <c r="D3" s="20">
        <v>2496.66</v>
      </c>
      <c r="E3" s="22">
        <v>2500.06</v>
      </c>
      <c r="F3" s="17">
        <f t="shared" ref="F3:F66" si="0">AVERAGE(B3:E3)</f>
        <v>2687.6124999999997</v>
      </c>
      <c r="G3" s="17">
        <f t="shared" ref="G3:G66" si="1">(B3-F3)*(B3-F3)</f>
        <v>45504.355806250045</v>
      </c>
      <c r="H3" s="17">
        <f t="shared" ref="H3:H66" si="2">(C3-F3)*(C3-F3)</f>
        <v>27286.910156250149</v>
      </c>
      <c r="I3" s="12">
        <f t="shared" ref="I3:I66" si="3">(D3-F3)*(D3-F3)</f>
        <v>36462.857256249954</v>
      </c>
      <c r="J3" s="17">
        <f t="shared" ref="J3:J66" si="4">(E3-F3)*(E3-F3)</f>
        <v>35175.940256249916</v>
      </c>
      <c r="K3" s="24">
        <f t="shared" ref="K3:K66" si="5">SQRT((SUM(G3:J3))/4)</f>
        <v>190.01977757262537</v>
      </c>
      <c r="L3" s="17">
        <f t="shared" ref="L3:L66" si="6">POWER(K3,2)</f>
        <v>36107.515868750022</v>
      </c>
    </row>
    <row r="4" spans="1:12" x14ac:dyDescent="0.35">
      <c r="A4" s="19" t="s">
        <v>206</v>
      </c>
      <c r="B4" s="22">
        <v>3199.4</v>
      </c>
      <c r="C4" s="22">
        <v>2499.86</v>
      </c>
      <c r="D4" s="20">
        <v>2779.46</v>
      </c>
      <c r="E4" s="22">
        <v>1871.6</v>
      </c>
      <c r="F4" s="17">
        <f t="shared" si="0"/>
        <v>2587.5800000000004</v>
      </c>
      <c r="G4" s="17">
        <f t="shared" si="1"/>
        <v>374323.71239999967</v>
      </c>
      <c r="H4" s="17">
        <f t="shared" si="2"/>
        <v>7694.7984000000442</v>
      </c>
      <c r="I4" s="12">
        <f t="shared" si="3"/>
        <v>36817.934399999867</v>
      </c>
      <c r="J4" s="17">
        <f t="shared" si="4"/>
        <v>512627.3604000007</v>
      </c>
      <c r="K4" s="24">
        <f t="shared" si="5"/>
        <v>482.56186276994589</v>
      </c>
      <c r="L4" s="17">
        <f t="shared" si="6"/>
        <v>232865.95140000008</v>
      </c>
    </row>
    <row r="5" spans="1:12" x14ac:dyDescent="0.35">
      <c r="A5" s="19" t="s">
        <v>205</v>
      </c>
      <c r="B5" s="22">
        <v>3511.19</v>
      </c>
      <c r="C5" s="22">
        <v>2300.2199999999998</v>
      </c>
      <c r="D5" s="20">
        <v>2499.83</v>
      </c>
      <c r="E5" s="22">
        <v>1989.05</v>
      </c>
      <c r="F5" s="17">
        <f t="shared" si="0"/>
        <v>2575.0724999999998</v>
      </c>
      <c r="G5" s="17">
        <f t="shared" si="1"/>
        <v>876315.97380625049</v>
      </c>
      <c r="H5" s="17">
        <f t="shared" si="2"/>
        <v>75543.896756249975</v>
      </c>
      <c r="I5" s="12">
        <f t="shared" si="3"/>
        <v>5661.4338062499755</v>
      </c>
      <c r="J5" s="17">
        <f t="shared" si="4"/>
        <v>343422.37050624978</v>
      </c>
      <c r="K5" s="24">
        <f t="shared" si="5"/>
        <v>570.29458941739051</v>
      </c>
      <c r="L5" s="17">
        <f t="shared" si="6"/>
        <v>325235.91871875001</v>
      </c>
    </row>
    <row r="6" spans="1:12" x14ac:dyDescent="0.35">
      <c r="A6" s="19" t="s">
        <v>204</v>
      </c>
      <c r="B6" s="22">
        <v>2256.67</v>
      </c>
      <c r="C6" s="22">
        <v>3010.08</v>
      </c>
      <c r="D6" s="20">
        <v>2403.09</v>
      </c>
      <c r="E6" s="22">
        <v>2379.34</v>
      </c>
      <c r="F6" s="17">
        <f t="shared" si="0"/>
        <v>2512.2950000000001</v>
      </c>
      <c r="G6" s="17">
        <f t="shared" si="1"/>
        <v>65344.140625</v>
      </c>
      <c r="H6" s="17">
        <f t="shared" si="2"/>
        <v>247789.90622499987</v>
      </c>
      <c r="I6" s="12">
        <f t="shared" si="3"/>
        <v>11925.732024999985</v>
      </c>
      <c r="J6" s="17">
        <f t="shared" si="4"/>
        <v>17677.032024999982</v>
      </c>
      <c r="K6" s="24">
        <f t="shared" si="5"/>
        <v>292.71864089087313</v>
      </c>
      <c r="L6" s="17">
        <f t="shared" si="6"/>
        <v>85684.202724999937</v>
      </c>
    </row>
    <row r="7" spans="1:12" x14ac:dyDescent="0.35">
      <c r="A7" s="19" t="s">
        <v>203</v>
      </c>
      <c r="B7" s="22">
        <v>2300.2199999999998</v>
      </c>
      <c r="C7" s="22">
        <v>2896.87</v>
      </c>
      <c r="D7" s="20">
        <v>2400.71</v>
      </c>
      <c r="E7" s="22">
        <v>2300.36</v>
      </c>
      <c r="F7" s="17">
        <f t="shared" si="0"/>
        <v>2474.54</v>
      </c>
      <c r="G7" s="17">
        <f t="shared" si="1"/>
        <v>30387.462400000059</v>
      </c>
      <c r="H7" s="17">
        <f t="shared" si="2"/>
        <v>178362.62889999995</v>
      </c>
      <c r="I7" s="12">
        <f t="shared" si="3"/>
        <v>5450.8688999999895</v>
      </c>
      <c r="J7" s="17">
        <f t="shared" si="4"/>
        <v>30338.672399999941</v>
      </c>
      <c r="K7" s="24">
        <f t="shared" si="5"/>
        <v>247.25474343276002</v>
      </c>
      <c r="L7" s="17">
        <f t="shared" si="6"/>
        <v>61134.908149999988</v>
      </c>
    </row>
    <row r="8" spans="1:12" x14ac:dyDescent="0.35">
      <c r="A8" s="19" t="s">
        <v>202</v>
      </c>
      <c r="B8" s="22">
        <v>2800.62</v>
      </c>
      <c r="C8" s="22">
        <v>2481.12</v>
      </c>
      <c r="D8" s="20">
        <v>2406.06</v>
      </c>
      <c r="E8" s="22">
        <v>1279.99</v>
      </c>
      <c r="F8" s="17">
        <f t="shared" si="0"/>
        <v>2241.9474999999998</v>
      </c>
      <c r="G8" s="17">
        <f t="shared" si="1"/>
        <v>312114.96225625015</v>
      </c>
      <c r="H8" s="17">
        <f t="shared" si="2"/>
        <v>57203.484756250058</v>
      </c>
      <c r="I8" s="12">
        <f t="shared" si="3"/>
        <v>26932.912656250061</v>
      </c>
      <c r="J8" s="17">
        <f t="shared" si="4"/>
        <v>925362.23180624947</v>
      </c>
      <c r="K8" s="24">
        <f t="shared" si="5"/>
        <v>574.8072701947583</v>
      </c>
      <c r="L8" s="17">
        <f t="shared" si="6"/>
        <v>330403.39786874986</v>
      </c>
    </row>
    <row r="9" spans="1:12" x14ac:dyDescent="0.35">
      <c r="A9" s="19" t="s">
        <v>201</v>
      </c>
      <c r="B9" s="22">
        <v>2537.85</v>
      </c>
      <c r="C9" s="22">
        <v>2482.1999999999998</v>
      </c>
      <c r="D9" s="20">
        <v>2369.48</v>
      </c>
      <c r="E9" s="22">
        <v>1871.16</v>
      </c>
      <c r="F9" s="17">
        <f t="shared" si="0"/>
        <v>2315.1724999999997</v>
      </c>
      <c r="G9" s="17">
        <f t="shared" si="1"/>
        <v>49585.269006250106</v>
      </c>
      <c r="H9" s="17">
        <f t="shared" si="2"/>
        <v>27898.185756250048</v>
      </c>
      <c r="I9" s="12">
        <f t="shared" si="3"/>
        <v>2949.3045562500374</v>
      </c>
      <c r="J9" s="17">
        <f t="shared" si="4"/>
        <v>197147.10015624962</v>
      </c>
      <c r="K9" s="24">
        <f t="shared" si="5"/>
        <v>263.42924072462029</v>
      </c>
      <c r="L9" s="17">
        <f t="shared" si="6"/>
        <v>69394.964868749943</v>
      </c>
    </row>
    <row r="10" spans="1:12" x14ac:dyDescent="0.35">
      <c r="A10" s="19" t="s">
        <v>200</v>
      </c>
      <c r="B10" s="22">
        <v>2800.69</v>
      </c>
      <c r="C10" s="22">
        <v>2000.87</v>
      </c>
      <c r="D10" s="20">
        <v>2257.4299999999998</v>
      </c>
      <c r="E10" s="22">
        <v>1959.22</v>
      </c>
      <c r="F10" s="17">
        <f t="shared" si="0"/>
        <v>2254.5524999999998</v>
      </c>
      <c r="G10" s="17">
        <f t="shared" si="1"/>
        <v>298266.16890625027</v>
      </c>
      <c r="H10" s="17">
        <f t="shared" si="2"/>
        <v>64354.810806249945</v>
      </c>
      <c r="I10" s="12">
        <f t="shared" si="3"/>
        <v>8.280006250000314</v>
      </c>
      <c r="J10" s="17">
        <f t="shared" si="4"/>
        <v>87221.285556249859</v>
      </c>
      <c r="K10" s="24">
        <f t="shared" si="5"/>
        <v>335.35449351208945</v>
      </c>
      <c r="L10" s="17">
        <f t="shared" si="6"/>
        <v>112462.63631875004</v>
      </c>
    </row>
    <row r="11" spans="1:12" x14ac:dyDescent="0.35">
      <c r="A11" s="19" t="s">
        <v>199</v>
      </c>
      <c r="B11" s="22">
        <v>2900.12</v>
      </c>
      <c r="C11" s="22">
        <v>2000.38</v>
      </c>
      <c r="D11" s="20">
        <v>2255.37</v>
      </c>
      <c r="E11" s="22">
        <v>1959.09</v>
      </c>
      <c r="F11" s="17">
        <f t="shared" si="0"/>
        <v>2278.7399999999998</v>
      </c>
      <c r="G11" s="17">
        <f t="shared" si="1"/>
        <v>386113.10440000013</v>
      </c>
      <c r="H11" s="17">
        <f t="shared" si="2"/>
        <v>77484.289599999815</v>
      </c>
      <c r="I11" s="12">
        <f t="shared" si="3"/>
        <v>546.15689999999495</v>
      </c>
      <c r="J11" s="17">
        <f t="shared" si="4"/>
        <v>102176.12249999991</v>
      </c>
      <c r="K11" s="24">
        <f t="shared" si="5"/>
        <v>376.27107030703274</v>
      </c>
      <c r="L11" s="17">
        <f t="shared" si="6"/>
        <v>141579.91834999999</v>
      </c>
    </row>
    <row r="12" spans="1:12" x14ac:dyDescent="0.35">
      <c r="A12" s="19" t="s">
        <v>198</v>
      </c>
      <c r="B12" s="22">
        <v>2671.5</v>
      </c>
      <c r="C12" s="22">
        <v>2450.87</v>
      </c>
      <c r="D12" s="20">
        <v>2319.5</v>
      </c>
      <c r="E12" s="22">
        <v>1923.53</v>
      </c>
      <c r="F12" s="17">
        <f t="shared" si="0"/>
        <v>2341.35</v>
      </c>
      <c r="G12" s="17">
        <f t="shared" si="1"/>
        <v>108999.02250000006</v>
      </c>
      <c r="H12" s="17">
        <f t="shared" si="2"/>
        <v>11994.630399999996</v>
      </c>
      <c r="I12" s="12">
        <f t="shared" si="3"/>
        <v>477.42249999999603</v>
      </c>
      <c r="J12" s="17">
        <f t="shared" si="4"/>
        <v>174573.55239999996</v>
      </c>
      <c r="K12" s="24">
        <f t="shared" si="5"/>
        <v>272.04991628375848</v>
      </c>
      <c r="L12" s="17">
        <f t="shared" si="6"/>
        <v>74011.15694999999</v>
      </c>
    </row>
    <row r="13" spans="1:12" x14ac:dyDescent="0.35">
      <c r="A13" s="19" t="s">
        <v>197</v>
      </c>
      <c r="B13" s="22">
        <v>2163.91</v>
      </c>
      <c r="C13" s="22">
        <v>2100.96</v>
      </c>
      <c r="D13" s="20">
        <v>2308.1</v>
      </c>
      <c r="E13" s="22">
        <v>1699.54</v>
      </c>
      <c r="F13" s="17">
        <f t="shared" si="0"/>
        <v>2068.1274999999996</v>
      </c>
      <c r="G13" s="17">
        <f t="shared" si="1"/>
        <v>9174.2873062500494</v>
      </c>
      <c r="H13" s="17">
        <f t="shared" si="2"/>
        <v>1077.9730562500288</v>
      </c>
      <c r="I13" s="12">
        <f t="shared" si="3"/>
        <v>57586.800756250152</v>
      </c>
      <c r="J13" s="17">
        <f t="shared" si="4"/>
        <v>135856.74515624973</v>
      </c>
      <c r="K13" s="24">
        <f t="shared" si="5"/>
        <v>225.66335894147721</v>
      </c>
      <c r="L13" s="17">
        <f t="shared" si="6"/>
        <v>50923.951568749981</v>
      </c>
    </row>
    <row r="14" spans="1:12" x14ac:dyDescent="0.35">
      <c r="A14" s="19" t="s">
        <v>196</v>
      </c>
      <c r="B14" s="22">
        <v>3479.33</v>
      </c>
      <c r="C14" s="22">
        <v>1975.44</v>
      </c>
      <c r="D14" s="20">
        <v>2119.88</v>
      </c>
      <c r="E14" s="22">
        <v>1691.23</v>
      </c>
      <c r="F14" s="17">
        <f t="shared" si="0"/>
        <v>2316.4700000000003</v>
      </c>
      <c r="G14" s="17">
        <f t="shared" si="1"/>
        <v>1352243.3795999992</v>
      </c>
      <c r="H14" s="17">
        <f t="shared" si="2"/>
        <v>116301.46090000014</v>
      </c>
      <c r="I14" s="12">
        <f t="shared" si="3"/>
        <v>38647.62810000006</v>
      </c>
      <c r="J14" s="17">
        <f t="shared" si="4"/>
        <v>390925.05760000029</v>
      </c>
      <c r="K14" s="24">
        <f t="shared" si="5"/>
        <v>688.86093048597252</v>
      </c>
      <c r="L14" s="17">
        <f t="shared" si="6"/>
        <v>474529.38154999987</v>
      </c>
    </row>
    <row r="15" spans="1:12" x14ac:dyDescent="0.35">
      <c r="A15" s="19" t="s">
        <v>195</v>
      </c>
      <c r="B15" s="22">
        <v>2800.42</v>
      </c>
      <c r="C15" s="22">
        <v>2000.95</v>
      </c>
      <c r="D15" s="20">
        <v>2299.58</v>
      </c>
      <c r="E15" s="22">
        <v>1549.9</v>
      </c>
      <c r="F15" s="17">
        <f t="shared" si="0"/>
        <v>2162.7125000000001</v>
      </c>
      <c r="G15" s="17">
        <f t="shared" si="1"/>
        <v>406670.85555624997</v>
      </c>
      <c r="H15" s="17">
        <f t="shared" si="2"/>
        <v>26167.106406250015</v>
      </c>
      <c r="I15" s="12">
        <f t="shared" si="3"/>
        <v>18732.712556249957</v>
      </c>
      <c r="J15" s="17">
        <f t="shared" si="4"/>
        <v>375539.16015625</v>
      </c>
      <c r="K15" s="24">
        <f t="shared" si="5"/>
        <v>454.72789519530244</v>
      </c>
      <c r="L15" s="17">
        <f t="shared" si="6"/>
        <v>206777.45866874995</v>
      </c>
    </row>
    <row r="16" spans="1:12" x14ac:dyDescent="0.35">
      <c r="A16" s="19" t="s">
        <v>194</v>
      </c>
      <c r="B16" s="22">
        <v>2269.37</v>
      </c>
      <c r="C16" s="22">
        <v>2110.9899999999998</v>
      </c>
      <c r="D16" s="20">
        <v>2369.52</v>
      </c>
      <c r="E16" s="22">
        <v>1799.84</v>
      </c>
      <c r="F16" s="17">
        <f t="shared" si="0"/>
        <v>2137.4299999999998</v>
      </c>
      <c r="G16" s="17">
        <f t="shared" si="1"/>
        <v>17408.163600000014</v>
      </c>
      <c r="H16" s="17">
        <f t="shared" si="2"/>
        <v>699.0736000000029</v>
      </c>
      <c r="I16" s="12">
        <f t="shared" si="3"/>
        <v>53865.768100000067</v>
      </c>
      <c r="J16" s="17">
        <f t="shared" si="4"/>
        <v>113967.00809999995</v>
      </c>
      <c r="K16" s="24">
        <f t="shared" si="5"/>
        <v>215.60381107485091</v>
      </c>
      <c r="L16" s="17">
        <f t="shared" si="6"/>
        <v>46485.003350000006</v>
      </c>
    </row>
    <row r="17" spans="1:12" x14ac:dyDescent="0.35">
      <c r="A17" s="19" t="s">
        <v>193</v>
      </c>
      <c r="B17" s="22">
        <v>2049.7199999999998</v>
      </c>
      <c r="C17" s="22">
        <v>2100.5300000000002</v>
      </c>
      <c r="D17" s="20">
        <v>2256.6</v>
      </c>
      <c r="E17" s="22">
        <v>1799.62</v>
      </c>
      <c r="F17" s="17">
        <f t="shared" si="0"/>
        <v>2051.6175000000003</v>
      </c>
      <c r="G17" s="17">
        <f t="shared" si="1"/>
        <v>3.6005062500018639</v>
      </c>
      <c r="H17" s="17">
        <f t="shared" si="2"/>
        <v>2392.4326562499909</v>
      </c>
      <c r="I17" s="12">
        <f t="shared" si="3"/>
        <v>42017.825306249841</v>
      </c>
      <c r="J17" s="17">
        <f t="shared" si="4"/>
        <v>63502.740006250198</v>
      </c>
      <c r="K17" s="24">
        <f t="shared" si="5"/>
        <v>164.25330930836677</v>
      </c>
      <c r="L17" s="17">
        <f t="shared" si="6"/>
        <v>26979.149618750005</v>
      </c>
    </row>
    <row r="18" spans="1:12" x14ac:dyDescent="0.35">
      <c r="A18" s="19" t="s">
        <v>192</v>
      </c>
      <c r="B18" s="22">
        <v>1700.85</v>
      </c>
      <c r="C18" s="22">
        <v>2101</v>
      </c>
      <c r="D18" s="20">
        <v>1999.57</v>
      </c>
      <c r="E18" s="22">
        <v>1943.67</v>
      </c>
      <c r="F18" s="17">
        <f t="shared" si="0"/>
        <v>1936.2725</v>
      </c>
      <c r="G18" s="17">
        <f t="shared" si="1"/>
        <v>55423.753506250061</v>
      </c>
      <c r="H18" s="17">
        <f t="shared" si="2"/>
        <v>27135.149256249988</v>
      </c>
      <c r="I18" s="12">
        <f t="shared" si="3"/>
        <v>4006.5735062499875</v>
      </c>
      <c r="J18" s="17">
        <f t="shared" si="4"/>
        <v>54.723006250000537</v>
      </c>
      <c r="K18" s="24">
        <f t="shared" si="5"/>
        <v>147.15654867776021</v>
      </c>
      <c r="L18" s="17">
        <f t="shared" si="6"/>
        <v>21655.049818750012</v>
      </c>
    </row>
    <row r="19" spans="1:12" x14ac:dyDescent="0.35">
      <c r="A19" s="19" t="s">
        <v>191</v>
      </c>
      <c r="B19" s="22">
        <v>1975.96</v>
      </c>
      <c r="C19" s="22">
        <v>2200.6999999999998</v>
      </c>
      <c r="D19" s="20">
        <v>2000.43</v>
      </c>
      <c r="E19" s="22">
        <v>2500.11</v>
      </c>
      <c r="F19" s="17">
        <f t="shared" si="0"/>
        <v>2169.3000000000002</v>
      </c>
      <c r="G19" s="17">
        <f t="shared" si="1"/>
        <v>37380.355600000054</v>
      </c>
      <c r="H19" s="17">
        <f t="shared" si="2"/>
        <v>985.95999999997719</v>
      </c>
      <c r="I19" s="12">
        <f t="shared" si="3"/>
        <v>28517.07690000004</v>
      </c>
      <c r="J19" s="17">
        <f t="shared" si="4"/>
        <v>109435.25609999997</v>
      </c>
      <c r="K19" s="24">
        <f t="shared" si="5"/>
        <v>209.95157096340102</v>
      </c>
      <c r="L19" s="17">
        <f t="shared" si="6"/>
        <v>44079.662150000018</v>
      </c>
    </row>
    <row r="20" spans="1:12" x14ac:dyDescent="0.35">
      <c r="A20" s="19" t="s">
        <v>190</v>
      </c>
      <c r="B20" s="22">
        <v>2442.17</v>
      </c>
      <c r="C20" s="22">
        <v>2460.0700000000002</v>
      </c>
      <c r="D20" s="20">
        <v>1999.85</v>
      </c>
      <c r="E20" s="22">
        <v>1938.73</v>
      </c>
      <c r="F20" s="17">
        <f t="shared" si="0"/>
        <v>2210.2049999999999</v>
      </c>
      <c r="G20" s="17">
        <f t="shared" si="1"/>
        <v>53807.761225000067</v>
      </c>
      <c r="H20" s="17">
        <f t="shared" si="2"/>
        <v>62432.518225000116</v>
      </c>
      <c r="I20" s="12">
        <f t="shared" si="3"/>
        <v>44249.226025000011</v>
      </c>
      <c r="J20" s="17">
        <f t="shared" si="4"/>
        <v>73698.675624999945</v>
      </c>
      <c r="K20" s="24">
        <f t="shared" si="5"/>
        <v>241.96496704068554</v>
      </c>
      <c r="L20" s="17">
        <f t="shared" si="6"/>
        <v>58547.04527500004</v>
      </c>
    </row>
    <row r="21" spans="1:12" x14ac:dyDescent="0.35">
      <c r="A21" s="19" t="s">
        <v>189</v>
      </c>
      <c r="B21" s="22">
        <v>2442.5300000000002</v>
      </c>
      <c r="C21" s="22">
        <v>2678.54</v>
      </c>
      <c r="D21" s="20">
        <v>2000.29</v>
      </c>
      <c r="E21" s="22">
        <v>1921.73</v>
      </c>
      <c r="F21" s="17">
        <f t="shared" si="0"/>
        <v>2260.7725</v>
      </c>
      <c r="G21" s="17">
        <f t="shared" si="1"/>
        <v>33035.788806250057</v>
      </c>
      <c r="H21" s="17">
        <f t="shared" si="2"/>
        <v>174529.68405624994</v>
      </c>
      <c r="I21" s="12">
        <f t="shared" si="3"/>
        <v>67851.13280625004</v>
      </c>
      <c r="J21" s="17">
        <f t="shared" si="4"/>
        <v>114949.81680625002</v>
      </c>
      <c r="K21" s="24">
        <f t="shared" si="5"/>
        <v>312.39655186757426</v>
      </c>
      <c r="L21" s="17">
        <f t="shared" si="6"/>
        <v>97591.605618750022</v>
      </c>
    </row>
    <row r="22" spans="1:12" x14ac:dyDescent="0.35">
      <c r="A22" s="19" t="s">
        <v>188</v>
      </c>
      <c r="B22" s="22">
        <v>2600.54</v>
      </c>
      <c r="C22" s="22">
        <v>3009.03</v>
      </c>
      <c r="D22" s="20">
        <v>2580.2199999999998</v>
      </c>
      <c r="E22" s="22">
        <v>1799.46</v>
      </c>
      <c r="F22" s="17">
        <f t="shared" si="0"/>
        <v>2497.3125</v>
      </c>
      <c r="G22" s="17">
        <f t="shared" si="1"/>
        <v>10655.916756249993</v>
      </c>
      <c r="H22" s="17">
        <f t="shared" si="2"/>
        <v>261854.7998062502</v>
      </c>
      <c r="I22" s="12">
        <f t="shared" si="3"/>
        <v>6873.6535562499666</v>
      </c>
      <c r="J22" s="17">
        <f t="shared" si="4"/>
        <v>486998.11175624997</v>
      </c>
      <c r="K22" s="24">
        <f t="shared" si="5"/>
        <v>437.71636988893852</v>
      </c>
      <c r="L22" s="17">
        <f t="shared" si="6"/>
        <v>191595.62046875004</v>
      </c>
    </row>
    <row r="23" spans="1:12" x14ac:dyDescent="0.35">
      <c r="A23" s="19" t="s">
        <v>187</v>
      </c>
      <c r="B23" s="22">
        <v>3600.82</v>
      </c>
      <c r="C23" s="22">
        <v>3047.54</v>
      </c>
      <c r="D23" s="20">
        <v>2727.2</v>
      </c>
      <c r="E23" s="22">
        <v>1799.99</v>
      </c>
      <c r="F23" s="17">
        <f t="shared" si="0"/>
        <v>2793.8875000000003</v>
      </c>
      <c r="G23" s="17">
        <f t="shared" si="1"/>
        <v>651140.05955624988</v>
      </c>
      <c r="H23" s="17">
        <f t="shared" si="2"/>
        <v>64339.59075624984</v>
      </c>
      <c r="I23" s="12">
        <f t="shared" si="3"/>
        <v>4447.2226562500609</v>
      </c>
      <c r="J23" s="17">
        <f t="shared" si="4"/>
        <v>987832.24050625053</v>
      </c>
      <c r="K23" s="24">
        <f t="shared" si="5"/>
        <v>653.40628889592892</v>
      </c>
      <c r="L23" s="17">
        <f t="shared" si="6"/>
        <v>426939.77836875012</v>
      </c>
    </row>
    <row r="24" spans="1:12" x14ac:dyDescent="0.35">
      <c r="A24" s="19" t="s">
        <v>186</v>
      </c>
      <c r="B24" s="22">
        <v>3679.64</v>
      </c>
      <c r="C24" s="22">
        <v>3479.45</v>
      </c>
      <c r="D24" s="20">
        <v>3199.03</v>
      </c>
      <c r="E24" s="22">
        <v>3001</v>
      </c>
      <c r="F24" s="17">
        <f t="shared" si="0"/>
        <v>3339.78</v>
      </c>
      <c r="G24" s="17">
        <f t="shared" si="1"/>
        <v>115504.81959999978</v>
      </c>
      <c r="H24" s="17">
        <f t="shared" si="2"/>
        <v>19507.708899999892</v>
      </c>
      <c r="I24" s="12">
        <f t="shared" si="3"/>
        <v>19810.5625</v>
      </c>
      <c r="J24" s="17">
        <f t="shared" si="4"/>
        <v>114771.88840000014</v>
      </c>
      <c r="K24" s="24">
        <f t="shared" si="5"/>
        <v>259.61268237511041</v>
      </c>
      <c r="L24" s="17">
        <f t="shared" si="6"/>
        <v>67398.744849999959</v>
      </c>
    </row>
    <row r="25" spans="1:12" x14ac:dyDescent="0.35">
      <c r="A25" s="19" t="s">
        <v>185</v>
      </c>
      <c r="B25" s="22">
        <v>3679.67</v>
      </c>
      <c r="C25" s="22">
        <v>3479.45</v>
      </c>
      <c r="D25" s="20">
        <v>3499.8</v>
      </c>
      <c r="E25" s="22">
        <v>3400.97</v>
      </c>
      <c r="F25" s="17">
        <f t="shared" si="0"/>
        <v>3514.9724999999999</v>
      </c>
      <c r="G25" s="17">
        <f t="shared" si="1"/>
        <v>27125.266506250071</v>
      </c>
      <c r="H25" s="17">
        <f t="shared" si="2"/>
        <v>1261.8480062500025</v>
      </c>
      <c r="I25" s="12">
        <f t="shared" si="3"/>
        <v>230.20475624999006</v>
      </c>
      <c r="J25" s="17">
        <f t="shared" si="4"/>
        <v>12996.570006250013</v>
      </c>
      <c r="K25" s="24">
        <f t="shared" si="5"/>
        <v>101.99741329440673</v>
      </c>
      <c r="L25" s="17">
        <f t="shared" si="6"/>
        <v>10403.472318750019</v>
      </c>
    </row>
    <row r="26" spans="1:12" x14ac:dyDescent="0.35">
      <c r="A26" s="19" t="s">
        <v>184</v>
      </c>
      <c r="B26" s="22">
        <v>3654.1</v>
      </c>
      <c r="C26" s="22">
        <v>3679.72</v>
      </c>
      <c r="D26" s="20">
        <v>3579.72</v>
      </c>
      <c r="E26" s="22">
        <v>2850.93</v>
      </c>
      <c r="F26" s="17">
        <f t="shared" si="0"/>
        <v>3441.1174999999998</v>
      </c>
      <c r="G26" s="17">
        <f t="shared" si="1"/>
        <v>45361.545306250031</v>
      </c>
      <c r="H26" s="17">
        <f t="shared" si="2"/>
        <v>56931.153006249981</v>
      </c>
      <c r="I26" s="12">
        <f t="shared" si="3"/>
        <v>19210.653006249991</v>
      </c>
      <c r="J26" s="17">
        <f t="shared" si="4"/>
        <v>348321.28515625</v>
      </c>
      <c r="K26" s="24">
        <f t="shared" si="5"/>
        <v>342.71877555621313</v>
      </c>
      <c r="L26" s="17">
        <f t="shared" si="6"/>
        <v>117456.15911874999</v>
      </c>
    </row>
    <row r="27" spans="1:12" x14ac:dyDescent="0.35">
      <c r="A27" s="19" t="s">
        <v>183</v>
      </c>
      <c r="B27" s="22">
        <v>3800.95</v>
      </c>
      <c r="C27" s="22">
        <v>3779.33</v>
      </c>
      <c r="D27" s="20">
        <v>3679.03</v>
      </c>
      <c r="E27" s="22">
        <v>3500.24</v>
      </c>
      <c r="F27" s="17">
        <f t="shared" si="0"/>
        <v>3689.8874999999998</v>
      </c>
      <c r="G27" s="17">
        <f t="shared" si="1"/>
        <v>12334.87890625</v>
      </c>
      <c r="H27" s="17">
        <f t="shared" si="2"/>
        <v>7999.9608062500192</v>
      </c>
      <c r="I27" s="12">
        <f t="shared" si="3"/>
        <v>117.8853062499917</v>
      </c>
      <c r="J27" s="17">
        <f t="shared" si="4"/>
        <v>35966.174256250015</v>
      </c>
      <c r="K27" s="24">
        <f t="shared" si="5"/>
        <v>118.7633142799156</v>
      </c>
      <c r="L27" s="17">
        <f t="shared" si="6"/>
        <v>14104.724818750006</v>
      </c>
    </row>
    <row r="28" spans="1:12" x14ac:dyDescent="0.35">
      <c r="A28" s="19" t="s">
        <v>182</v>
      </c>
      <c r="B28" s="22">
        <v>3679.82</v>
      </c>
      <c r="C28" s="22">
        <v>3779.87</v>
      </c>
      <c r="D28" s="20">
        <v>3586.44</v>
      </c>
      <c r="E28" s="22">
        <v>3679.77</v>
      </c>
      <c r="F28" s="17">
        <f t="shared" si="0"/>
        <v>3681.4750000000004</v>
      </c>
      <c r="G28" s="17">
        <f t="shared" si="1"/>
        <v>2.7390250000006624</v>
      </c>
      <c r="H28" s="17">
        <f t="shared" si="2"/>
        <v>9681.5760249999075</v>
      </c>
      <c r="I28" s="12">
        <f t="shared" si="3"/>
        <v>9031.6512250000596</v>
      </c>
      <c r="J28" s="17">
        <f t="shared" si="4"/>
        <v>2.9070250000013025</v>
      </c>
      <c r="K28" s="24">
        <f t="shared" si="5"/>
        <v>68.408466763990504</v>
      </c>
      <c r="L28" s="17">
        <f t="shared" si="6"/>
        <v>4679.7183249999935</v>
      </c>
    </row>
    <row r="29" spans="1:12" x14ac:dyDescent="0.35">
      <c r="A29" s="19" t="s">
        <v>181</v>
      </c>
      <c r="B29" s="22">
        <v>3779.86</v>
      </c>
      <c r="C29" s="22">
        <v>3879.52</v>
      </c>
      <c r="D29" s="20">
        <v>3599.06</v>
      </c>
      <c r="E29" s="22">
        <v>3779.05</v>
      </c>
      <c r="F29" s="17">
        <f t="shared" si="0"/>
        <v>3759.3725000000004</v>
      </c>
      <c r="G29" s="17">
        <f t="shared" si="1"/>
        <v>419.73765624998885</v>
      </c>
      <c r="H29" s="17">
        <f t="shared" si="2"/>
        <v>14435.4217562499</v>
      </c>
      <c r="I29" s="12">
        <f t="shared" si="3"/>
        <v>25700.097656250146</v>
      </c>
      <c r="J29" s="17">
        <f t="shared" si="4"/>
        <v>387.20400624999144</v>
      </c>
      <c r="K29" s="24">
        <f t="shared" si="5"/>
        <v>101.17121759052822</v>
      </c>
      <c r="L29" s="17">
        <f t="shared" si="6"/>
        <v>10235.615268750005</v>
      </c>
    </row>
    <row r="30" spans="1:12" x14ac:dyDescent="0.35">
      <c r="A30" s="19" t="s">
        <v>180</v>
      </c>
      <c r="B30" s="22">
        <v>4500.17</v>
      </c>
      <c r="C30" s="22">
        <v>3879.3</v>
      </c>
      <c r="D30" s="20">
        <v>3579.37</v>
      </c>
      <c r="E30" s="22">
        <v>3779.66</v>
      </c>
      <c r="F30" s="17">
        <f t="shared" si="0"/>
        <v>3934.625</v>
      </c>
      <c r="G30" s="17">
        <f t="shared" si="1"/>
        <v>319841.14702500007</v>
      </c>
      <c r="H30" s="17">
        <f t="shared" si="2"/>
        <v>3060.8556249999797</v>
      </c>
      <c r="I30" s="12">
        <f t="shared" si="3"/>
        <v>126206.11502500008</v>
      </c>
      <c r="J30" s="17">
        <f t="shared" si="4"/>
        <v>24014.151225000045</v>
      </c>
      <c r="K30" s="24">
        <f t="shared" si="5"/>
        <v>343.91941966832877</v>
      </c>
      <c r="L30" s="17">
        <f t="shared" si="6"/>
        <v>118280.56722500005</v>
      </c>
    </row>
    <row r="31" spans="1:12" x14ac:dyDescent="0.35">
      <c r="A31" s="19" t="s">
        <v>179</v>
      </c>
      <c r="B31" s="22">
        <v>4230.8999999999996</v>
      </c>
      <c r="C31" s="22">
        <v>3879.32</v>
      </c>
      <c r="D31" s="20">
        <v>3369.9</v>
      </c>
      <c r="E31" s="22">
        <v>3800.74</v>
      </c>
      <c r="F31" s="17">
        <f t="shared" si="0"/>
        <v>3820.2149999999997</v>
      </c>
      <c r="G31" s="17">
        <f t="shared" si="1"/>
        <v>168662.16922499996</v>
      </c>
      <c r="H31" s="17">
        <f t="shared" si="2"/>
        <v>3493.4010250000561</v>
      </c>
      <c r="I31" s="12">
        <f t="shared" si="3"/>
        <v>202783.59922499963</v>
      </c>
      <c r="J31" s="17">
        <f t="shared" si="4"/>
        <v>379.27562499999647</v>
      </c>
      <c r="K31" s="24">
        <f t="shared" si="5"/>
        <v>306.31619492772484</v>
      </c>
      <c r="L31" s="17">
        <f t="shared" si="6"/>
        <v>93829.611274999916</v>
      </c>
    </row>
    <row r="32" spans="1:12" x14ac:dyDescent="0.35">
      <c r="A32" s="19" t="s">
        <v>178</v>
      </c>
      <c r="B32" s="22">
        <v>3679.15</v>
      </c>
      <c r="C32" s="22">
        <v>3760.84</v>
      </c>
      <c r="D32" s="20">
        <v>3682.65</v>
      </c>
      <c r="E32" s="22">
        <v>3767.8</v>
      </c>
      <c r="F32" s="17">
        <f t="shared" si="0"/>
        <v>3722.6099999999997</v>
      </c>
      <c r="G32" s="17">
        <f t="shared" si="1"/>
        <v>1888.7715999999637</v>
      </c>
      <c r="H32" s="17">
        <f t="shared" si="2"/>
        <v>1461.5329000000361</v>
      </c>
      <c r="I32" s="12">
        <f t="shared" si="3"/>
        <v>1596.8015999999666</v>
      </c>
      <c r="J32" s="17">
        <f t="shared" si="4"/>
        <v>2042.1361000000461</v>
      </c>
      <c r="K32" s="24">
        <f t="shared" si="5"/>
        <v>41.800843891003005</v>
      </c>
      <c r="L32" s="17">
        <f t="shared" si="6"/>
        <v>1747.3105500000033</v>
      </c>
    </row>
    <row r="33" spans="1:12" x14ac:dyDescent="0.35">
      <c r="A33" s="19" t="s">
        <v>177</v>
      </c>
      <c r="B33" s="22">
        <v>3398.08</v>
      </c>
      <c r="C33" s="22">
        <v>3679.44</v>
      </c>
      <c r="D33" s="20">
        <v>3663.52</v>
      </c>
      <c r="E33" s="22">
        <v>3700.9</v>
      </c>
      <c r="F33" s="17">
        <f t="shared" si="0"/>
        <v>3610.4850000000001</v>
      </c>
      <c r="G33" s="17">
        <f t="shared" si="1"/>
        <v>45115.884025000087</v>
      </c>
      <c r="H33" s="17">
        <f t="shared" si="2"/>
        <v>4754.7920249999897</v>
      </c>
      <c r="I33" s="12">
        <f t="shared" si="3"/>
        <v>2812.7112249999846</v>
      </c>
      <c r="J33" s="17">
        <f t="shared" si="4"/>
        <v>8174.8722249999937</v>
      </c>
      <c r="K33" s="24">
        <f t="shared" si="5"/>
        <v>123.34733428412635</v>
      </c>
      <c r="L33" s="17">
        <f t="shared" si="6"/>
        <v>15214.564875000011</v>
      </c>
    </row>
    <row r="34" spans="1:12" x14ac:dyDescent="0.35">
      <c r="A34" s="19" t="s">
        <v>176</v>
      </c>
      <c r="B34" s="22">
        <v>3879.01</v>
      </c>
      <c r="C34" s="22">
        <v>3880</v>
      </c>
      <c r="D34" s="20">
        <v>2969.45</v>
      </c>
      <c r="E34" s="22">
        <v>3396.46</v>
      </c>
      <c r="F34" s="17">
        <f t="shared" si="0"/>
        <v>3531.2299999999996</v>
      </c>
      <c r="G34" s="17">
        <f t="shared" si="1"/>
        <v>120950.92840000046</v>
      </c>
      <c r="H34" s="17">
        <f t="shared" si="2"/>
        <v>121640.51290000031</v>
      </c>
      <c r="I34" s="12">
        <f t="shared" si="3"/>
        <v>315596.76839999971</v>
      </c>
      <c r="J34" s="17">
        <f t="shared" si="4"/>
        <v>18162.952899999873</v>
      </c>
      <c r="K34" s="24">
        <f t="shared" si="5"/>
        <v>379.58897593317971</v>
      </c>
      <c r="L34" s="17">
        <f t="shared" si="6"/>
        <v>144087.7906500001</v>
      </c>
    </row>
    <row r="35" spans="1:12" x14ac:dyDescent="0.35">
      <c r="A35" s="19" t="s">
        <v>175</v>
      </c>
      <c r="B35" s="22">
        <v>3679.9</v>
      </c>
      <c r="C35" s="22">
        <v>4320.3900000000003</v>
      </c>
      <c r="D35" s="20">
        <v>1499.98</v>
      </c>
      <c r="E35" s="22">
        <v>3200.6</v>
      </c>
      <c r="F35" s="17">
        <f t="shared" si="0"/>
        <v>3175.2175000000002</v>
      </c>
      <c r="G35" s="17">
        <f t="shared" si="1"/>
        <v>254704.4258062499</v>
      </c>
      <c r="H35" s="17">
        <f t="shared" si="2"/>
        <v>1311420.0547562502</v>
      </c>
      <c r="I35" s="12">
        <f t="shared" si="3"/>
        <v>2806420.6814062507</v>
      </c>
      <c r="J35" s="17">
        <f t="shared" si="4"/>
        <v>644.27130624998517</v>
      </c>
      <c r="K35" s="24">
        <f t="shared" si="5"/>
        <v>1045.6086066587011</v>
      </c>
      <c r="L35" s="17">
        <f t="shared" si="6"/>
        <v>1093297.3583187503</v>
      </c>
    </row>
    <row r="36" spans="1:12" x14ac:dyDescent="0.35">
      <c r="A36" s="19" t="s">
        <v>174</v>
      </c>
      <c r="B36" s="22">
        <v>3579.83</v>
      </c>
      <c r="C36" s="22">
        <v>3500.93</v>
      </c>
      <c r="D36" s="20">
        <v>3579.95</v>
      </c>
      <c r="E36" s="22">
        <v>3579.42</v>
      </c>
      <c r="F36" s="17">
        <f t="shared" si="0"/>
        <v>3560.0324999999998</v>
      </c>
      <c r="G36" s="17">
        <f t="shared" si="1"/>
        <v>391.94100625000505</v>
      </c>
      <c r="H36" s="17">
        <f t="shared" si="2"/>
        <v>3493.1055062499959</v>
      </c>
      <c r="I36" s="12">
        <f t="shared" si="3"/>
        <v>396.70680625000074</v>
      </c>
      <c r="J36" s="17">
        <f t="shared" si="4"/>
        <v>375.8751562500106</v>
      </c>
      <c r="K36" s="24">
        <f t="shared" si="5"/>
        <v>34.123410127799403</v>
      </c>
      <c r="L36" s="17">
        <f t="shared" si="6"/>
        <v>1164.4071187500028</v>
      </c>
    </row>
    <row r="37" spans="1:12" x14ac:dyDescent="0.35">
      <c r="A37" s="19" t="s">
        <v>173</v>
      </c>
      <c r="B37" s="22">
        <v>3479.09</v>
      </c>
      <c r="C37" s="22">
        <v>3364.32</v>
      </c>
      <c r="D37" s="20">
        <v>3000.96</v>
      </c>
      <c r="E37" s="22">
        <v>3500.47</v>
      </c>
      <c r="F37" s="17">
        <f t="shared" si="0"/>
        <v>3336.2099999999996</v>
      </c>
      <c r="G37" s="17">
        <f t="shared" si="1"/>
        <v>20414.69440000016</v>
      </c>
      <c r="H37" s="17">
        <f t="shared" si="2"/>
        <v>790.17210000003274</v>
      </c>
      <c r="I37" s="12">
        <f t="shared" si="3"/>
        <v>112392.56249999969</v>
      </c>
      <c r="J37" s="17">
        <f t="shared" si="4"/>
        <v>26981.34760000007</v>
      </c>
      <c r="K37" s="24">
        <f t="shared" si="5"/>
        <v>200.36140883413648</v>
      </c>
      <c r="L37" s="17">
        <f t="shared" si="6"/>
        <v>40144.694149999988</v>
      </c>
    </row>
    <row r="38" spans="1:12" x14ac:dyDescent="0.35">
      <c r="A38" s="19" t="s">
        <v>172</v>
      </c>
      <c r="B38" s="22">
        <v>4846.41</v>
      </c>
      <c r="C38" s="22">
        <v>3381.27</v>
      </c>
      <c r="D38" s="20">
        <v>2815.6</v>
      </c>
      <c r="E38" s="22">
        <v>3474.5</v>
      </c>
      <c r="F38" s="17">
        <f t="shared" si="0"/>
        <v>3629.4450000000002</v>
      </c>
      <c r="G38" s="17">
        <f t="shared" si="1"/>
        <v>1481003.8112249991</v>
      </c>
      <c r="H38" s="17">
        <f t="shared" si="2"/>
        <v>61590.83062500009</v>
      </c>
      <c r="I38" s="12">
        <f t="shared" si="3"/>
        <v>662343.68402500043</v>
      </c>
      <c r="J38" s="17">
        <f t="shared" si="4"/>
        <v>24007.95302500005</v>
      </c>
      <c r="K38" s="24">
        <f t="shared" si="5"/>
        <v>746.48279934972379</v>
      </c>
      <c r="L38" s="17">
        <f t="shared" si="6"/>
        <v>557236.56972499995</v>
      </c>
    </row>
    <row r="39" spans="1:12" x14ac:dyDescent="0.35">
      <c r="A39" s="19" t="s">
        <v>171</v>
      </c>
      <c r="B39" s="22">
        <v>5106.34</v>
      </c>
      <c r="C39" s="22">
        <v>3479.55</v>
      </c>
      <c r="D39" s="20">
        <v>2799.49</v>
      </c>
      <c r="E39" s="22">
        <v>3586.4</v>
      </c>
      <c r="F39" s="17">
        <f t="shared" si="0"/>
        <v>3742.9449999999997</v>
      </c>
      <c r="G39" s="17">
        <f t="shared" si="1"/>
        <v>1858845.9260250011</v>
      </c>
      <c r="H39" s="17">
        <f t="shared" si="2"/>
        <v>69376.926024999746</v>
      </c>
      <c r="I39" s="12">
        <f t="shared" si="3"/>
        <v>890107.3370249999</v>
      </c>
      <c r="J39" s="17">
        <f t="shared" si="4"/>
        <v>24506.337024999881</v>
      </c>
      <c r="K39" s="24">
        <f t="shared" si="5"/>
        <v>843.03566444427497</v>
      </c>
      <c r="L39" s="17">
        <f t="shared" si="6"/>
        <v>710709.13152500021</v>
      </c>
    </row>
    <row r="40" spans="1:12" x14ac:dyDescent="0.35">
      <c r="A40" s="19" t="s">
        <v>170</v>
      </c>
      <c r="B40" s="22">
        <v>4689.1000000000004</v>
      </c>
      <c r="C40" s="22">
        <v>3454.8</v>
      </c>
      <c r="D40" s="20">
        <v>2989.42</v>
      </c>
      <c r="E40" s="22">
        <v>3600.13</v>
      </c>
      <c r="F40" s="17">
        <f t="shared" si="0"/>
        <v>3683.3625000000002</v>
      </c>
      <c r="G40" s="17">
        <f t="shared" si="1"/>
        <v>1011507.9189062504</v>
      </c>
      <c r="H40" s="17">
        <f t="shared" si="2"/>
        <v>52240.81640625</v>
      </c>
      <c r="I40" s="12">
        <f t="shared" si="3"/>
        <v>481556.19330625015</v>
      </c>
      <c r="J40" s="17">
        <f t="shared" si="4"/>
        <v>6927.6490562500121</v>
      </c>
      <c r="K40" s="24">
        <f t="shared" si="5"/>
        <v>622.94313096682436</v>
      </c>
      <c r="L40" s="17">
        <f t="shared" si="6"/>
        <v>388058.14441875007</v>
      </c>
    </row>
    <row r="41" spans="1:12" x14ac:dyDescent="0.35">
      <c r="A41" s="19" t="s">
        <v>169</v>
      </c>
      <c r="B41" s="22">
        <v>3879.98</v>
      </c>
      <c r="C41" s="22">
        <v>3199.73</v>
      </c>
      <c r="D41" s="20">
        <v>2989.77</v>
      </c>
      <c r="E41" s="22">
        <v>3586.99</v>
      </c>
      <c r="F41" s="17">
        <f t="shared" si="0"/>
        <v>3414.1174999999998</v>
      </c>
      <c r="G41" s="17">
        <f t="shared" si="1"/>
        <v>217027.86890625017</v>
      </c>
      <c r="H41" s="17">
        <f t="shared" si="2"/>
        <v>45962.000156249924</v>
      </c>
      <c r="I41" s="12">
        <f t="shared" si="3"/>
        <v>180070.80075624987</v>
      </c>
      <c r="J41" s="17">
        <f t="shared" si="4"/>
        <v>29884.901256249981</v>
      </c>
      <c r="K41" s="24">
        <f t="shared" si="5"/>
        <v>343.85519156870379</v>
      </c>
      <c r="L41" s="17">
        <f t="shared" si="6"/>
        <v>118236.39276874998</v>
      </c>
    </row>
    <row r="42" spans="1:12" x14ac:dyDescent="0.35">
      <c r="A42" s="19" t="s">
        <v>168</v>
      </c>
      <c r="B42" s="22">
        <v>3879.98</v>
      </c>
      <c r="C42" s="22">
        <v>3378.2</v>
      </c>
      <c r="D42" s="20">
        <v>2508.8000000000002</v>
      </c>
      <c r="E42" s="22">
        <v>2759.53</v>
      </c>
      <c r="F42" s="17">
        <f t="shared" si="0"/>
        <v>3131.6275000000001</v>
      </c>
      <c r="G42" s="17">
        <f t="shared" si="1"/>
        <v>560031.46425624995</v>
      </c>
      <c r="H42" s="17">
        <f t="shared" si="2"/>
        <v>60797.997756249883</v>
      </c>
      <c r="I42" s="12">
        <f t="shared" si="3"/>
        <v>387914.09475624986</v>
      </c>
      <c r="J42" s="17">
        <f t="shared" si="4"/>
        <v>138456.5495062499</v>
      </c>
      <c r="K42" s="24">
        <f t="shared" si="5"/>
        <v>535.53713836553845</v>
      </c>
      <c r="L42" s="17">
        <f t="shared" si="6"/>
        <v>286800.02656874986</v>
      </c>
    </row>
    <row r="43" spans="1:12" x14ac:dyDescent="0.35">
      <c r="A43" s="19" t="s">
        <v>167</v>
      </c>
      <c r="B43" s="22">
        <v>3879.34</v>
      </c>
      <c r="C43" s="22">
        <v>3468.94</v>
      </c>
      <c r="D43" s="20">
        <v>2499.4</v>
      </c>
      <c r="E43" s="22">
        <v>2965.6</v>
      </c>
      <c r="F43" s="17">
        <f t="shared" si="0"/>
        <v>3203.32</v>
      </c>
      <c r="G43" s="17">
        <f t="shared" si="1"/>
        <v>457003.0404</v>
      </c>
      <c r="H43" s="17">
        <f t="shared" si="2"/>
        <v>70553.984399999943</v>
      </c>
      <c r="I43" s="12">
        <f t="shared" si="3"/>
        <v>495503.36640000012</v>
      </c>
      <c r="J43" s="17">
        <f t="shared" si="4"/>
        <v>56510.798400000123</v>
      </c>
      <c r="K43" s="24">
        <f t="shared" si="5"/>
        <v>519.51207627927192</v>
      </c>
      <c r="L43" s="17">
        <f t="shared" si="6"/>
        <v>269892.79740000004</v>
      </c>
    </row>
    <row r="44" spans="1:12" x14ac:dyDescent="0.35">
      <c r="A44" s="19" t="s">
        <v>166</v>
      </c>
      <c r="B44" s="22">
        <v>3980.71</v>
      </c>
      <c r="C44" s="22">
        <v>3199.52</v>
      </c>
      <c r="D44" s="20">
        <v>2464.4</v>
      </c>
      <c r="E44" s="22">
        <v>3200.6</v>
      </c>
      <c r="F44" s="17">
        <f t="shared" si="0"/>
        <v>3211.3074999999999</v>
      </c>
      <c r="G44" s="17">
        <f t="shared" si="1"/>
        <v>591980.20700625028</v>
      </c>
      <c r="H44" s="17">
        <f t="shared" si="2"/>
        <v>138.94515624999786</v>
      </c>
      <c r="I44" s="12">
        <f t="shared" si="3"/>
        <v>557870.81355624972</v>
      </c>
      <c r="J44" s="17">
        <f t="shared" si="4"/>
        <v>114.65055624999961</v>
      </c>
      <c r="K44" s="24">
        <f t="shared" si="5"/>
        <v>536.21465297840382</v>
      </c>
      <c r="L44" s="17">
        <f t="shared" si="6"/>
        <v>287526.15406875004</v>
      </c>
    </row>
    <row r="45" spans="1:12" x14ac:dyDescent="0.35">
      <c r="A45" s="19" t="s">
        <v>165</v>
      </c>
      <c r="B45" s="22">
        <v>3779.98</v>
      </c>
      <c r="C45" s="22">
        <v>2750.12</v>
      </c>
      <c r="D45" s="20">
        <v>2399.33</v>
      </c>
      <c r="E45" s="22">
        <v>3200.64</v>
      </c>
      <c r="F45" s="17">
        <f t="shared" si="0"/>
        <v>3032.5174999999999</v>
      </c>
      <c r="G45" s="17">
        <f t="shared" si="1"/>
        <v>558700.18890625017</v>
      </c>
      <c r="H45" s="17">
        <f t="shared" si="2"/>
        <v>79748.348006250017</v>
      </c>
      <c r="I45" s="12">
        <f t="shared" si="3"/>
        <v>400926.41015625</v>
      </c>
      <c r="J45" s="17">
        <f t="shared" si="4"/>
        <v>28265.175006249981</v>
      </c>
      <c r="K45" s="24">
        <f t="shared" si="5"/>
        <v>516.63336179417411</v>
      </c>
      <c r="L45" s="17">
        <f t="shared" si="6"/>
        <v>266910.03051875002</v>
      </c>
    </row>
    <row r="46" spans="1:12" x14ac:dyDescent="0.35">
      <c r="A46" s="19" t="s">
        <v>164</v>
      </c>
      <c r="B46" s="22">
        <v>3739.24</v>
      </c>
      <c r="C46" s="22">
        <v>1998.86</v>
      </c>
      <c r="D46" s="20">
        <v>2460</v>
      </c>
      <c r="E46" s="22">
        <v>3200.01</v>
      </c>
      <c r="F46" s="17">
        <f t="shared" si="0"/>
        <v>2849.5274999999997</v>
      </c>
      <c r="G46" s="17">
        <f t="shared" si="1"/>
        <v>791588.33265625022</v>
      </c>
      <c r="H46" s="17">
        <f t="shared" si="2"/>
        <v>723635.19555624959</v>
      </c>
      <c r="I46" s="12">
        <f t="shared" si="3"/>
        <v>151731.67325624975</v>
      </c>
      <c r="J46" s="17">
        <f t="shared" si="4"/>
        <v>122837.98280625037</v>
      </c>
      <c r="K46" s="24">
        <f t="shared" si="5"/>
        <v>668.91576156400288</v>
      </c>
      <c r="L46" s="17">
        <f t="shared" si="6"/>
        <v>447448.29606874997</v>
      </c>
    </row>
    <row r="47" spans="1:12" x14ac:dyDescent="0.35">
      <c r="A47" s="19" t="s">
        <v>163</v>
      </c>
      <c r="B47" s="22">
        <v>3680.22</v>
      </c>
      <c r="C47" s="22">
        <v>2000.08</v>
      </c>
      <c r="D47" s="20">
        <v>2379.33</v>
      </c>
      <c r="E47" s="22">
        <v>3199.25</v>
      </c>
      <c r="F47" s="17">
        <f t="shared" si="0"/>
        <v>2814.72</v>
      </c>
      <c r="G47" s="17">
        <f t="shared" si="1"/>
        <v>749090.25</v>
      </c>
      <c r="H47" s="17">
        <f t="shared" si="2"/>
        <v>663638.32959999982</v>
      </c>
      <c r="I47" s="12">
        <f t="shared" si="3"/>
        <v>189564.45209999988</v>
      </c>
      <c r="J47" s="17">
        <f t="shared" si="4"/>
        <v>147863.32090000017</v>
      </c>
      <c r="K47" s="24">
        <f t="shared" si="5"/>
        <v>661.4673749702248</v>
      </c>
      <c r="L47" s="17">
        <f t="shared" si="6"/>
        <v>437539.08814999997</v>
      </c>
    </row>
    <row r="48" spans="1:12" x14ac:dyDescent="0.35">
      <c r="A48" s="19" t="s">
        <v>162</v>
      </c>
      <c r="B48" s="22">
        <v>3396.71</v>
      </c>
      <c r="C48" s="22">
        <v>2960.6</v>
      </c>
      <c r="D48" s="20">
        <v>1999.51</v>
      </c>
      <c r="E48" s="22">
        <v>3544.13</v>
      </c>
      <c r="F48" s="17">
        <f t="shared" si="0"/>
        <v>2975.2375000000002</v>
      </c>
      <c r="G48" s="17">
        <f t="shared" si="1"/>
        <v>177639.06825624988</v>
      </c>
      <c r="H48" s="17">
        <f t="shared" si="2"/>
        <v>214.25640625000798</v>
      </c>
      <c r="I48" s="12">
        <f t="shared" si="3"/>
        <v>952044.15425625036</v>
      </c>
      <c r="J48" s="17">
        <f t="shared" si="4"/>
        <v>323638.67655624991</v>
      </c>
      <c r="K48" s="24">
        <f t="shared" si="5"/>
        <v>602.81343620456073</v>
      </c>
      <c r="L48" s="17">
        <f t="shared" si="6"/>
        <v>363384.03886875004</v>
      </c>
    </row>
    <row r="49" spans="1:12" x14ac:dyDescent="0.35">
      <c r="A49" s="19" t="s">
        <v>161</v>
      </c>
      <c r="B49" s="22">
        <v>3479.41</v>
      </c>
      <c r="C49" s="22">
        <v>3000.55</v>
      </c>
      <c r="D49" s="20">
        <v>1824.64</v>
      </c>
      <c r="E49" s="22">
        <v>3499.35</v>
      </c>
      <c r="F49" s="17">
        <f t="shared" si="0"/>
        <v>2950.9875000000002</v>
      </c>
      <c r="G49" s="17">
        <f t="shared" si="1"/>
        <v>279230.33850624965</v>
      </c>
      <c r="H49" s="17">
        <f t="shared" si="2"/>
        <v>2456.44140625</v>
      </c>
      <c r="I49" s="12">
        <f t="shared" si="3"/>
        <v>1268658.6907562502</v>
      </c>
      <c r="J49" s="17">
        <f t="shared" si="4"/>
        <v>300701.4314062497</v>
      </c>
      <c r="K49" s="24">
        <f t="shared" si="5"/>
        <v>680.26592264992223</v>
      </c>
      <c r="L49" s="17">
        <f t="shared" si="6"/>
        <v>462761.72551874997</v>
      </c>
    </row>
    <row r="50" spans="1:12" x14ac:dyDescent="0.35">
      <c r="A50" s="19" t="s">
        <v>160</v>
      </c>
      <c r="B50" s="22">
        <v>3767.42</v>
      </c>
      <c r="C50" s="22">
        <v>2900.52</v>
      </c>
      <c r="D50" s="20">
        <v>1999.49</v>
      </c>
      <c r="E50" s="22">
        <v>2603.4699999999998</v>
      </c>
      <c r="F50" s="17">
        <f t="shared" si="0"/>
        <v>2817.7249999999999</v>
      </c>
      <c r="G50" s="17">
        <f t="shared" si="1"/>
        <v>901920.5930250003</v>
      </c>
      <c r="H50" s="17">
        <f t="shared" si="2"/>
        <v>6855.0120250000118</v>
      </c>
      <c r="I50" s="12">
        <f t="shared" si="3"/>
        <v>669508.51522499986</v>
      </c>
      <c r="J50" s="17">
        <f t="shared" si="4"/>
        <v>45905.205025000047</v>
      </c>
      <c r="K50" s="24">
        <f t="shared" si="5"/>
        <v>637.21843297647945</v>
      </c>
      <c r="L50" s="17">
        <f t="shared" si="6"/>
        <v>406047.33132500004</v>
      </c>
    </row>
    <row r="51" spans="1:12" x14ac:dyDescent="0.35">
      <c r="A51" s="19" t="s">
        <v>159</v>
      </c>
      <c r="B51" s="22">
        <v>4500.1099999999997</v>
      </c>
      <c r="C51" s="22">
        <v>2483.38</v>
      </c>
      <c r="D51" s="20">
        <v>2306.8000000000002</v>
      </c>
      <c r="E51" s="22">
        <v>2730.36</v>
      </c>
      <c r="F51" s="17">
        <f t="shared" si="0"/>
        <v>3005.1625000000004</v>
      </c>
      <c r="G51" s="17">
        <f t="shared" si="1"/>
        <v>2234868.0277562481</v>
      </c>
      <c r="H51" s="17">
        <f t="shared" si="2"/>
        <v>272256.97730625025</v>
      </c>
      <c r="I51" s="12">
        <f t="shared" si="3"/>
        <v>487710.18140625028</v>
      </c>
      <c r="J51" s="17">
        <f t="shared" si="4"/>
        <v>75516.414006250125</v>
      </c>
      <c r="K51" s="24">
        <f t="shared" si="5"/>
        <v>876.12093920802374</v>
      </c>
      <c r="L51" s="17">
        <f t="shared" si="6"/>
        <v>767587.90011874959</v>
      </c>
    </row>
    <row r="52" spans="1:12" x14ac:dyDescent="0.35">
      <c r="A52" s="19" t="s">
        <v>158</v>
      </c>
      <c r="B52" s="22">
        <v>3479.78</v>
      </c>
      <c r="C52" s="22">
        <v>2199.85</v>
      </c>
      <c r="D52" s="20">
        <v>1990.84</v>
      </c>
      <c r="E52" s="22">
        <v>2669.63</v>
      </c>
      <c r="F52" s="17">
        <f t="shared" si="0"/>
        <v>2585.0250000000001</v>
      </c>
      <c r="G52" s="17">
        <f t="shared" si="1"/>
        <v>800586.5100250002</v>
      </c>
      <c r="H52" s="17">
        <f t="shared" si="2"/>
        <v>148359.78062500013</v>
      </c>
      <c r="I52" s="12">
        <f t="shared" si="3"/>
        <v>353055.81422500021</v>
      </c>
      <c r="J52" s="17">
        <f t="shared" si="4"/>
        <v>7158.0060250000033</v>
      </c>
      <c r="K52" s="24">
        <f t="shared" si="5"/>
        <v>572.0926740703818</v>
      </c>
      <c r="L52" s="17">
        <f t="shared" si="6"/>
        <v>327290.02772500011</v>
      </c>
    </row>
    <row r="53" spans="1:12" x14ac:dyDescent="0.35">
      <c r="A53" s="19" t="s">
        <v>157</v>
      </c>
      <c r="B53" s="22">
        <v>3479.81</v>
      </c>
      <c r="C53" s="22">
        <v>2790.44</v>
      </c>
      <c r="D53" s="20">
        <v>1991.2</v>
      </c>
      <c r="E53" s="22">
        <v>2680.08</v>
      </c>
      <c r="F53" s="17">
        <f t="shared" si="0"/>
        <v>2735.3825000000002</v>
      </c>
      <c r="G53" s="17">
        <f t="shared" si="1"/>
        <v>554172.30275624967</v>
      </c>
      <c r="H53" s="17">
        <f t="shared" si="2"/>
        <v>3031.3283062499881</v>
      </c>
      <c r="I53" s="12">
        <f t="shared" si="3"/>
        <v>553807.59330625017</v>
      </c>
      <c r="J53" s="17">
        <f t="shared" si="4"/>
        <v>3058.3665062500263</v>
      </c>
      <c r="K53" s="24">
        <f t="shared" si="5"/>
        <v>527.747475331479</v>
      </c>
      <c r="L53" s="17">
        <f t="shared" si="6"/>
        <v>278517.39771875006</v>
      </c>
    </row>
    <row r="54" spans="1:12" x14ac:dyDescent="0.35">
      <c r="A54" s="19" t="s">
        <v>156</v>
      </c>
      <c r="B54" s="22">
        <v>2899.42</v>
      </c>
      <c r="C54" s="22">
        <v>2483.94</v>
      </c>
      <c r="D54" s="20">
        <v>1999.72</v>
      </c>
      <c r="E54" s="22">
        <v>2110.25</v>
      </c>
      <c r="F54" s="17">
        <f t="shared" si="0"/>
        <v>2373.3325000000004</v>
      </c>
      <c r="G54" s="17">
        <f t="shared" si="1"/>
        <v>276768.05765624961</v>
      </c>
      <c r="H54" s="17">
        <f t="shared" si="2"/>
        <v>12234.019056249916</v>
      </c>
      <c r="I54" s="12">
        <f t="shared" si="3"/>
        <v>139586.30015625031</v>
      </c>
      <c r="J54" s="17">
        <f t="shared" si="4"/>
        <v>69212.401806250229</v>
      </c>
      <c r="K54" s="24">
        <f t="shared" si="5"/>
        <v>352.77499155800433</v>
      </c>
      <c r="L54" s="17">
        <f t="shared" si="6"/>
        <v>124450.19466875003</v>
      </c>
    </row>
    <row r="55" spans="1:12" x14ac:dyDescent="0.35">
      <c r="A55" s="19" t="s">
        <v>155</v>
      </c>
      <c r="B55" s="22">
        <v>3000.47</v>
      </c>
      <c r="C55" s="22">
        <v>2379.59</v>
      </c>
      <c r="D55" s="20">
        <v>1999.55</v>
      </c>
      <c r="E55" s="22">
        <v>2191.66</v>
      </c>
      <c r="F55" s="17">
        <f t="shared" si="0"/>
        <v>2392.8175000000001</v>
      </c>
      <c r="G55" s="17">
        <f t="shared" si="1"/>
        <v>369241.56075624964</v>
      </c>
      <c r="H55" s="17">
        <f t="shared" si="2"/>
        <v>174.96675624999904</v>
      </c>
      <c r="I55" s="12">
        <f t="shared" si="3"/>
        <v>154659.32655625013</v>
      </c>
      <c r="J55" s="17">
        <f t="shared" si="4"/>
        <v>40464.3398062501</v>
      </c>
      <c r="K55" s="24">
        <f t="shared" si="5"/>
        <v>375.67944909024499</v>
      </c>
      <c r="L55" s="17">
        <f t="shared" si="6"/>
        <v>141135.04846874997</v>
      </c>
    </row>
    <row r="56" spans="1:12" x14ac:dyDescent="0.35">
      <c r="A56" s="19" t="s">
        <v>154</v>
      </c>
      <c r="B56" s="22">
        <v>3581.27</v>
      </c>
      <c r="C56" s="22">
        <v>2700.84</v>
      </c>
      <c r="D56" s="20">
        <v>2399.86</v>
      </c>
      <c r="E56" s="22">
        <v>2800.39</v>
      </c>
      <c r="F56" s="17">
        <f t="shared" si="0"/>
        <v>2870.59</v>
      </c>
      <c r="G56" s="17">
        <f t="shared" si="1"/>
        <v>505066.06239999976</v>
      </c>
      <c r="H56" s="17">
        <f t="shared" si="2"/>
        <v>28815.0625</v>
      </c>
      <c r="I56" s="12">
        <f t="shared" si="3"/>
        <v>221586.7329</v>
      </c>
      <c r="J56" s="17">
        <f t="shared" si="4"/>
        <v>4928.0400000000382</v>
      </c>
      <c r="K56" s="24">
        <f t="shared" si="5"/>
        <v>436.00341105317045</v>
      </c>
      <c r="L56" s="17">
        <f t="shared" si="6"/>
        <v>190098.97444999992</v>
      </c>
    </row>
    <row r="57" spans="1:12" x14ac:dyDescent="0.35">
      <c r="A57" s="19" t="s">
        <v>153</v>
      </c>
      <c r="B57" s="22">
        <v>3579.17</v>
      </c>
      <c r="C57" s="22">
        <v>2500.94</v>
      </c>
      <c r="D57" s="20">
        <v>2444.81</v>
      </c>
      <c r="E57" s="22">
        <v>2800.58</v>
      </c>
      <c r="F57" s="17">
        <f t="shared" si="0"/>
        <v>2831.375</v>
      </c>
      <c r="G57" s="17">
        <f t="shared" si="1"/>
        <v>559197.36202500015</v>
      </c>
      <c r="H57" s="17">
        <f t="shared" si="2"/>
        <v>109187.28922499996</v>
      </c>
      <c r="I57" s="12">
        <f t="shared" si="3"/>
        <v>149432.49922500004</v>
      </c>
      <c r="J57" s="17">
        <f t="shared" si="4"/>
        <v>948.33202500000448</v>
      </c>
      <c r="K57" s="24">
        <f t="shared" si="5"/>
        <v>452.42830440302919</v>
      </c>
      <c r="L57" s="17">
        <f t="shared" si="6"/>
        <v>204691.37062500004</v>
      </c>
    </row>
    <row r="58" spans="1:12" x14ac:dyDescent="0.35">
      <c r="A58" s="19" t="s">
        <v>152</v>
      </c>
      <c r="B58" s="22">
        <v>3579.25</v>
      </c>
      <c r="C58" s="22">
        <v>2678.63</v>
      </c>
      <c r="D58" s="20">
        <v>2777.31</v>
      </c>
      <c r="E58" s="22">
        <v>3450.94</v>
      </c>
      <c r="F58" s="17">
        <f t="shared" si="0"/>
        <v>3121.5325000000003</v>
      </c>
      <c r="G58" s="17">
        <f t="shared" si="1"/>
        <v>209505.30980624977</v>
      </c>
      <c r="H58" s="17">
        <f t="shared" si="2"/>
        <v>196162.62450625014</v>
      </c>
      <c r="I58" s="12">
        <f t="shared" si="3"/>
        <v>118489.12950625022</v>
      </c>
      <c r="J58" s="17">
        <f t="shared" si="4"/>
        <v>108509.30105624987</v>
      </c>
      <c r="K58" s="24">
        <f t="shared" si="5"/>
        <v>397.70163592667052</v>
      </c>
      <c r="L58" s="17">
        <f t="shared" si="6"/>
        <v>158166.59121874999</v>
      </c>
    </row>
    <row r="59" spans="1:12" x14ac:dyDescent="0.35">
      <c r="A59" s="19" t="s">
        <v>151</v>
      </c>
      <c r="B59" s="22">
        <v>3641.31</v>
      </c>
      <c r="C59" s="22">
        <v>2950.22</v>
      </c>
      <c r="D59" s="20">
        <v>2800.24</v>
      </c>
      <c r="E59" s="22">
        <v>3479.37</v>
      </c>
      <c r="F59" s="17">
        <f t="shared" si="0"/>
        <v>3217.7849999999999</v>
      </c>
      <c r="G59" s="17">
        <f t="shared" si="1"/>
        <v>179373.42562500009</v>
      </c>
      <c r="H59" s="17">
        <f t="shared" si="2"/>
        <v>71591.029225000035</v>
      </c>
      <c r="I59" s="12">
        <f t="shared" si="3"/>
        <v>174343.82702500006</v>
      </c>
      <c r="J59" s="17">
        <f t="shared" si="4"/>
        <v>68426.712225000025</v>
      </c>
      <c r="K59" s="24">
        <f t="shared" si="5"/>
        <v>351.33139416368709</v>
      </c>
      <c r="L59" s="17">
        <f t="shared" si="6"/>
        <v>123433.74852500006</v>
      </c>
    </row>
    <row r="60" spans="1:12" x14ac:dyDescent="0.35">
      <c r="A60" s="19" t="s">
        <v>150</v>
      </c>
      <c r="B60" s="22">
        <v>3609.84</v>
      </c>
      <c r="C60" s="22">
        <v>2991.06</v>
      </c>
      <c r="D60" s="20">
        <v>2483.54</v>
      </c>
      <c r="E60" s="22">
        <v>3479.5</v>
      </c>
      <c r="F60" s="17">
        <f t="shared" si="0"/>
        <v>3140.9849999999997</v>
      </c>
      <c r="G60" s="17">
        <f t="shared" si="1"/>
        <v>219825.01102500045</v>
      </c>
      <c r="H60" s="17">
        <f t="shared" si="2"/>
        <v>22477.505624999918</v>
      </c>
      <c r="I60" s="12">
        <f t="shared" si="3"/>
        <v>432233.92802499962</v>
      </c>
      <c r="J60" s="17">
        <f t="shared" si="4"/>
        <v>114592.40522500023</v>
      </c>
      <c r="K60" s="24">
        <f t="shared" si="5"/>
        <v>444.16462316915789</v>
      </c>
      <c r="L60" s="17">
        <f t="shared" si="6"/>
        <v>197282.21247500004</v>
      </c>
    </row>
    <row r="61" spans="1:12" x14ac:dyDescent="0.35">
      <c r="A61" s="19" t="s">
        <v>149</v>
      </c>
      <c r="B61" s="22">
        <v>3879.38</v>
      </c>
      <c r="C61" s="22">
        <v>2992.94</v>
      </c>
      <c r="D61" s="20">
        <v>2483.0500000000002</v>
      </c>
      <c r="E61" s="22">
        <v>3479.76</v>
      </c>
      <c r="F61" s="17">
        <f t="shared" si="0"/>
        <v>3208.7824999999998</v>
      </c>
      <c r="G61" s="17">
        <f t="shared" si="1"/>
        <v>449701.00700625044</v>
      </c>
      <c r="H61" s="17">
        <f t="shared" si="2"/>
        <v>46587.984806249893</v>
      </c>
      <c r="I61" s="12">
        <f t="shared" si="3"/>
        <v>526687.66155624948</v>
      </c>
      <c r="J61" s="17">
        <f t="shared" si="4"/>
        <v>73428.805506250224</v>
      </c>
      <c r="K61" s="24">
        <f t="shared" si="5"/>
        <v>523.5469078494782</v>
      </c>
      <c r="L61" s="17">
        <f t="shared" si="6"/>
        <v>274101.36471875</v>
      </c>
    </row>
    <row r="62" spans="1:12" x14ac:dyDescent="0.35">
      <c r="A62" s="19" t="s">
        <v>148</v>
      </c>
      <c r="B62" s="22">
        <v>2999.08</v>
      </c>
      <c r="C62" s="22">
        <v>2720.33</v>
      </c>
      <c r="D62" s="20">
        <v>2409.3000000000002</v>
      </c>
      <c r="E62" s="22">
        <v>3200.77</v>
      </c>
      <c r="F62" s="17">
        <f t="shared" si="0"/>
        <v>2832.37</v>
      </c>
      <c r="G62" s="17">
        <f t="shared" si="1"/>
        <v>27792.22410000001</v>
      </c>
      <c r="H62" s="17">
        <f t="shared" si="2"/>
        <v>12552.961599999991</v>
      </c>
      <c r="I62" s="12">
        <f t="shared" si="3"/>
        <v>178988.22489999977</v>
      </c>
      <c r="J62" s="17">
        <f t="shared" si="4"/>
        <v>135718.56000000006</v>
      </c>
      <c r="K62" s="24">
        <f t="shared" si="5"/>
        <v>297.93118777664074</v>
      </c>
      <c r="L62" s="17">
        <f t="shared" si="6"/>
        <v>88762.992649999971</v>
      </c>
    </row>
    <row r="63" spans="1:12" x14ac:dyDescent="0.35">
      <c r="A63" s="19" t="s">
        <v>147</v>
      </c>
      <c r="B63" s="22">
        <v>2949.99</v>
      </c>
      <c r="C63" s="22">
        <v>2929.74</v>
      </c>
      <c r="D63" s="20">
        <v>2391.15</v>
      </c>
      <c r="E63" s="22">
        <v>3206.47</v>
      </c>
      <c r="F63" s="17">
        <f t="shared" si="0"/>
        <v>2869.3374999999996</v>
      </c>
      <c r="G63" s="17">
        <f t="shared" si="1"/>
        <v>6504.8257562500239</v>
      </c>
      <c r="H63" s="17">
        <f t="shared" si="2"/>
        <v>3648.4620062500176</v>
      </c>
      <c r="I63" s="12">
        <f t="shared" si="3"/>
        <v>228663.28515624956</v>
      </c>
      <c r="J63" s="17">
        <f t="shared" si="4"/>
        <v>113658.32255625012</v>
      </c>
      <c r="K63" s="24">
        <f t="shared" si="5"/>
        <v>296.84798107575187</v>
      </c>
      <c r="L63" s="17">
        <f t="shared" si="6"/>
        <v>88118.723868749948</v>
      </c>
    </row>
    <row r="64" spans="1:12" x14ac:dyDescent="0.35">
      <c r="A64" s="19" t="s">
        <v>146</v>
      </c>
      <c r="B64" s="22">
        <v>3500.08</v>
      </c>
      <c r="C64" s="22">
        <v>3399.89</v>
      </c>
      <c r="D64" s="20">
        <v>2379.27</v>
      </c>
      <c r="E64" s="22">
        <v>3270.45</v>
      </c>
      <c r="F64" s="17">
        <f t="shared" si="0"/>
        <v>3137.4224999999997</v>
      </c>
      <c r="G64" s="17">
        <f t="shared" si="1"/>
        <v>131520.46230625018</v>
      </c>
      <c r="H64" s="17">
        <f t="shared" si="2"/>
        <v>68889.188556250112</v>
      </c>
      <c r="I64" s="12">
        <f t="shared" si="3"/>
        <v>574795.21325624955</v>
      </c>
      <c r="J64" s="17">
        <f t="shared" si="4"/>
        <v>17696.315756250038</v>
      </c>
      <c r="K64" s="24">
        <f t="shared" si="5"/>
        <v>445.22499364787461</v>
      </c>
      <c r="L64" s="17">
        <f t="shared" si="6"/>
        <v>198225.29496874998</v>
      </c>
    </row>
    <row r="65" spans="1:12" x14ac:dyDescent="0.35">
      <c r="A65" s="19" t="s">
        <v>145</v>
      </c>
      <c r="B65" s="22">
        <v>3609.28</v>
      </c>
      <c r="C65" s="22">
        <v>3269.34</v>
      </c>
      <c r="D65" s="20">
        <v>2483.6</v>
      </c>
      <c r="E65" s="22">
        <v>3200.22</v>
      </c>
      <c r="F65" s="17">
        <f t="shared" si="0"/>
        <v>3140.61</v>
      </c>
      <c r="G65" s="17">
        <f t="shared" si="1"/>
        <v>219651.56890000007</v>
      </c>
      <c r="H65" s="17">
        <f t="shared" si="2"/>
        <v>16571.412900000003</v>
      </c>
      <c r="I65" s="12">
        <f t="shared" si="3"/>
        <v>431662.14010000031</v>
      </c>
      <c r="J65" s="17">
        <f t="shared" si="4"/>
        <v>3553.352099999961</v>
      </c>
      <c r="K65" s="24">
        <f t="shared" si="5"/>
        <v>409.70674695445291</v>
      </c>
      <c r="L65" s="17">
        <f t="shared" si="6"/>
        <v>167859.6185000001</v>
      </c>
    </row>
    <row r="66" spans="1:12" x14ac:dyDescent="0.35">
      <c r="A66" s="19" t="s">
        <v>144</v>
      </c>
      <c r="B66" s="22">
        <v>3779.43</v>
      </c>
      <c r="C66" s="22">
        <v>3151.26</v>
      </c>
      <c r="D66" s="20">
        <v>2500.62</v>
      </c>
      <c r="E66" s="22">
        <v>3579.82</v>
      </c>
      <c r="F66" s="17">
        <f t="shared" si="0"/>
        <v>3252.7825000000003</v>
      </c>
      <c r="G66" s="17">
        <f t="shared" si="1"/>
        <v>277357.58925624954</v>
      </c>
      <c r="H66" s="17">
        <f t="shared" si="2"/>
        <v>10306.818006250007</v>
      </c>
      <c r="I66" s="12">
        <f t="shared" si="3"/>
        <v>565748.42640625057</v>
      </c>
      <c r="J66" s="17">
        <f t="shared" si="4"/>
        <v>106953.52640624993</v>
      </c>
      <c r="K66" s="24">
        <f t="shared" si="5"/>
        <v>489.99141831133124</v>
      </c>
      <c r="L66" s="17">
        <f t="shared" si="6"/>
        <v>240091.59001874999</v>
      </c>
    </row>
    <row r="67" spans="1:12" x14ac:dyDescent="0.35">
      <c r="A67" s="19" t="s">
        <v>143</v>
      </c>
      <c r="B67" s="22">
        <v>3800.55</v>
      </c>
      <c r="C67" s="22">
        <v>3199.46</v>
      </c>
      <c r="D67" s="20">
        <v>2825.09</v>
      </c>
      <c r="E67" s="22">
        <v>3599.83</v>
      </c>
      <c r="F67" s="17">
        <f t="shared" ref="F67:F97" si="7">AVERAGE(B67:E67)</f>
        <v>3356.2325000000001</v>
      </c>
      <c r="G67" s="17">
        <f t="shared" ref="G67:G97" si="8">(B67-F67)*(B67-F67)</f>
        <v>197418.04080625009</v>
      </c>
      <c r="H67" s="17">
        <f t="shared" ref="H67:H97" si="9">(C67-F67)*(C67-F67)</f>
        <v>24577.616756250012</v>
      </c>
      <c r="I67" s="12">
        <f t="shared" ref="I67:I97" si="10">(D67-F67)*(D67-F67)</f>
        <v>282112.35530624993</v>
      </c>
      <c r="J67" s="17">
        <f t="shared" ref="J67:J97" si="11">(E67-F67)*(E67-F67)</f>
        <v>59339.74200624993</v>
      </c>
      <c r="K67" s="24">
        <f t="shared" ref="K67:K97" si="12">SQRT((SUM(G67:J67))/4)</f>
        <v>375.31578533116618</v>
      </c>
      <c r="L67" s="17">
        <f t="shared" ref="L67:L97" si="13">POWER(K67,2)</f>
        <v>140861.93871875003</v>
      </c>
    </row>
    <row r="68" spans="1:12" x14ac:dyDescent="0.35">
      <c r="A68" s="19" t="s">
        <v>142</v>
      </c>
      <c r="B68" s="22">
        <v>3879.61</v>
      </c>
      <c r="C68" s="22">
        <v>3650.35</v>
      </c>
      <c r="D68" s="20">
        <v>3000.41</v>
      </c>
      <c r="E68" s="22">
        <v>3679.58</v>
      </c>
      <c r="F68" s="17">
        <f t="shared" si="7"/>
        <v>3552.4874999999997</v>
      </c>
      <c r="G68" s="17">
        <f t="shared" si="8"/>
        <v>107009.13000625026</v>
      </c>
      <c r="H68" s="17">
        <f t="shared" si="9"/>
        <v>9577.0689062500351</v>
      </c>
      <c r="I68" s="12">
        <f t="shared" si="10"/>
        <v>304789.56600624986</v>
      </c>
      <c r="J68" s="17">
        <f t="shared" si="11"/>
        <v>16152.503556250051</v>
      </c>
      <c r="K68" s="24">
        <f t="shared" si="12"/>
        <v>330.72959818974482</v>
      </c>
      <c r="L68" s="17">
        <f t="shared" si="13"/>
        <v>109382.06711875006</v>
      </c>
    </row>
    <row r="69" spans="1:12" x14ac:dyDescent="0.35">
      <c r="A69" s="19" t="s">
        <v>141</v>
      </c>
      <c r="B69" s="22">
        <v>4120.24</v>
      </c>
      <c r="C69" s="22">
        <v>3800.21</v>
      </c>
      <c r="D69" s="20">
        <v>3000.47</v>
      </c>
      <c r="E69" s="22">
        <v>3679.07</v>
      </c>
      <c r="F69" s="17">
        <f t="shared" si="7"/>
        <v>3649.9974999999999</v>
      </c>
      <c r="G69" s="17">
        <f t="shared" si="8"/>
        <v>221128.00880624985</v>
      </c>
      <c r="H69" s="17">
        <f t="shared" si="9"/>
        <v>22563.795156250028</v>
      </c>
      <c r="I69" s="12">
        <f t="shared" si="10"/>
        <v>421885.9732562502</v>
      </c>
      <c r="J69" s="17">
        <f t="shared" si="11"/>
        <v>845.21025625001266</v>
      </c>
      <c r="K69" s="24">
        <f t="shared" si="12"/>
        <v>408.17367243460228</v>
      </c>
      <c r="L69" s="17">
        <f t="shared" si="13"/>
        <v>166605.74686874999</v>
      </c>
    </row>
    <row r="70" spans="1:12" x14ac:dyDescent="0.35">
      <c r="A70" s="19" t="s">
        <v>140</v>
      </c>
      <c r="B70" s="22">
        <v>3779.19</v>
      </c>
      <c r="C70" s="22">
        <v>3744</v>
      </c>
      <c r="D70" s="20">
        <v>2600.25</v>
      </c>
      <c r="E70" s="22">
        <v>3679.61</v>
      </c>
      <c r="F70" s="17">
        <f t="shared" si="7"/>
        <v>3450.7625000000003</v>
      </c>
      <c r="G70" s="17">
        <f t="shared" si="8"/>
        <v>107864.62275624985</v>
      </c>
      <c r="H70" s="17">
        <f t="shared" si="9"/>
        <v>85988.231406249834</v>
      </c>
      <c r="I70" s="12">
        <f t="shared" si="10"/>
        <v>723371.5126562505</v>
      </c>
      <c r="J70" s="17">
        <f t="shared" si="11"/>
        <v>52371.178256249936</v>
      </c>
      <c r="K70" s="24">
        <f t="shared" si="12"/>
        <v>492.34021394636255</v>
      </c>
      <c r="L70" s="17">
        <f t="shared" si="13"/>
        <v>242398.88626875007</v>
      </c>
    </row>
    <row r="71" spans="1:12" x14ac:dyDescent="0.35">
      <c r="A71" s="19" t="s">
        <v>139</v>
      </c>
      <c r="B71" s="22">
        <v>3779.3</v>
      </c>
      <c r="C71" s="22">
        <v>3579.34</v>
      </c>
      <c r="D71" s="20">
        <v>2991.64</v>
      </c>
      <c r="E71" s="22">
        <v>3749.21</v>
      </c>
      <c r="F71" s="17">
        <f t="shared" si="7"/>
        <v>3524.8725000000004</v>
      </c>
      <c r="G71" s="17">
        <f t="shared" si="8"/>
        <v>64733.352756249886</v>
      </c>
      <c r="H71" s="17">
        <f t="shared" si="9"/>
        <v>2966.7085562499724</v>
      </c>
      <c r="I71" s="12">
        <f t="shared" si="10"/>
        <v>284336.89905625058</v>
      </c>
      <c r="J71" s="17">
        <f t="shared" si="11"/>
        <v>50327.313906249838</v>
      </c>
      <c r="K71" s="24">
        <f t="shared" si="12"/>
        <v>317.16095057360081</v>
      </c>
      <c r="L71" s="17">
        <f t="shared" si="13"/>
        <v>100591.06856875005</v>
      </c>
    </row>
    <row r="72" spans="1:12" x14ac:dyDescent="0.35">
      <c r="A72" s="19" t="s">
        <v>138</v>
      </c>
      <c r="B72" s="22">
        <v>4684.21</v>
      </c>
      <c r="C72" s="22">
        <v>3409.99</v>
      </c>
      <c r="D72" s="20">
        <v>2900.83</v>
      </c>
      <c r="E72" s="22">
        <v>3769.81</v>
      </c>
      <c r="F72" s="17">
        <f t="shared" si="7"/>
        <v>3691.2099999999996</v>
      </c>
      <c r="G72" s="17">
        <f t="shared" si="8"/>
        <v>986049.00000000093</v>
      </c>
      <c r="H72" s="17">
        <f t="shared" si="9"/>
        <v>79084.688399999883</v>
      </c>
      <c r="I72" s="12">
        <f t="shared" si="10"/>
        <v>624700.54439999943</v>
      </c>
      <c r="J72" s="17">
        <f t="shared" si="11"/>
        <v>6177.9600000000573</v>
      </c>
      <c r="K72" s="24">
        <f t="shared" si="12"/>
        <v>651.15516445775052</v>
      </c>
      <c r="L72" s="17">
        <f t="shared" si="13"/>
        <v>424003.04820000014</v>
      </c>
    </row>
    <row r="73" spans="1:12" x14ac:dyDescent="0.35">
      <c r="A73" s="19" t="s">
        <v>137</v>
      </c>
      <c r="B73" s="22">
        <v>5299.36</v>
      </c>
      <c r="C73" s="22">
        <v>4010.13</v>
      </c>
      <c r="D73" s="20">
        <v>2900.08</v>
      </c>
      <c r="E73" s="22">
        <v>3769.16</v>
      </c>
      <c r="F73" s="17">
        <f t="shared" si="7"/>
        <v>3994.6824999999999</v>
      </c>
      <c r="G73" s="17">
        <f t="shared" si="8"/>
        <v>1702183.3790062494</v>
      </c>
      <c r="H73" s="17">
        <f t="shared" si="9"/>
        <v>238.62525625000674</v>
      </c>
      <c r="I73" s="12">
        <f t="shared" si="10"/>
        <v>1198154.63300625</v>
      </c>
      <c r="J73" s="17">
        <f t="shared" si="11"/>
        <v>50860.39800625002</v>
      </c>
      <c r="K73" s="24">
        <f t="shared" si="12"/>
        <v>858.98734497008149</v>
      </c>
      <c r="L73" s="17">
        <f t="shared" si="13"/>
        <v>737859.2588187498</v>
      </c>
    </row>
    <row r="74" spans="1:12" x14ac:dyDescent="0.35">
      <c r="A74" s="19" t="s">
        <v>136</v>
      </c>
      <c r="B74" s="22">
        <v>5670.22</v>
      </c>
      <c r="C74" s="22">
        <v>5000.2</v>
      </c>
      <c r="D74" s="20">
        <v>3479.9</v>
      </c>
      <c r="E74" s="22">
        <v>3769.56</v>
      </c>
      <c r="F74" s="17">
        <f t="shared" si="7"/>
        <v>4479.97</v>
      </c>
      <c r="G74" s="17">
        <f t="shared" si="8"/>
        <v>1416695.0625</v>
      </c>
      <c r="H74" s="17">
        <f t="shared" si="9"/>
        <v>270639.25289999956</v>
      </c>
      <c r="I74" s="12">
        <f t="shared" si="10"/>
        <v>1000140.0049000003</v>
      </c>
      <c r="J74" s="17">
        <f t="shared" si="11"/>
        <v>504682.36810000043</v>
      </c>
      <c r="K74" s="24">
        <f t="shared" si="12"/>
        <v>893.33038238940469</v>
      </c>
      <c r="L74" s="17">
        <f t="shared" si="13"/>
        <v>798039.17209999997</v>
      </c>
    </row>
    <row r="75" spans="1:12" x14ac:dyDescent="0.35">
      <c r="A75" s="19" t="s">
        <v>135</v>
      </c>
      <c r="B75" s="22">
        <v>7889.41</v>
      </c>
      <c r="C75" s="22">
        <v>5200.07</v>
      </c>
      <c r="D75" s="20">
        <v>3500.53</v>
      </c>
      <c r="E75" s="22">
        <v>4000.97</v>
      </c>
      <c r="F75" s="17">
        <f t="shared" si="7"/>
        <v>5147.7449999999999</v>
      </c>
      <c r="G75" s="17">
        <f t="shared" si="8"/>
        <v>7516726.9722250002</v>
      </c>
      <c r="H75" s="17">
        <f t="shared" si="9"/>
        <v>2737.9056249999808</v>
      </c>
      <c r="I75" s="12">
        <f t="shared" si="10"/>
        <v>2713317.2562249992</v>
      </c>
      <c r="J75" s="17">
        <f t="shared" si="11"/>
        <v>1315092.9006250002</v>
      </c>
      <c r="K75" s="24">
        <f t="shared" si="12"/>
        <v>1699.1082245327987</v>
      </c>
      <c r="L75" s="17">
        <f t="shared" si="13"/>
        <v>2886968.7586749992</v>
      </c>
    </row>
    <row r="76" spans="1:12" x14ac:dyDescent="0.35">
      <c r="A76" s="19" t="s">
        <v>134</v>
      </c>
      <c r="B76" s="22">
        <v>4769.4799999999996</v>
      </c>
      <c r="C76" s="22">
        <v>6000.06</v>
      </c>
      <c r="D76" s="20">
        <v>3499.16</v>
      </c>
      <c r="E76" s="22">
        <v>4000.87</v>
      </c>
      <c r="F76" s="17">
        <f t="shared" si="7"/>
        <v>4567.3924999999999</v>
      </c>
      <c r="G76" s="17">
        <f t="shared" si="8"/>
        <v>40839.357656249857</v>
      </c>
      <c r="H76" s="17">
        <f t="shared" si="9"/>
        <v>2052536.1655562513</v>
      </c>
      <c r="I76" s="12">
        <f t="shared" si="10"/>
        <v>1141120.6740562501</v>
      </c>
      <c r="J76" s="17">
        <f t="shared" si="11"/>
        <v>320947.74300625006</v>
      </c>
      <c r="K76" s="24">
        <f t="shared" si="12"/>
        <v>942.79424323059504</v>
      </c>
      <c r="L76" s="17">
        <f t="shared" si="13"/>
        <v>888860.98506875045</v>
      </c>
    </row>
    <row r="77" spans="1:12" x14ac:dyDescent="0.35">
      <c r="A77" s="19" t="s">
        <v>133</v>
      </c>
      <c r="B77" s="22">
        <v>4684.0200000000004</v>
      </c>
      <c r="C77" s="22">
        <v>3769.98</v>
      </c>
      <c r="D77" s="20">
        <v>3250.5</v>
      </c>
      <c r="E77" s="22">
        <v>3900.96</v>
      </c>
      <c r="F77" s="17">
        <f t="shared" si="7"/>
        <v>3901.3649999999998</v>
      </c>
      <c r="G77" s="17">
        <f t="shared" si="8"/>
        <v>612548.84902500105</v>
      </c>
      <c r="H77" s="17">
        <f t="shared" si="9"/>
        <v>17262.018224999938</v>
      </c>
      <c r="I77" s="12">
        <f t="shared" si="10"/>
        <v>423625.2482249997</v>
      </c>
      <c r="J77" s="17">
        <f t="shared" si="11"/>
        <v>0.16402499999979372</v>
      </c>
      <c r="K77" s="24">
        <f t="shared" si="12"/>
        <v>513.18521985244286</v>
      </c>
      <c r="L77" s="17">
        <f t="shared" si="13"/>
        <v>263359.0698750001</v>
      </c>
    </row>
    <row r="78" spans="1:12" x14ac:dyDescent="0.35">
      <c r="A78" s="19" t="s">
        <v>132</v>
      </c>
      <c r="B78" s="22">
        <v>4800.96</v>
      </c>
      <c r="C78" s="22">
        <v>3629.98</v>
      </c>
      <c r="D78" s="20">
        <v>2979.22</v>
      </c>
      <c r="E78" s="22">
        <v>3599.85</v>
      </c>
      <c r="F78" s="17">
        <f t="shared" si="7"/>
        <v>3752.5025000000001</v>
      </c>
      <c r="G78" s="17">
        <f t="shared" si="8"/>
        <v>1099263.12930625</v>
      </c>
      <c r="H78" s="17">
        <f t="shared" si="9"/>
        <v>15011.763006250008</v>
      </c>
      <c r="I78" s="12">
        <f t="shared" si="10"/>
        <v>597965.8248062504</v>
      </c>
      <c r="J78" s="17">
        <f t="shared" si="11"/>
        <v>23302.785756250043</v>
      </c>
      <c r="K78" s="24">
        <f t="shared" si="12"/>
        <v>658.70014097368323</v>
      </c>
      <c r="L78" s="17">
        <f t="shared" si="13"/>
        <v>433885.87571875018</v>
      </c>
    </row>
    <row r="79" spans="1:12" x14ac:dyDescent="0.35">
      <c r="A79" s="19" t="s">
        <v>131</v>
      </c>
      <c r="B79" s="22">
        <v>4502.43</v>
      </c>
      <c r="C79" s="22">
        <v>3629.82</v>
      </c>
      <c r="D79" s="20">
        <v>2682.5</v>
      </c>
      <c r="E79" s="22">
        <v>3500.55</v>
      </c>
      <c r="F79" s="17">
        <f t="shared" si="7"/>
        <v>3578.8249999999998</v>
      </c>
      <c r="G79" s="17">
        <f t="shared" si="8"/>
        <v>853046.19602500089</v>
      </c>
      <c r="H79" s="17">
        <f t="shared" si="9"/>
        <v>2600.4900250000351</v>
      </c>
      <c r="I79" s="12">
        <f t="shared" si="10"/>
        <v>803398.50562499964</v>
      </c>
      <c r="J79" s="17">
        <f t="shared" si="11"/>
        <v>6126.9756249999427</v>
      </c>
      <c r="K79" s="24">
        <f t="shared" si="12"/>
        <v>645.20775090276163</v>
      </c>
      <c r="L79" s="17">
        <f t="shared" si="13"/>
        <v>416293.04182500008</v>
      </c>
    </row>
    <row r="80" spans="1:12" x14ac:dyDescent="0.35">
      <c r="A80" s="19" t="s">
        <v>130</v>
      </c>
      <c r="B80" s="22">
        <v>3769.12</v>
      </c>
      <c r="C80" s="22">
        <v>3679.1</v>
      </c>
      <c r="D80" s="20">
        <v>2119.7199999999998</v>
      </c>
      <c r="E80" s="22">
        <v>3031.74</v>
      </c>
      <c r="F80" s="17">
        <f t="shared" si="7"/>
        <v>3149.9199999999996</v>
      </c>
      <c r="G80" s="17">
        <f t="shared" si="8"/>
        <v>383408.64000000036</v>
      </c>
      <c r="H80" s="17">
        <f t="shared" si="9"/>
        <v>280031.47240000032</v>
      </c>
      <c r="I80" s="12">
        <f t="shared" si="10"/>
        <v>1061312.0399999996</v>
      </c>
      <c r="J80" s="17">
        <f t="shared" si="11"/>
        <v>13966.512399999961</v>
      </c>
      <c r="K80" s="24">
        <f t="shared" si="12"/>
        <v>659.30240876247376</v>
      </c>
      <c r="L80" s="17">
        <f t="shared" si="13"/>
        <v>434679.66620000004</v>
      </c>
    </row>
    <row r="81" spans="1:12" x14ac:dyDescent="0.35">
      <c r="A81" s="19" t="s">
        <v>129</v>
      </c>
      <c r="B81" s="22">
        <v>3639.81</v>
      </c>
      <c r="C81" s="22">
        <v>3509.2</v>
      </c>
      <c r="D81" s="20">
        <v>2119.5700000000002</v>
      </c>
      <c r="E81" s="22">
        <v>2850.01</v>
      </c>
      <c r="F81" s="17">
        <f t="shared" si="7"/>
        <v>3029.6475</v>
      </c>
      <c r="G81" s="17">
        <f t="shared" si="8"/>
        <v>372298.2764062499</v>
      </c>
      <c r="H81" s="17">
        <f t="shared" si="9"/>
        <v>229970.6002562498</v>
      </c>
      <c r="I81" s="12">
        <f t="shared" si="10"/>
        <v>828241.05600624974</v>
      </c>
      <c r="J81" s="17">
        <f t="shared" si="11"/>
        <v>32269.631406249933</v>
      </c>
      <c r="K81" s="24">
        <f t="shared" si="12"/>
        <v>604.72712112055126</v>
      </c>
      <c r="L81" s="17">
        <f t="shared" si="13"/>
        <v>365694.89101874985</v>
      </c>
    </row>
    <row r="82" spans="1:12" x14ac:dyDescent="0.35">
      <c r="A82" s="19" t="s">
        <v>128</v>
      </c>
      <c r="B82" s="22">
        <v>3479.95</v>
      </c>
      <c r="C82" s="22">
        <v>3049.55</v>
      </c>
      <c r="D82" s="20">
        <v>2749.73</v>
      </c>
      <c r="E82" s="22">
        <v>2500.44</v>
      </c>
      <c r="F82" s="17">
        <f t="shared" si="7"/>
        <v>2944.9175</v>
      </c>
      <c r="G82" s="17">
        <f t="shared" si="8"/>
        <v>286259.7760562498</v>
      </c>
      <c r="H82" s="17">
        <f t="shared" si="9"/>
        <v>10947.960056250035</v>
      </c>
      <c r="I82" s="12">
        <f t="shared" si="10"/>
        <v>38098.16015625</v>
      </c>
      <c r="J82" s="17">
        <f t="shared" si="11"/>
        <v>197560.24800624998</v>
      </c>
      <c r="K82" s="24">
        <f t="shared" si="12"/>
        <v>364.98840538947258</v>
      </c>
      <c r="L82" s="17">
        <f t="shared" si="13"/>
        <v>133216.53606874996</v>
      </c>
    </row>
    <row r="83" spans="1:12" x14ac:dyDescent="0.35">
      <c r="A83" s="19" t="s">
        <v>127</v>
      </c>
      <c r="B83" s="22">
        <v>3479.03</v>
      </c>
      <c r="C83" s="22">
        <v>3049.02</v>
      </c>
      <c r="D83" s="20">
        <v>2900.58</v>
      </c>
      <c r="E83" s="22">
        <v>2500.52</v>
      </c>
      <c r="F83" s="17">
        <f t="shared" si="7"/>
        <v>2982.2875000000004</v>
      </c>
      <c r="G83" s="17">
        <f t="shared" si="8"/>
        <v>246753.11130624983</v>
      </c>
      <c r="H83" s="17">
        <f t="shared" si="9"/>
        <v>4453.2265562499488</v>
      </c>
      <c r="I83" s="12">
        <f t="shared" si="10"/>
        <v>6676.1155562500717</v>
      </c>
      <c r="J83" s="17">
        <f t="shared" si="11"/>
        <v>232099.92405625037</v>
      </c>
      <c r="K83" s="24">
        <f t="shared" si="12"/>
        <v>349.99370618448279</v>
      </c>
      <c r="L83" s="17">
        <f t="shared" si="13"/>
        <v>122495.59436875007</v>
      </c>
    </row>
    <row r="84" spans="1:12" x14ac:dyDescent="0.35">
      <c r="A84" s="19" t="s">
        <v>126</v>
      </c>
      <c r="B84" s="22">
        <v>3000.74</v>
      </c>
      <c r="C84" s="22">
        <v>3000.61</v>
      </c>
      <c r="D84" s="20">
        <v>2790.87</v>
      </c>
      <c r="E84" s="22">
        <v>3000.26</v>
      </c>
      <c r="F84" s="17">
        <f t="shared" si="7"/>
        <v>2948.1200000000003</v>
      </c>
      <c r="G84" s="17">
        <f t="shared" si="8"/>
        <v>2768.8643999999408</v>
      </c>
      <c r="H84" s="17">
        <f t="shared" si="9"/>
        <v>2755.2000999999773</v>
      </c>
      <c r="I84" s="12">
        <f t="shared" si="10"/>
        <v>24727.562500000142</v>
      </c>
      <c r="J84" s="17">
        <f t="shared" si="11"/>
        <v>2718.5795999999868</v>
      </c>
      <c r="K84" s="24">
        <f t="shared" si="12"/>
        <v>90.788499547024188</v>
      </c>
      <c r="L84" s="17">
        <f t="shared" si="13"/>
        <v>8242.5516500000103</v>
      </c>
    </row>
    <row r="85" spans="1:12" x14ac:dyDescent="0.35">
      <c r="A85" s="19" t="s">
        <v>125</v>
      </c>
      <c r="B85" s="22">
        <v>2929.59</v>
      </c>
      <c r="C85" s="22">
        <v>2950.22</v>
      </c>
      <c r="D85" s="20">
        <v>2699.14</v>
      </c>
      <c r="E85" s="22">
        <v>2850.45</v>
      </c>
      <c r="F85" s="17">
        <f t="shared" si="7"/>
        <v>2857.3499999999995</v>
      </c>
      <c r="G85" s="17">
        <f t="shared" si="8"/>
        <v>5218.6176000000996</v>
      </c>
      <c r="H85" s="17">
        <f t="shared" si="9"/>
        <v>8624.8369000000639</v>
      </c>
      <c r="I85" s="12">
        <f t="shared" si="10"/>
        <v>25030.404099999869</v>
      </c>
      <c r="J85" s="17">
        <f t="shared" si="11"/>
        <v>47.609999999994983</v>
      </c>
      <c r="K85" s="24">
        <f t="shared" si="12"/>
        <v>98.642623393743975</v>
      </c>
      <c r="L85" s="17">
        <f t="shared" si="13"/>
        <v>9730.3671500000055</v>
      </c>
    </row>
    <row r="86" spans="1:12" x14ac:dyDescent="0.35">
      <c r="A86" s="19" t="s">
        <v>124</v>
      </c>
      <c r="B86" s="22">
        <v>3579.01</v>
      </c>
      <c r="C86" s="22">
        <v>3500.55</v>
      </c>
      <c r="D86" s="20">
        <v>3200.14</v>
      </c>
      <c r="E86" s="22">
        <v>3051.75</v>
      </c>
      <c r="F86" s="17">
        <f t="shared" si="7"/>
        <v>3332.8625000000002</v>
      </c>
      <c r="G86" s="17">
        <f t="shared" si="8"/>
        <v>60588.591756250018</v>
      </c>
      <c r="H86" s="17">
        <f t="shared" si="9"/>
        <v>28119.09765625</v>
      </c>
      <c r="I86" s="12">
        <f t="shared" si="10"/>
        <v>17615.262006250083</v>
      </c>
      <c r="J86" s="17">
        <f t="shared" si="11"/>
        <v>79024.237656250101</v>
      </c>
      <c r="K86" s="24">
        <f t="shared" si="12"/>
        <v>215.25983663644746</v>
      </c>
      <c r="L86" s="17">
        <f t="shared" si="13"/>
        <v>46336.797268750051</v>
      </c>
    </row>
    <row r="87" spans="1:12" x14ac:dyDescent="0.35">
      <c r="A87" s="19" t="s">
        <v>123</v>
      </c>
      <c r="B87" s="22">
        <v>3479.4</v>
      </c>
      <c r="C87" s="22">
        <v>3500.34</v>
      </c>
      <c r="D87" s="20">
        <v>2400.3200000000002</v>
      </c>
      <c r="E87" s="22">
        <v>3339.27</v>
      </c>
      <c r="F87" s="17">
        <f t="shared" si="7"/>
        <v>3179.8325</v>
      </c>
      <c r="G87" s="17">
        <f t="shared" si="8"/>
        <v>89740.68705625007</v>
      </c>
      <c r="H87" s="17">
        <f t="shared" si="9"/>
        <v>102725.0575562501</v>
      </c>
      <c r="I87" s="12">
        <f t="shared" si="10"/>
        <v>607639.73765624966</v>
      </c>
      <c r="J87" s="17">
        <f t="shared" si="11"/>
        <v>25420.31640625</v>
      </c>
      <c r="K87" s="24">
        <f t="shared" si="12"/>
        <v>454.29225138532792</v>
      </c>
      <c r="L87" s="17">
        <f t="shared" si="13"/>
        <v>206381.44966874996</v>
      </c>
    </row>
    <row r="88" spans="1:12" x14ac:dyDescent="0.35">
      <c r="A88" s="19" t="s">
        <v>122</v>
      </c>
      <c r="B88" s="22">
        <v>2861.99</v>
      </c>
      <c r="C88" s="22">
        <v>3586.04</v>
      </c>
      <c r="D88" s="20">
        <v>2599.42</v>
      </c>
      <c r="E88" s="22">
        <v>3000.86</v>
      </c>
      <c r="F88" s="17">
        <f t="shared" si="7"/>
        <v>3012.0775000000003</v>
      </c>
      <c r="G88" s="17">
        <f t="shared" si="8"/>
        <v>22526.257656250164</v>
      </c>
      <c r="H88" s="17">
        <f t="shared" si="9"/>
        <v>329432.9514062496</v>
      </c>
      <c r="I88" s="12">
        <f t="shared" si="10"/>
        <v>170286.21230625021</v>
      </c>
      <c r="J88" s="17">
        <f t="shared" si="11"/>
        <v>125.83230625000449</v>
      </c>
      <c r="K88" s="24">
        <f t="shared" si="12"/>
        <v>361.37627677913497</v>
      </c>
      <c r="L88" s="17">
        <f t="shared" si="13"/>
        <v>130592.81341874997</v>
      </c>
    </row>
    <row r="89" spans="1:12" x14ac:dyDescent="0.35">
      <c r="A89" s="19" t="s">
        <v>121</v>
      </c>
      <c r="B89" s="22">
        <v>2941.85</v>
      </c>
      <c r="C89" s="22">
        <v>3412.91</v>
      </c>
      <c r="D89" s="20">
        <v>2599.42</v>
      </c>
      <c r="E89" s="22">
        <v>2800.96</v>
      </c>
      <c r="F89" s="17">
        <f t="shared" si="7"/>
        <v>2938.7849999999999</v>
      </c>
      <c r="G89" s="17">
        <f t="shared" si="8"/>
        <v>9.3942250000003344</v>
      </c>
      <c r="H89" s="17">
        <f t="shared" si="9"/>
        <v>224794.515625</v>
      </c>
      <c r="I89" s="12">
        <f t="shared" si="10"/>
        <v>115168.60322499985</v>
      </c>
      <c r="J89" s="17">
        <f t="shared" si="11"/>
        <v>18995.730624999949</v>
      </c>
      <c r="K89" s="24">
        <f t="shared" si="12"/>
        <v>299.56979307834087</v>
      </c>
      <c r="L89" s="17">
        <f t="shared" si="13"/>
        <v>89742.060924999969</v>
      </c>
    </row>
    <row r="90" spans="1:12" x14ac:dyDescent="0.35">
      <c r="A90" s="19" t="s">
        <v>120</v>
      </c>
      <c r="B90" s="22">
        <v>3049.57</v>
      </c>
      <c r="C90" s="22">
        <v>2950.52</v>
      </c>
      <c r="D90" s="20">
        <v>2401</v>
      </c>
      <c r="E90" s="22">
        <v>2100.0500000000002</v>
      </c>
      <c r="F90" s="17">
        <f t="shared" si="7"/>
        <v>2625.2849999999999</v>
      </c>
      <c r="G90" s="17">
        <f t="shared" si="8"/>
        <v>180017.76122500026</v>
      </c>
      <c r="H90" s="17">
        <f t="shared" si="9"/>
        <v>105777.80522500008</v>
      </c>
      <c r="I90" s="12">
        <f t="shared" si="10"/>
        <v>50303.761224999937</v>
      </c>
      <c r="J90" s="17">
        <f t="shared" si="11"/>
        <v>275871.80522499967</v>
      </c>
      <c r="K90" s="24">
        <f t="shared" si="12"/>
        <v>391.14291918044484</v>
      </c>
      <c r="L90" s="17">
        <f t="shared" si="13"/>
        <v>152992.78322499999</v>
      </c>
    </row>
    <row r="91" spans="1:12" x14ac:dyDescent="0.35">
      <c r="A91" s="19" t="s">
        <v>119</v>
      </c>
      <c r="B91" s="22">
        <v>3029.1</v>
      </c>
      <c r="C91" s="22">
        <v>3269.69</v>
      </c>
      <c r="D91" s="20">
        <v>2409.5300000000002</v>
      </c>
      <c r="E91" s="22">
        <v>2800.07</v>
      </c>
      <c r="F91" s="17">
        <f t="shared" si="7"/>
        <v>2877.0974999999999</v>
      </c>
      <c r="G91" s="17">
        <f t="shared" si="8"/>
        <v>23104.760006250017</v>
      </c>
      <c r="H91" s="17">
        <f t="shared" si="9"/>
        <v>154128.87105625015</v>
      </c>
      <c r="I91" s="12">
        <f t="shared" si="10"/>
        <v>218619.36705624967</v>
      </c>
      <c r="J91" s="17">
        <f t="shared" si="11"/>
        <v>5933.2357562499519</v>
      </c>
      <c r="K91" s="24">
        <f t="shared" si="12"/>
        <v>316.93305045190527</v>
      </c>
      <c r="L91" s="17">
        <f t="shared" si="13"/>
        <v>100446.55846874994</v>
      </c>
    </row>
    <row r="92" spans="1:12" x14ac:dyDescent="0.35">
      <c r="A92" s="19" t="s">
        <v>118</v>
      </c>
      <c r="B92" s="22">
        <v>3479.18</v>
      </c>
      <c r="C92" s="22">
        <v>3442</v>
      </c>
      <c r="D92" s="20">
        <v>2500.06</v>
      </c>
      <c r="E92" s="22">
        <v>1999.39</v>
      </c>
      <c r="F92" s="17">
        <f t="shared" si="7"/>
        <v>2855.1574999999998</v>
      </c>
      <c r="G92" s="17">
        <f t="shared" si="8"/>
        <v>389404.08050625003</v>
      </c>
      <c r="H92" s="17">
        <f t="shared" si="9"/>
        <v>344384.11980625021</v>
      </c>
      <c r="I92" s="12">
        <f t="shared" si="10"/>
        <v>126094.23450624989</v>
      </c>
      <c r="J92" s="17">
        <f t="shared" si="11"/>
        <v>732338.01405624952</v>
      </c>
      <c r="K92" s="24">
        <f t="shared" si="12"/>
        <v>630.91608968130618</v>
      </c>
      <c r="L92" s="17">
        <f t="shared" si="13"/>
        <v>398055.11221875</v>
      </c>
    </row>
    <row r="93" spans="1:12" x14ac:dyDescent="0.35">
      <c r="A93" s="19" t="s">
        <v>117</v>
      </c>
      <c r="B93" s="22">
        <v>3579.33</v>
      </c>
      <c r="C93" s="22">
        <v>3468.34</v>
      </c>
      <c r="D93" s="20">
        <v>2369.4899999999998</v>
      </c>
      <c r="E93" s="22">
        <v>1999.46</v>
      </c>
      <c r="F93" s="17">
        <f t="shared" si="7"/>
        <v>2854.1549999999997</v>
      </c>
      <c r="G93" s="17">
        <f t="shared" si="8"/>
        <v>525878.78062500025</v>
      </c>
      <c r="H93" s="17">
        <f t="shared" si="9"/>
        <v>377223.21422500047</v>
      </c>
      <c r="I93" s="12">
        <f t="shared" si="10"/>
        <v>234900.16222499998</v>
      </c>
      <c r="J93" s="17">
        <f t="shared" si="11"/>
        <v>730503.54302499956</v>
      </c>
      <c r="K93" s="24">
        <f t="shared" si="12"/>
        <v>683.46647688456528</v>
      </c>
      <c r="L93" s="17">
        <f t="shared" si="13"/>
        <v>467126.425025</v>
      </c>
    </row>
    <row r="94" spans="1:12" x14ac:dyDescent="0.35">
      <c r="A94" s="19" t="s">
        <v>116</v>
      </c>
      <c r="B94" s="22">
        <v>2450.62</v>
      </c>
      <c r="C94" s="22">
        <v>2947.65</v>
      </c>
      <c r="D94" s="20">
        <v>2400.11</v>
      </c>
      <c r="E94" s="22">
        <v>1965.11</v>
      </c>
      <c r="F94" s="17">
        <f t="shared" si="7"/>
        <v>2440.8725000000004</v>
      </c>
      <c r="G94" s="17">
        <f t="shared" si="8"/>
        <v>95.013756249990067</v>
      </c>
      <c r="H94" s="17">
        <f t="shared" si="9"/>
        <v>256823.43450624967</v>
      </c>
      <c r="I94" s="12">
        <f t="shared" si="10"/>
        <v>1661.5814062500222</v>
      </c>
      <c r="J94" s="17">
        <f t="shared" si="11"/>
        <v>226349.95640625048</v>
      </c>
      <c r="K94" s="24">
        <f t="shared" si="12"/>
        <v>348.18457248814173</v>
      </c>
      <c r="L94" s="17">
        <f t="shared" si="13"/>
        <v>121232.49651875002</v>
      </c>
    </row>
    <row r="95" spans="1:12" x14ac:dyDescent="0.35">
      <c r="A95" s="19" t="s">
        <v>115</v>
      </c>
      <c r="B95" s="22">
        <v>2335.83</v>
      </c>
      <c r="C95" s="22">
        <v>2945.28</v>
      </c>
      <c r="D95" s="20">
        <v>2162.1999999999998</v>
      </c>
      <c r="E95" s="22">
        <v>2050.31</v>
      </c>
      <c r="F95" s="17">
        <f t="shared" si="7"/>
        <v>2373.4050000000002</v>
      </c>
      <c r="G95" s="17">
        <f t="shared" si="8"/>
        <v>1411.8806250000205</v>
      </c>
      <c r="H95" s="17">
        <f t="shared" si="9"/>
        <v>327041.015625</v>
      </c>
      <c r="I95" s="12">
        <f t="shared" si="10"/>
        <v>44607.552025000165</v>
      </c>
      <c r="J95" s="17">
        <f t="shared" si="11"/>
        <v>104390.37902500016</v>
      </c>
      <c r="K95" s="24">
        <f t="shared" si="12"/>
        <v>345.48908351060834</v>
      </c>
      <c r="L95" s="17">
        <f t="shared" si="13"/>
        <v>119362.7068250001</v>
      </c>
    </row>
    <row r="96" spans="1:12" x14ac:dyDescent="0.35">
      <c r="A96" s="19" t="s">
        <v>114</v>
      </c>
      <c r="B96" s="22">
        <v>3479.46</v>
      </c>
      <c r="C96" s="22">
        <v>3199.32</v>
      </c>
      <c r="D96" s="20">
        <v>1999.1</v>
      </c>
      <c r="E96" s="22">
        <v>1871.79</v>
      </c>
      <c r="F96" s="17">
        <f t="shared" si="7"/>
        <v>2637.4175000000005</v>
      </c>
      <c r="G96" s="17">
        <f t="shared" si="8"/>
        <v>709035.57180624921</v>
      </c>
      <c r="H96" s="17">
        <f t="shared" si="9"/>
        <v>315734.41950624966</v>
      </c>
      <c r="I96" s="12">
        <f t="shared" si="10"/>
        <v>407449.23080625071</v>
      </c>
      <c r="J96" s="17">
        <f t="shared" si="11"/>
        <v>586185.4687562508</v>
      </c>
      <c r="K96" s="24">
        <f t="shared" si="12"/>
        <v>710.35285085565056</v>
      </c>
      <c r="L96" s="17">
        <f t="shared" si="13"/>
        <v>504601.17271875014</v>
      </c>
    </row>
    <row r="97" spans="1:12" x14ac:dyDescent="0.35">
      <c r="A97" s="19" t="s">
        <v>113</v>
      </c>
      <c r="B97" s="22">
        <v>3282</v>
      </c>
      <c r="C97" s="22">
        <v>2900.22</v>
      </c>
      <c r="D97" s="20">
        <v>1999.47</v>
      </c>
      <c r="E97" s="22">
        <v>1699.56</v>
      </c>
      <c r="F97" s="17">
        <f t="shared" si="7"/>
        <v>2470.3125</v>
      </c>
      <c r="G97" s="17">
        <f t="shared" si="8"/>
        <v>658836.59765625</v>
      </c>
      <c r="H97" s="17">
        <f t="shared" si="9"/>
        <v>184820.45855624983</v>
      </c>
      <c r="I97" s="12">
        <f t="shared" si="10"/>
        <v>221692.65980624998</v>
      </c>
      <c r="J97" s="17">
        <f t="shared" si="11"/>
        <v>594059.41625625012</v>
      </c>
      <c r="K97" s="24">
        <f t="shared" si="12"/>
        <v>644.09027555828698</v>
      </c>
      <c r="L97" s="17">
        <f t="shared" si="13"/>
        <v>414852.28306875005</v>
      </c>
    </row>
  </sheetData>
  <mergeCells count="1"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459-7C9E-42D7-A620-F2F93538475B}">
  <dimension ref="A1:R255"/>
  <sheetViews>
    <sheetView zoomScaleNormal="100" workbookViewId="0">
      <selection activeCell="H96" sqref="H96"/>
    </sheetView>
  </sheetViews>
  <sheetFormatPr defaultRowHeight="14.5" x14ac:dyDescent="0.35"/>
  <cols>
    <col min="1" max="1" width="10.6328125" customWidth="1"/>
    <col min="2" max="3" width="9.6328125" customWidth="1"/>
    <col min="4" max="4" width="16.453125" bestFit="1" customWidth="1"/>
    <col min="5" max="5" width="12.453125" customWidth="1"/>
    <col min="8" max="8" width="8.7265625" style="4"/>
    <col min="10" max="10" width="12.54296875" bestFit="1" customWidth="1"/>
    <col min="12" max="12" width="11.81640625" bestFit="1" customWidth="1"/>
    <col min="18" max="18" width="11.81640625" bestFit="1" customWidth="1"/>
  </cols>
  <sheetData>
    <row r="1" spans="1:18" ht="21.5" thickBot="1" x14ac:dyDescent="0.4">
      <c r="A1" s="18" t="s">
        <v>97</v>
      </c>
      <c r="B1" s="13" t="s">
        <v>0</v>
      </c>
      <c r="C1" s="13" t="s">
        <v>104</v>
      </c>
      <c r="D1" s="13" t="s">
        <v>105</v>
      </c>
      <c r="E1" s="13" t="s">
        <v>106</v>
      </c>
      <c r="H1" s="5"/>
      <c r="K1" s="5" t="s">
        <v>98</v>
      </c>
    </row>
    <row r="2" spans="1:18" ht="15" thickBot="1" x14ac:dyDescent="0.4">
      <c r="A2" s="14" t="s">
        <v>1</v>
      </c>
      <c r="B2" s="15">
        <v>2659.74</v>
      </c>
      <c r="C2" s="15">
        <v>2368.9795833333333</v>
      </c>
      <c r="D2" s="15">
        <f>B2-C2</f>
        <v>290.76041666666652</v>
      </c>
      <c r="E2" s="15">
        <f>POWER(D2,2)</f>
        <v>84541.619900173522</v>
      </c>
      <c r="F2" s="17" t="s">
        <v>99</v>
      </c>
      <c r="G2" s="12">
        <f>MIN(B2:B97)</f>
        <v>999.9</v>
      </c>
      <c r="K2" s="1">
        <v>1000</v>
      </c>
      <c r="M2" s="11" t="s">
        <v>101</v>
      </c>
      <c r="N2" s="11" t="s">
        <v>102</v>
      </c>
      <c r="Q2" t="s">
        <v>111</v>
      </c>
      <c r="R2" t="s">
        <v>112</v>
      </c>
    </row>
    <row r="3" spans="1:18" ht="15" thickBot="1" x14ac:dyDescent="0.4">
      <c r="A3" s="14" t="s">
        <v>2</v>
      </c>
      <c r="B3" s="16">
        <v>2659.71</v>
      </c>
      <c r="C3" s="15">
        <v>2368.9795833333333</v>
      </c>
      <c r="D3" s="15">
        <f t="shared" ref="D3:D66" si="0">B3-C3</f>
        <v>290.73041666666677</v>
      </c>
      <c r="E3" s="15">
        <f t="shared" ref="E3:E66" si="1">POWER(D3,2)</f>
        <v>84524.175175173674</v>
      </c>
      <c r="F3" s="17" t="s">
        <v>100</v>
      </c>
      <c r="G3" s="12">
        <f>MAX(B2:B97)</f>
        <v>3500.74</v>
      </c>
      <c r="J3" s="9"/>
      <c r="K3">
        <v>1500</v>
      </c>
      <c r="M3" s="7">
        <v>1000</v>
      </c>
      <c r="N3" s="8">
        <v>1</v>
      </c>
      <c r="Q3" s="7">
        <v>1000</v>
      </c>
      <c r="R3">
        <f>_xlfn.NORM.DIST(Q3,$G$9,$G$10,FALSE)*96*500</f>
        <v>1.785567312037037</v>
      </c>
    </row>
    <row r="4" spans="1:18" ht="15" thickBot="1" x14ac:dyDescent="0.4">
      <c r="A4" s="14" t="s">
        <v>3</v>
      </c>
      <c r="B4" s="16">
        <v>2659.94</v>
      </c>
      <c r="C4" s="15">
        <v>2368.9795833333333</v>
      </c>
      <c r="D4" s="15">
        <f t="shared" si="0"/>
        <v>290.96041666666679</v>
      </c>
      <c r="E4" s="15">
        <f t="shared" si="1"/>
        <v>84657.964066840344</v>
      </c>
      <c r="F4" s="3"/>
      <c r="G4" s="3"/>
      <c r="J4" s="9"/>
      <c r="K4" s="1">
        <v>2000</v>
      </c>
      <c r="M4" s="7">
        <v>1500</v>
      </c>
      <c r="N4" s="8">
        <v>7</v>
      </c>
      <c r="Q4" s="7">
        <v>1500</v>
      </c>
      <c r="R4">
        <f t="shared" ref="R4:R9" si="2">_xlfn.NORM.DIST(Q4,$G$9,$G$10,FALSE)*96*500</f>
        <v>10.362392228115075</v>
      </c>
    </row>
    <row r="5" spans="1:18" ht="15" thickBot="1" x14ac:dyDescent="0.4">
      <c r="A5" s="14" t="s">
        <v>4</v>
      </c>
      <c r="B5" s="16">
        <v>2659.21</v>
      </c>
      <c r="C5" s="15">
        <v>2368.9795833333333</v>
      </c>
      <c r="D5" s="15">
        <f t="shared" si="0"/>
        <v>290.23041666666677</v>
      </c>
      <c r="E5" s="15">
        <f t="shared" si="1"/>
        <v>84233.694758507001</v>
      </c>
      <c r="F5" s="3"/>
      <c r="G5" s="3"/>
      <c r="J5" s="9"/>
      <c r="K5">
        <v>2500</v>
      </c>
      <c r="M5" s="7">
        <v>2000</v>
      </c>
      <c r="N5" s="8">
        <v>25</v>
      </c>
      <c r="Q5" s="7">
        <v>2000</v>
      </c>
      <c r="R5">
        <f t="shared" si="2"/>
        <v>27.409597540709957</v>
      </c>
    </row>
    <row r="6" spans="1:18" ht="15" thickBot="1" x14ac:dyDescent="0.4">
      <c r="A6" s="14" t="s">
        <v>5</v>
      </c>
      <c r="B6" s="16">
        <v>2509.7399999999998</v>
      </c>
      <c r="C6" s="15">
        <v>2368.9795833333333</v>
      </c>
      <c r="D6" s="15">
        <f t="shared" si="0"/>
        <v>140.76041666666652</v>
      </c>
      <c r="E6" s="15">
        <f t="shared" si="1"/>
        <v>19813.494900173569</v>
      </c>
      <c r="F6" s="3"/>
      <c r="G6" s="3"/>
      <c r="J6" s="9"/>
      <c r="K6" s="1">
        <v>3000</v>
      </c>
      <c r="M6" s="7">
        <v>2500</v>
      </c>
      <c r="N6" s="8">
        <v>27</v>
      </c>
      <c r="Q6" s="7">
        <v>2500</v>
      </c>
      <c r="R6">
        <f t="shared" si="2"/>
        <v>33.044875712002252</v>
      </c>
    </row>
    <row r="7" spans="1:18" ht="15" thickBot="1" x14ac:dyDescent="0.4">
      <c r="A7" s="14" t="s">
        <v>6</v>
      </c>
      <c r="B7" s="16">
        <v>2483.2600000000002</v>
      </c>
      <c r="C7" s="15">
        <v>2368.9795833333333</v>
      </c>
      <c r="D7" s="15">
        <f t="shared" si="0"/>
        <v>114.28041666666695</v>
      </c>
      <c r="E7" s="15">
        <f t="shared" si="1"/>
        <v>13060.013633507009</v>
      </c>
      <c r="F7" s="3"/>
      <c r="G7" s="3"/>
      <c r="J7" s="9"/>
      <c r="K7">
        <v>3500</v>
      </c>
      <c r="M7" s="7">
        <v>3000</v>
      </c>
      <c r="N7" s="8">
        <v>22</v>
      </c>
      <c r="Q7" s="7">
        <v>3000</v>
      </c>
      <c r="R7">
        <f t="shared" si="2"/>
        <v>18.157849773831156</v>
      </c>
    </row>
    <row r="8" spans="1:18" ht="15" thickBot="1" x14ac:dyDescent="0.4">
      <c r="A8" s="14" t="s">
        <v>7</v>
      </c>
      <c r="B8" s="16">
        <v>2379.46</v>
      </c>
      <c r="C8" s="15">
        <v>2368.9795833333333</v>
      </c>
      <c r="D8" s="15">
        <f t="shared" si="0"/>
        <v>10.48041666666677</v>
      </c>
      <c r="E8" s="15">
        <f t="shared" si="1"/>
        <v>109.83913350694661</v>
      </c>
      <c r="F8" s="3"/>
      <c r="G8" s="3"/>
      <c r="J8" s="9"/>
      <c r="K8" s="1">
        <v>4000</v>
      </c>
      <c r="M8" s="7">
        <v>3500</v>
      </c>
      <c r="N8" s="8">
        <v>12</v>
      </c>
      <c r="Q8" s="7">
        <v>3500</v>
      </c>
      <c r="R8">
        <f t="shared" si="2"/>
        <v>4.5476134958779149</v>
      </c>
    </row>
    <row r="9" spans="1:18" ht="15" thickBot="1" x14ac:dyDescent="0.4">
      <c r="A9" s="14" t="s">
        <v>8</v>
      </c>
      <c r="B9" s="16">
        <v>2188.69</v>
      </c>
      <c r="C9" s="15">
        <v>2368.9795833333333</v>
      </c>
      <c r="D9" s="15">
        <f t="shared" si="0"/>
        <v>-180.28958333333321</v>
      </c>
      <c r="E9" s="15">
        <f t="shared" si="1"/>
        <v>32504.3338585069</v>
      </c>
      <c r="F9" s="17" t="s">
        <v>103</v>
      </c>
      <c r="G9" s="12">
        <f>B98</f>
        <v>2368.9795833333333</v>
      </c>
      <c r="J9" s="9"/>
      <c r="M9" s="7">
        <v>4000</v>
      </c>
      <c r="N9" s="8">
        <v>2</v>
      </c>
      <c r="Q9" s="7">
        <v>4000</v>
      </c>
      <c r="R9">
        <f t="shared" si="2"/>
        <v>0.51911252388418272</v>
      </c>
    </row>
    <row r="10" spans="1:18" ht="15" thickBot="1" x14ac:dyDescent="0.4">
      <c r="A10" s="14" t="s">
        <v>9</v>
      </c>
      <c r="B10" s="16">
        <v>2000.63</v>
      </c>
      <c r="C10" s="15">
        <v>2368.9795833333333</v>
      </c>
      <c r="D10" s="15">
        <f t="shared" si="0"/>
        <v>-368.34958333333316</v>
      </c>
      <c r="E10" s="15">
        <f t="shared" si="1"/>
        <v>135681.41554184014</v>
      </c>
      <c r="F10" s="17" t="s">
        <v>107</v>
      </c>
      <c r="G10" s="17">
        <f>E100</f>
        <v>564.06798378113058</v>
      </c>
      <c r="J10" s="9"/>
      <c r="M10" s="10"/>
      <c r="N10" s="10"/>
    </row>
    <row r="11" spans="1:18" ht="15" thickBot="1" x14ac:dyDescent="0.4">
      <c r="A11" s="14" t="s">
        <v>10</v>
      </c>
      <c r="B11" s="16">
        <v>1999.93</v>
      </c>
      <c r="C11" s="15">
        <v>2368.9795833333333</v>
      </c>
      <c r="D11" s="15">
        <f t="shared" si="0"/>
        <v>-369.0495833333332</v>
      </c>
      <c r="E11" s="15">
        <f t="shared" si="1"/>
        <v>136197.59495850684</v>
      </c>
      <c r="J11" s="9"/>
      <c r="M11" s="6"/>
    </row>
    <row r="12" spans="1:18" ht="15" thickBot="1" x14ac:dyDescent="0.4">
      <c r="A12" s="14" t="s">
        <v>11</v>
      </c>
      <c r="B12" s="16">
        <v>1999.81</v>
      </c>
      <c r="C12" s="15">
        <v>2368.9795833333333</v>
      </c>
      <c r="D12" s="15">
        <f t="shared" si="0"/>
        <v>-369.16958333333332</v>
      </c>
      <c r="E12" s="15">
        <f t="shared" si="1"/>
        <v>136286.18125850693</v>
      </c>
      <c r="J12" s="9"/>
      <c r="M12" s="6"/>
    </row>
    <row r="13" spans="1:18" ht="15" thickBot="1" x14ac:dyDescent="0.4">
      <c r="A13" s="14" t="s">
        <v>12</v>
      </c>
      <c r="B13" s="16">
        <v>1999.68</v>
      </c>
      <c r="C13" s="15">
        <v>2368.9795833333333</v>
      </c>
      <c r="D13" s="15">
        <f t="shared" si="0"/>
        <v>-369.2995833333332</v>
      </c>
      <c r="E13" s="15">
        <f t="shared" si="1"/>
        <v>136382.1822501735</v>
      </c>
      <c r="J13" s="9"/>
      <c r="M13" s="6"/>
    </row>
    <row r="14" spans="1:18" ht="15" thickBot="1" x14ac:dyDescent="0.4">
      <c r="A14" s="14" t="s">
        <v>13</v>
      </c>
      <c r="B14" s="16">
        <v>1999.15</v>
      </c>
      <c r="C14" s="15">
        <v>2368.9795833333333</v>
      </c>
      <c r="D14" s="15">
        <f t="shared" si="0"/>
        <v>-369.82958333333318</v>
      </c>
      <c r="E14" s="15">
        <f t="shared" si="1"/>
        <v>136773.92070850683</v>
      </c>
      <c r="J14" s="9"/>
      <c r="M14" s="6"/>
    </row>
    <row r="15" spans="1:18" ht="15" thickBot="1" x14ac:dyDescent="0.4">
      <c r="A15" s="14" t="s">
        <v>14</v>
      </c>
      <c r="B15" s="16">
        <v>1999.07</v>
      </c>
      <c r="C15" s="15">
        <v>2368.9795833333333</v>
      </c>
      <c r="D15" s="15">
        <f t="shared" si="0"/>
        <v>-369.90958333333333</v>
      </c>
      <c r="E15" s="15">
        <f t="shared" si="1"/>
        <v>136833.09984184027</v>
      </c>
      <c r="J15" s="9"/>
      <c r="M15" s="6"/>
    </row>
    <row r="16" spans="1:18" ht="15" thickBot="1" x14ac:dyDescent="0.4">
      <c r="A16" s="14" t="s">
        <v>15</v>
      </c>
      <c r="B16" s="16">
        <v>1999.04</v>
      </c>
      <c r="C16" s="15">
        <v>2368.9795833333333</v>
      </c>
      <c r="D16" s="15">
        <f t="shared" si="0"/>
        <v>-369.9395833333333</v>
      </c>
      <c r="E16" s="15">
        <f t="shared" si="1"/>
        <v>136855.29531684026</v>
      </c>
      <c r="J16" s="9"/>
      <c r="M16" s="6"/>
    </row>
    <row r="17" spans="1:13" ht="15" thickBot="1" x14ac:dyDescent="0.4">
      <c r="A17" s="14" t="s">
        <v>16</v>
      </c>
      <c r="B17" s="16">
        <v>1989.87</v>
      </c>
      <c r="C17" s="15">
        <v>2368.9795833333333</v>
      </c>
      <c r="D17" s="15">
        <f t="shared" si="0"/>
        <v>-379.10958333333338</v>
      </c>
      <c r="E17" s="15">
        <f t="shared" si="1"/>
        <v>143724.07617517366</v>
      </c>
      <c r="J17" s="9"/>
      <c r="M17" s="6"/>
    </row>
    <row r="18" spans="1:13" ht="15" thickBot="1" x14ac:dyDescent="0.4">
      <c r="A18" s="14" t="s">
        <v>17</v>
      </c>
      <c r="B18" s="16">
        <v>1899.95</v>
      </c>
      <c r="C18" s="15">
        <v>2368.9795833333333</v>
      </c>
      <c r="D18" s="15">
        <f t="shared" si="0"/>
        <v>-469.02958333333322</v>
      </c>
      <c r="E18" s="15">
        <f t="shared" si="1"/>
        <v>219988.75004184016</v>
      </c>
      <c r="J18" s="9"/>
      <c r="M18" s="6"/>
    </row>
    <row r="19" spans="1:13" ht="15" thickBot="1" x14ac:dyDescent="0.4">
      <c r="A19" s="14" t="s">
        <v>18</v>
      </c>
      <c r="B19" s="16">
        <v>1989.32</v>
      </c>
      <c r="C19" s="15">
        <v>2368.9795833333333</v>
      </c>
      <c r="D19" s="15">
        <f t="shared" si="0"/>
        <v>-379.65958333333333</v>
      </c>
      <c r="E19" s="15">
        <f t="shared" si="1"/>
        <v>144141.39921684028</v>
      </c>
      <c r="J19" s="9"/>
      <c r="M19" s="6"/>
    </row>
    <row r="20" spans="1:13" ht="15" thickBot="1" x14ac:dyDescent="0.4">
      <c r="A20" s="14" t="s">
        <v>19</v>
      </c>
      <c r="B20" s="16">
        <v>1989.07</v>
      </c>
      <c r="C20" s="15">
        <v>2368.9795833333333</v>
      </c>
      <c r="D20" s="15">
        <f t="shared" si="0"/>
        <v>-379.90958333333333</v>
      </c>
      <c r="E20" s="15">
        <f t="shared" si="1"/>
        <v>144331.29150850695</v>
      </c>
      <c r="J20" s="9"/>
      <c r="M20" s="6"/>
    </row>
    <row r="21" spans="1:13" ht="15" thickBot="1" x14ac:dyDescent="0.4">
      <c r="A21" s="14" t="s">
        <v>20</v>
      </c>
      <c r="B21" s="16">
        <v>1989.48</v>
      </c>
      <c r="C21" s="15">
        <v>2368.9795833333333</v>
      </c>
      <c r="D21" s="15">
        <f t="shared" si="0"/>
        <v>-379.49958333333325</v>
      </c>
      <c r="E21" s="15">
        <f t="shared" si="1"/>
        <v>144019.93375017354</v>
      </c>
      <c r="J21" s="9"/>
      <c r="M21" s="6"/>
    </row>
    <row r="22" spans="1:13" ht="15" thickBot="1" x14ac:dyDescent="0.4">
      <c r="A22" s="14" t="s">
        <v>21</v>
      </c>
      <c r="B22" s="16">
        <v>2300.9699999999998</v>
      </c>
      <c r="C22" s="15">
        <v>2368.9795833333333</v>
      </c>
      <c r="D22" s="15">
        <f t="shared" si="0"/>
        <v>-68.009583333333467</v>
      </c>
      <c r="E22" s="15">
        <f t="shared" si="1"/>
        <v>4625.303425173629</v>
      </c>
      <c r="J22" s="9"/>
      <c r="M22" s="6"/>
    </row>
    <row r="23" spans="1:13" ht="15" thickBot="1" x14ac:dyDescent="0.4">
      <c r="A23" s="14" t="s">
        <v>22</v>
      </c>
      <c r="B23" s="16">
        <v>2409.5300000000002</v>
      </c>
      <c r="C23" s="15">
        <v>2368.9795833333333</v>
      </c>
      <c r="D23" s="15">
        <f t="shared" si="0"/>
        <v>40.550416666666933</v>
      </c>
      <c r="E23" s="15">
        <f t="shared" si="1"/>
        <v>1644.3362918402995</v>
      </c>
      <c r="J23" s="9"/>
      <c r="M23" s="6"/>
    </row>
    <row r="24" spans="1:13" ht="15" thickBot="1" x14ac:dyDescent="0.4">
      <c r="A24" s="14" t="s">
        <v>23</v>
      </c>
      <c r="B24" s="16">
        <v>2409.39</v>
      </c>
      <c r="C24" s="15">
        <v>2368.9795833333333</v>
      </c>
      <c r="D24" s="15">
        <f t="shared" si="0"/>
        <v>40.410416666666606</v>
      </c>
      <c r="E24" s="15">
        <f t="shared" si="1"/>
        <v>1633.0017751736061</v>
      </c>
      <c r="J24" s="9"/>
      <c r="M24" s="6"/>
    </row>
    <row r="25" spans="1:13" ht="15" thickBot="1" x14ac:dyDescent="0.4">
      <c r="A25" s="14" t="s">
        <v>24</v>
      </c>
      <c r="B25" s="16">
        <v>2650.19</v>
      </c>
      <c r="C25" s="15">
        <v>2368.9795833333333</v>
      </c>
      <c r="D25" s="15">
        <f t="shared" si="0"/>
        <v>281.21041666666679</v>
      </c>
      <c r="E25" s="15">
        <f t="shared" si="1"/>
        <v>79079.29844184035</v>
      </c>
      <c r="J25" s="9"/>
      <c r="M25" s="6"/>
    </row>
    <row r="26" spans="1:13" ht="15" thickBot="1" x14ac:dyDescent="0.4">
      <c r="A26" s="14" t="s">
        <v>25</v>
      </c>
      <c r="B26" s="16">
        <v>2946.5</v>
      </c>
      <c r="C26" s="15">
        <v>2368.9795833333333</v>
      </c>
      <c r="D26" s="15">
        <f t="shared" si="0"/>
        <v>577.52041666666673</v>
      </c>
      <c r="E26" s="15">
        <f t="shared" si="1"/>
        <v>333529.83166684036</v>
      </c>
      <c r="J26" s="9"/>
      <c r="M26" s="6"/>
    </row>
    <row r="27" spans="1:13" ht="15" thickBot="1" x14ac:dyDescent="0.4">
      <c r="A27" s="14" t="s">
        <v>26</v>
      </c>
      <c r="B27" s="16">
        <v>2989.47</v>
      </c>
      <c r="C27" s="15">
        <v>2368.9795833333333</v>
      </c>
      <c r="D27" s="15">
        <f t="shared" si="0"/>
        <v>620.49041666666653</v>
      </c>
      <c r="E27" s="15">
        <f t="shared" si="1"/>
        <v>385008.35717517347</v>
      </c>
      <c r="J27" s="9"/>
      <c r="M27" s="6"/>
    </row>
    <row r="28" spans="1:13" ht="15" thickBot="1" x14ac:dyDescent="0.4">
      <c r="A28" s="14" t="s">
        <v>27</v>
      </c>
      <c r="B28" s="16">
        <v>3051.38</v>
      </c>
      <c r="C28" s="15">
        <v>2368.9795833333333</v>
      </c>
      <c r="D28" s="15">
        <f t="shared" si="0"/>
        <v>682.40041666666684</v>
      </c>
      <c r="E28" s="15">
        <f t="shared" si="1"/>
        <v>465670.32866684051</v>
      </c>
      <c r="J28" s="9"/>
      <c r="M28" s="6"/>
    </row>
    <row r="29" spans="1:13" ht="15" thickBot="1" x14ac:dyDescent="0.4">
      <c r="A29" s="14" t="s">
        <v>28</v>
      </c>
      <c r="B29" s="16">
        <v>3051.51</v>
      </c>
      <c r="C29" s="15">
        <v>2368.9795833333333</v>
      </c>
      <c r="D29" s="15">
        <f t="shared" si="0"/>
        <v>682.53041666666695</v>
      </c>
      <c r="E29" s="15">
        <f t="shared" si="1"/>
        <v>465847.76967517397</v>
      </c>
      <c r="J29" s="9"/>
      <c r="M29" s="6"/>
    </row>
    <row r="30" spans="1:13" ht="15" thickBot="1" x14ac:dyDescent="0.4">
      <c r="A30" s="14" t="s">
        <v>29</v>
      </c>
      <c r="B30" s="16">
        <v>3199.25</v>
      </c>
      <c r="C30" s="15">
        <v>2368.9795833333333</v>
      </c>
      <c r="D30" s="15">
        <f t="shared" si="0"/>
        <v>830.27041666666673</v>
      </c>
      <c r="E30" s="15">
        <f t="shared" si="1"/>
        <v>689348.96479184041</v>
      </c>
      <c r="J30" s="9"/>
    </row>
    <row r="31" spans="1:13" ht="15" thickBot="1" x14ac:dyDescent="0.4">
      <c r="A31" s="14" t="s">
        <v>30</v>
      </c>
      <c r="B31" s="16">
        <v>3100.68</v>
      </c>
      <c r="C31" s="15">
        <v>2368.9795833333333</v>
      </c>
      <c r="D31" s="15">
        <f t="shared" si="0"/>
        <v>731.70041666666657</v>
      </c>
      <c r="E31" s="15">
        <f t="shared" si="1"/>
        <v>535385.49975017342</v>
      </c>
      <c r="J31" s="9"/>
    </row>
    <row r="32" spans="1:13" ht="15" thickBot="1" x14ac:dyDescent="0.4">
      <c r="A32" s="14" t="s">
        <v>31</v>
      </c>
      <c r="B32" s="16">
        <v>3051.8</v>
      </c>
      <c r="C32" s="15">
        <v>2368.9795833333333</v>
      </c>
      <c r="D32" s="15">
        <f t="shared" si="0"/>
        <v>682.82041666666692</v>
      </c>
      <c r="E32" s="15">
        <f t="shared" si="1"/>
        <v>466243.72141684062</v>
      </c>
      <c r="J32" s="9"/>
    </row>
    <row r="33" spans="1:10" ht="15" thickBot="1" x14ac:dyDescent="0.4">
      <c r="A33" s="14" t="s">
        <v>32</v>
      </c>
      <c r="B33" s="16">
        <v>3000.13</v>
      </c>
      <c r="C33" s="15">
        <v>2368.9795833333333</v>
      </c>
      <c r="D33" s="15">
        <f t="shared" si="0"/>
        <v>631.15041666666684</v>
      </c>
      <c r="E33" s="15">
        <f t="shared" si="1"/>
        <v>398350.84845850716</v>
      </c>
      <c r="J33" s="9"/>
    </row>
    <row r="34" spans="1:10" ht="15" thickBot="1" x14ac:dyDescent="0.4">
      <c r="A34" s="14" t="s">
        <v>33</v>
      </c>
      <c r="B34" s="16">
        <v>2989.19</v>
      </c>
      <c r="C34" s="15">
        <v>2368.9795833333333</v>
      </c>
      <c r="D34" s="15">
        <f t="shared" si="0"/>
        <v>620.21041666666679</v>
      </c>
      <c r="E34" s="15">
        <f t="shared" si="1"/>
        <v>384660.96094184043</v>
      </c>
      <c r="J34" s="9"/>
    </row>
    <row r="35" spans="1:10" ht="15" thickBot="1" x14ac:dyDescent="0.4">
      <c r="A35" s="14" t="s">
        <v>34</v>
      </c>
      <c r="B35" s="16">
        <v>2969.32</v>
      </c>
      <c r="C35" s="15">
        <v>2368.9795833333333</v>
      </c>
      <c r="D35" s="15">
        <f t="shared" si="0"/>
        <v>600.3404166666669</v>
      </c>
      <c r="E35" s="15">
        <f t="shared" si="1"/>
        <v>360408.61588350724</v>
      </c>
      <c r="J35" s="9"/>
    </row>
    <row r="36" spans="1:10" ht="15" thickBot="1" x14ac:dyDescent="0.4">
      <c r="A36" s="14" t="s">
        <v>35</v>
      </c>
      <c r="B36" s="16">
        <v>2700.08</v>
      </c>
      <c r="C36" s="15">
        <v>2368.9795833333333</v>
      </c>
      <c r="D36" s="15">
        <f t="shared" si="0"/>
        <v>331.10041666666666</v>
      </c>
      <c r="E36" s="15">
        <f t="shared" si="1"/>
        <v>109627.48591684028</v>
      </c>
      <c r="J36" s="9"/>
    </row>
    <row r="37" spans="1:10" ht="15" thickBot="1" x14ac:dyDescent="0.4">
      <c r="A37" s="14" t="s">
        <v>36</v>
      </c>
      <c r="B37" s="16">
        <v>2249.54</v>
      </c>
      <c r="C37" s="15">
        <v>2368.9795833333333</v>
      </c>
      <c r="D37" s="15">
        <f t="shared" si="0"/>
        <v>-119.4395833333333</v>
      </c>
      <c r="E37" s="15">
        <f t="shared" si="1"/>
        <v>14265.81406684027</v>
      </c>
      <c r="J37" s="9"/>
    </row>
    <row r="38" spans="1:10" ht="15" thickBot="1" x14ac:dyDescent="0.4">
      <c r="A38" s="14" t="s">
        <v>37</v>
      </c>
      <c r="B38" s="16">
        <v>2188.7399999999998</v>
      </c>
      <c r="C38" s="15">
        <v>2368.9795833333333</v>
      </c>
      <c r="D38" s="15">
        <f t="shared" si="0"/>
        <v>-180.23958333333348</v>
      </c>
      <c r="E38" s="15">
        <f t="shared" si="1"/>
        <v>32486.307400173664</v>
      </c>
      <c r="J38" s="9"/>
    </row>
    <row r="39" spans="1:10" ht="15" thickBot="1" x14ac:dyDescent="0.4">
      <c r="A39" s="14" t="s">
        <v>38</v>
      </c>
      <c r="B39" s="16">
        <v>2188.2800000000002</v>
      </c>
      <c r="C39" s="15">
        <v>2368.9795833333333</v>
      </c>
      <c r="D39" s="15">
        <f t="shared" si="0"/>
        <v>-180.69958333333307</v>
      </c>
      <c r="E39" s="15">
        <f t="shared" si="1"/>
        <v>32652.339416840183</v>
      </c>
      <c r="J39" s="9"/>
    </row>
    <row r="40" spans="1:10" ht="15" thickBot="1" x14ac:dyDescent="0.4">
      <c r="A40" s="14" t="s">
        <v>39</v>
      </c>
      <c r="B40" s="16">
        <v>2188.48</v>
      </c>
      <c r="C40" s="15">
        <v>2368.9795833333333</v>
      </c>
      <c r="D40" s="15">
        <f t="shared" si="0"/>
        <v>-180.49958333333325</v>
      </c>
      <c r="E40" s="15">
        <f t="shared" si="1"/>
        <v>32580.099583506915</v>
      </c>
      <c r="J40" s="9"/>
    </row>
    <row r="41" spans="1:10" ht="15" thickBot="1" x14ac:dyDescent="0.4">
      <c r="A41" s="14" t="s">
        <v>40</v>
      </c>
      <c r="B41" s="16">
        <v>2188.06</v>
      </c>
      <c r="C41" s="15">
        <v>2368.9795833333333</v>
      </c>
      <c r="D41" s="15">
        <f t="shared" si="0"/>
        <v>-180.91958333333332</v>
      </c>
      <c r="E41" s="15">
        <f t="shared" si="1"/>
        <v>32731.895633506942</v>
      </c>
      <c r="J41" s="9"/>
    </row>
    <row r="42" spans="1:10" ht="15" thickBot="1" x14ac:dyDescent="0.4">
      <c r="A42" s="14" t="s">
        <v>41</v>
      </c>
      <c r="B42" s="16">
        <v>1999.67</v>
      </c>
      <c r="C42" s="15">
        <v>2368.9795833333333</v>
      </c>
      <c r="D42" s="15">
        <f t="shared" si="0"/>
        <v>-369.30958333333319</v>
      </c>
      <c r="E42" s="15">
        <f t="shared" si="1"/>
        <v>136389.56834184017</v>
      </c>
      <c r="J42" s="9"/>
    </row>
    <row r="43" spans="1:10" ht="15" thickBot="1" x14ac:dyDescent="0.4">
      <c r="A43" s="14" t="s">
        <v>42</v>
      </c>
      <c r="B43" s="16">
        <v>1999.82</v>
      </c>
      <c r="C43" s="15">
        <v>2368.9795833333333</v>
      </c>
      <c r="D43" s="15">
        <f t="shared" si="0"/>
        <v>-369.15958333333333</v>
      </c>
      <c r="E43" s="15">
        <f t="shared" si="1"/>
        <v>136278.79796684027</v>
      </c>
      <c r="J43" s="9"/>
    </row>
    <row r="44" spans="1:10" ht="15" thickBot="1" x14ac:dyDescent="0.4">
      <c r="A44" s="14" t="s">
        <v>43</v>
      </c>
      <c r="B44" s="16">
        <v>1999.75</v>
      </c>
      <c r="C44" s="15">
        <v>2368.9795833333333</v>
      </c>
      <c r="D44" s="15">
        <f t="shared" si="0"/>
        <v>-369.22958333333327</v>
      </c>
      <c r="E44" s="15">
        <f t="shared" si="1"/>
        <v>136330.4852085069</v>
      </c>
      <c r="J44" s="9"/>
    </row>
    <row r="45" spans="1:10" ht="15" thickBot="1" x14ac:dyDescent="0.4">
      <c r="A45" s="14" t="s">
        <v>44</v>
      </c>
      <c r="B45" s="16">
        <v>1999.76</v>
      </c>
      <c r="C45" s="15">
        <v>2368.9795833333333</v>
      </c>
      <c r="D45" s="15">
        <f t="shared" si="0"/>
        <v>-369.21958333333328</v>
      </c>
      <c r="E45" s="15">
        <f t="shared" si="1"/>
        <v>136323.10071684024</v>
      </c>
      <c r="J45" s="9"/>
    </row>
    <row r="46" spans="1:10" ht="15" thickBot="1" x14ac:dyDescent="0.4">
      <c r="A46" s="14" t="s">
        <v>45</v>
      </c>
      <c r="B46" s="16">
        <v>1999.26</v>
      </c>
      <c r="C46" s="15">
        <v>2368.9795833333333</v>
      </c>
      <c r="D46" s="15">
        <f t="shared" si="0"/>
        <v>-369.71958333333328</v>
      </c>
      <c r="E46" s="15">
        <f t="shared" si="1"/>
        <v>136692.57030017357</v>
      </c>
      <c r="J46" s="9"/>
    </row>
    <row r="47" spans="1:10" ht="15" thickBot="1" x14ac:dyDescent="0.4">
      <c r="A47" s="14" t="s">
        <v>46</v>
      </c>
      <c r="B47" s="16">
        <v>1999.35</v>
      </c>
      <c r="C47" s="15">
        <v>2368.9795833333333</v>
      </c>
      <c r="D47" s="15">
        <f t="shared" si="0"/>
        <v>-369.62958333333336</v>
      </c>
      <c r="E47" s="15">
        <f t="shared" si="1"/>
        <v>136626.02887517362</v>
      </c>
      <c r="J47" s="9"/>
    </row>
    <row r="48" spans="1:10" ht="15" thickBot="1" x14ac:dyDescent="0.4">
      <c r="A48" s="14" t="s">
        <v>47</v>
      </c>
      <c r="B48" s="16">
        <v>1999.12</v>
      </c>
      <c r="C48" s="15">
        <v>2368.9795833333333</v>
      </c>
      <c r="D48" s="15">
        <f t="shared" si="0"/>
        <v>-369.85958333333338</v>
      </c>
      <c r="E48" s="15">
        <f t="shared" si="1"/>
        <v>136796.11138350697</v>
      </c>
      <c r="J48" s="9"/>
    </row>
    <row r="49" spans="1:10" ht="15" thickBot="1" x14ac:dyDescent="0.4">
      <c r="A49" s="14" t="s">
        <v>48</v>
      </c>
      <c r="B49" s="16">
        <v>1999.03</v>
      </c>
      <c r="C49" s="15">
        <v>2368.9795833333333</v>
      </c>
      <c r="D49" s="15">
        <f t="shared" si="0"/>
        <v>-369.94958333333329</v>
      </c>
      <c r="E49" s="15">
        <f t="shared" si="1"/>
        <v>136862.6942085069</v>
      </c>
      <c r="J49" s="9"/>
    </row>
    <row r="50" spans="1:10" ht="15" thickBot="1" x14ac:dyDescent="0.4">
      <c r="A50" s="14" t="s">
        <v>49</v>
      </c>
      <c r="B50" s="16">
        <v>1710.42</v>
      </c>
      <c r="C50" s="15">
        <v>2368.9795833333333</v>
      </c>
      <c r="D50" s="15">
        <f t="shared" si="0"/>
        <v>-658.55958333333319</v>
      </c>
      <c r="E50" s="15">
        <f t="shared" si="1"/>
        <v>433700.72480017343</v>
      </c>
      <c r="J50" s="9"/>
    </row>
    <row r="51" spans="1:10" ht="15" thickBot="1" x14ac:dyDescent="0.4">
      <c r="A51" s="14" t="s">
        <v>50</v>
      </c>
      <c r="B51" s="16">
        <v>1710.52</v>
      </c>
      <c r="C51" s="15">
        <v>2368.9795833333333</v>
      </c>
      <c r="D51" s="15">
        <f t="shared" si="0"/>
        <v>-658.45958333333328</v>
      </c>
      <c r="E51" s="15">
        <f t="shared" si="1"/>
        <v>433569.0228835069</v>
      </c>
      <c r="J51" s="9"/>
    </row>
    <row r="52" spans="1:10" ht="15" thickBot="1" x14ac:dyDescent="0.4">
      <c r="A52" s="14" t="s">
        <v>51</v>
      </c>
      <c r="B52" s="16">
        <v>1369.74</v>
      </c>
      <c r="C52" s="15">
        <v>2368.9795833333333</v>
      </c>
      <c r="D52" s="15">
        <f t="shared" si="0"/>
        <v>-999.23958333333326</v>
      </c>
      <c r="E52" s="15">
        <f t="shared" si="1"/>
        <v>998479.74490017351</v>
      </c>
      <c r="J52" s="9"/>
    </row>
    <row r="53" spans="1:10" ht="15" thickBot="1" x14ac:dyDescent="0.4">
      <c r="A53" s="14" t="s">
        <v>52</v>
      </c>
      <c r="B53" s="16">
        <v>1369.49</v>
      </c>
      <c r="C53" s="15">
        <v>2368.9795833333333</v>
      </c>
      <c r="D53" s="15">
        <f t="shared" si="0"/>
        <v>-999.48958333333326</v>
      </c>
      <c r="E53" s="15">
        <f t="shared" si="1"/>
        <v>998979.42719184014</v>
      </c>
      <c r="J53" s="9"/>
    </row>
    <row r="54" spans="1:10" ht="15" thickBot="1" x14ac:dyDescent="0.4">
      <c r="A54" s="14" t="s">
        <v>53</v>
      </c>
      <c r="B54" s="16">
        <v>1011.08</v>
      </c>
      <c r="C54" s="15">
        <v>2368.9795833333333</v>
      </c>
      <c r="D54" s="15">
        <f t="shared" si="0"/>
        <v>-1357.8995833333333</v>
      </c>
      <c r="E54" s="15">
        <f t="shared" si="1"/>
        <v>1843891.2784168404</v>
      </c>
      <c r="J54" s="9"/>
    </row>
    <row r="55" spans="1:10" ht="15" thickBot="1" x14ac:dyDescent="0.4">
      <c r="A55" s="14" t="s">
        <v>54</v>
      </c>
      <c r="B55" s="16">
        <v>999.9</v>
      </c>
      <c r="C55" s="15">
        <v>2368.9795833333333</v>
      </c>
      <c r="D55" s="15">
        <f t="shared" si="0"/>
        <v>-1369.0795833333332</v>
      </c>
      <c r="E55" s="15">
        <f t="shared" si="1"/>
        <v>1874378.9055001731</v>
      </c>
      <c r="J55" s="9"/>
    </row>
    <row r="56" spans="1:10" ht="15" thickBot="1" x14ac:dyDescent="0.4">
      <c r="A56" s="14" t="s">
        <v>55</v>
      </c>
      <c r="B56" s="16">
        <v>1369.24</v>
      </c>
      <c r="C56" s="15">
        <v>2368.9795833333333</v>
      </c>
      <c r="D56" s="15">
        <f t="shared" si="0"/>
        <v>-999.73958333333326</v>
      </c>
      <c r="E56" s="15">
        <f t="shared" si="1"/>
        <v>999479.23448350676</v>
      </c>
      <c r="J56" s="9"/>
    </row>
    <row r="57" spans="1:10" ht="15" thickBot="1" x14ac:dyDescent="0.4">
      <c r="A57" s="14" t="s">
        <v>56</v>
      </c>
      <c r="B57" s="16">
        <v>1369.12</v>
      </c>
      <c r="C57" s="15">
        <v>2368.9795833333333</v>
      </c>
      <c r="D57" s="15">
        <f t="shared" si="0"/>
        <v>-999.85958333333338</v>
      </c>
      <c r="E57" s="15">
        <f t="shared" si="1"/>
        <v>999719.18638350698</v>
      </c>
      <c r="J57" s="9"/>
    </row>
    <row r="58" spans="1:10" ht="15" thickBot="1" x14ac:dyDescent="0.4">
      <c r="A58" s="14" t="s">
        <v>57</v>
      </c>
      <c r="B58" s="16">
        <v>1369.72</v>
      </c>
      <c r="C58" s="15">
        <v>2368.9795833333333</v>
      </c>
      <c r="D58" s="15">
        <f t="shared" si="0"/>
        <v>-999.25958333333324</v>
      </c>
      <c r="E58" s="15">
        <f t="shared" si="1"/>
        <v>998519.71488350676</v>
      </c>
      <c r="J58" s="9"/>
    </row>
    <row r="59" spans="1:10" ht="15" thickBot="1" x14ac:dyDescent="0.4">
      <c r="A59" s="14" t="s">
        <v>58</v>
      </c>
      <c r="B59" s="16">
        <v>1369.91</v>
      </c>
      <c r="C59" s="15">
        <v>2368.9795833333333</v>
      </c>
      <c r="D59" s="15">
        <f t="shared" si="0"/>
        <v>-999.06958333333318</v>
      </c>
      <c r="E59" s="15">
        <f t="shared" si="1"/>
        <v>998140.03234183998</v>
      </c>
      <c r="J59" s="9"/>
    </row>
    <row r="60" spans="1:10" ht="15" thickBot="1" x14ac:dyDescent="0.4">
      <c r="A60" s="14" t="s">
        <v>59</v>
      </c>
      <c r="B60" s="16">
        <v>1710.04</v>
      </c>
      <c r="C60" s="15">
        <v>2368.9795833333333</v>
      </c>
      <c r="D60" s="15">
        <f t="shared" si="0"/>
        <v>-658.9395833333333</v>
      </c>
      <c r="E60" s="15">
        <f t="shared" si="1"/>
        <v>434201.37448350689</v>
      </c>
      <c r="J60" s="9"/>
    </row>
    <row r="61" spans="1:10" ht="15" thickBot="1" x14ac:dyDescent="0.4">
      <c r="A61" s="14" t="s">
        <v>60</v>
      </c>
      <c r="B61" s="16">
        <v>1710.89</v>
      </c>
      <c r="C61" s="15">
        <v>2368.9795833333333</v>
      </c>
      <c r="D61" s="15">
        <f t="shared" si="0"/>
        <v>-658.08958333333317</v>
      </c>
      <c r="E61" s="15">
        <f t="shared" si="1"/>
        <v>433081.89969184005</v>
      </c>
      <c r="J61" s="9"/>
    </row>
    <row r="62" spans="1:10" ht="15" thickBot="1" x14ac:dyDescent="0.4">
      <c r="A62" s="14" t="s">
        <v>61</v>
      </c>
      <c r="B62" s="16">
        <v>1999.75</v>
      </c>
      <c r="C62" s="15">
        <v>2368.9795833333333</v>
      </c>
      <c r="D62" s="15">
        <f t="shared" si="0"/>
        <v>-369.22958333333327</v>
      </c>
      <c r="E62" s="15">
        <f t="shared" si="1"/>
        <v>136330.4852085069</v>
      </c>
      <c r="J62" s="9"/>
    </row>
    <row r="63" spans="1:10" ht="15" thickBot="1" x14ac:dyDescent="0.4">
      <c r="A63" s="14" t="s">
        <v>62</v>
      </c>
      <c r="B63" s="16">
        <v>1999.87</v>
      </c>
      <c r="C63" s="15">
        <v>2368.9795833333333</v>
      </c>
      <c r="D63" s="15">
        <f t="shared" si="0"/>
        <v>-369.10958333333338</v>
      </c>
      <c r="E63" s="15">
        <f t="shared" si="1"/>
        <v>136241.88450850698</v>
      </c>
      <c r="J63" s="9"/>
    </row>
    <row r="64" spans="1:10" ht="15" thickBot="1" x14ac:dyDescent="0.4">
      <c r="A64" s="14" t="s">
        <v>63</v>
      </c>
      <c r="B64" s="16">
        <v>2188.14</v>
      </c>
      <c r="C64" s="15">
        <v>2368.9795833333333</v>
      </c>
      <c r="D64" s="15">
        <f t="shared" si="0"/>
        <v>-180.83958333333339</v>
      </c>
      <c r="E64" s="15">
        <f t="shared" si="1"/>
        <v>32702.954900173634</v>
      </c>
      <c r="J64" s="9"/>
    </row>
    <row r="65" spans="1:10" ht="15" thickBot="1" x14ac:dyDescent="0.4">
      <c r="A65" s="14" t="s">
        <v>64</v>
      </c>
      <c r="B65" s="16">
        <v>2188.9499999999998</v>
      </c>
      <c r="C65" s="15">
        <v>2368.9795833333333</v>
      </c>
      <c r="D65" s="15">
        <f t="shared" si="0"/>
        <v>-180.02958333333345</v>
      </c>
      <c r="E65" s="15">
        <f t="shared" si="1"/>
        <v>32410.650875173651</v>
      </c>
      <c r="J65" s="9"/>
    </row>
    <row r="66" spans="1:10" ht="15" thickBot="1" x14ac:dyDescent="0.4">
      <c r="A66" s="14" t="s">
        <v>65</v>
      </c>
      <c r="B66" s="16">
        <v>2149.1</v>
      </c>
      <c r="C66" s="15">
        <v>2368.9795833333333</v>
      </c>
      <c r="D66" s="15">
        <f t="shared" si="0"/>
        <v>-219.87958333333336</v>
      </c>
      <c r="E66" s="15">
        <f t="shared" si="1"/>
        <v>48347.031166840286</v>
      </c>
      <c r="J66" s="9"/>
    </row>
    <row r="67" spans="1:10" ht="15" thickBot="1" x14ac:dyDescent="0.4">
      <c r="A67" s="14" t="s">
        <v>66</v>
      </c>
      <c r="B67" s="16">
        <v>2188.1</v>
      </c>
      <c r="C67" s="15">
        <v>2368.9795833333333</v>
      </c>
      <c r="D67" s="15">
        <f t="shared" ref="D67:D97" si="3">B67-C67</f>
        <v>-180.87958333333336</v>
      </c>
      <c r="E67" s="15">
        <f t="shared" ref="E67:E97" si="4">POWER(D67,2)</f>
        <v>32717.423666840288</v>
      </c>
      <c r="J67" s="9"/>
    </row>
    <row r="68" spans="1:10" ht="15" thickBot="1" x14ac:dyDescent="0.4">
      <c r="A68" s="14" t="s">
        <v>67</v>
      </c>
      <c r="B68" s="16">
        <v>2188.5500000000002</v>
      </c>
      <c r="C68" s="15">
        <v>2368.9795833333333</v>
      </c>
      <c r="D68" s="15">
        <f t="shared" si="3"/>
        <v>-180.42958333333308</v>
      </c>
      <c r="E68" s="15">
        <f t="shared" si="4"/>
        <v>32554.834541840188</v>
      </c>
      <c r="J68" s="9"/>
    </row>
    <row r="69" spans="1:10" ht="15" thickBot="1" x14ac:dyDescent="0.4">
      <c r="A69" s="14" t="s">
        <v>68</v>
      </c>
      <c r="B69" s="16">
        <v>2430.35</v>
      </c>
      <c r="C69" s="15">
        <v>2368.9795833333333</v>
      </c>
      <c r="D69" s="15">
        <f t="shared" si="3"/>
        <v>61.370416666666642</v>
      </c>
      <c r="E69" s="15">
        <f t="shared" si="4"/>
        <v>3766.3280418402746</v>
      </c>
      <c r="J69" s="9"/>
    </row>
    <row r="70" spans="1:10" ht="15" thickBot="1" x14ac:dyDescent="0.4">
      <c r="A70" s="14" t="s">
        <v>69</v>
      </c>
      <c r="B70" s="16">
        <v>2509.06</v>
      </c>
      <c r="C70" s="15">
        <v>2368.9795833333333</v>
      </c>
      <c r="D70" s="15">
        <f t="shared" si="3"/>
        <v>140.08041666666668</v>
      </c>
      <c r="E70" s="15">
        <f t="shared" si="4"/>
        <v>19622.523133506947</v>
      </c>
      <c r="J70" s="9"/>
    </row>
    <row r="71" spans="1:10" ht="15" thickBot="1" x14ac:dyDescent="0.4">
      <c r="A71" s="14" t="s">
        <v>70</v>
      </c>
      <c r="B71" s="16">
        <v>2989.19</v>
      </c>
      <c r="C71" s="15">
        <v>2368.9795833333333</v>
      </c>
      <c r="D71" s="15">
        <f t="shared" si="3"/>
        <v>620.21041666666679</v>
      </c>
      <c r="E71" s="15">
        <f t="shared" si="4"/>
        <v>384660.96094184043</v>
      </c>
      <c r="J71" s="9"/>
    </row>
    <row r="72" spans="1:10" ht="15" thickBot="1" x14ac:dyDescent="0.4">
      <c r="A72" s="14" t="s">
        <v>71</v>
      </c>
      <c r="B72" s="16">
        <v>2994.24</v>
      </c>
      <c r="C72" s="15">
        <v>2368.9795833333333</v>
      </c>
      <c r="D72" s="15">
        <f t="shared" si="3"/>
        <v>625.26041666666652</v>
      </c>
      <c r="E72" s="15">
        <f t="shared" si="4"/>
        <v>390950.58865017345</v>
      </c>
      <c r="J72" s="9"/>
    </row>
    <row r="73" spans="1:10" ht="15" thickBot="1" x14ac:dyDescent="0.4">
      <c r="A73" s="14" t="s">
        <v>72</v>
      </c>
      <c r="B73" s="16">
        <v>2995.87</v>
      </c>
      <c r="C73" s="15">
        <v>2368.9795833333333</v>
      </c>
      <c r="D73" s="15">
        <f t="shared" si="3"/>
        <v>626.89041666666662</v>
      </c>
      <c r="E73" s="15">
        <f t="shared" si="4"/>
        <v>392991.59450850688</v>
      </c>
      <c r="J73" s="9"/>
    </row>
    <row r="74" spans="1:10" ht="15" thickBot="1" x14ac:dyDescent="0.4">
      <c r="A74" s="14" t="s">
        <v>73</v>
      </c>
      <c r="B74" s="16">
        <v>3397.09</v>
      </c>
      <c r="C74" s="15">
        <v>2368.9795833333333</v>
      </c>
      <c r="D74" s="15">
        <f t="shared" si="3"/>
        <v>1028.1104166666669</v>
      </c>
      <c r="E74" s="15">
        <f t="shared" si="4"/>
        <v>1057011.0288585073</v>
      </c>
      <c r="J74" s="9"/>
    </row>
    <row r="75" spans="1:10" ht="15" thickBot="1" x14ac:dyDescent="0.4">
      <c r="A75" s="14" t="s">
        <v>74</v>
      </c>
      <c r="B75" s="16">
        <v>3420.67</v>
      </c>
      <c r="C75" s="15">
        <v>2368.9795833333333</v>
      </c>
      <c r="D75" s="15">
        <f t="shared" si="3"/>
        <v>1051.6904166666668</v>
      </c>
      <c r="E75" s="15">
        <f t="shared" si="4"/>
        <v>1106052.7325085073</v>
      </c>
      <c r="J75" s="9"/>
    </row>
    <row r="76" spans="1:10" ht="15" thickBot="1" x14ac:dyDescent="0.4">
      <c r="A76" s="14" t="s">
        <v>75</v>
      </c>
      <c r="B76" s="16">
        <v>3500.74</v>
      </c>
      <c r="C76" s="15">
        <v>2368.9795833333333</v>
      </c>
      <c r="D76" s="15">
        <f t="shared" si="3"/>
        <v>1131.7604166666665</v>
      </c>
      <c r="E76" s="15">
        <f t="shared" si="4"/>
        <v>1280881.6407335065</v>
      </c>
      <c r="J76" s="9"/>
    </row>
    <row r="77" spans="1:10" ht="15" thickBot="1" x14ac:dyDescent="0.4">
      <c r="A77" s="14" t="s">
        <v>76</v>
      </c>
      <c r="B77" s="16">
        <v>3500.05</v>
      </c>
      <c r="C77" s="15">
        <v>2368.9795833333333</v>
      </c>
      <c r="D77" s="15">
        <f t="shared" si="3"/>
        <v>1131.0704166666669</v>
      </c>
      <c r="E77" s="15">
        <f t="shared" si="4"/>
        <v>1279320.2874585076</v>
      </c>
      <c r="J77" s="9"/>
    </row>
    <row r="78" spans="1:10" ht="15" thickBot="1" x14ac:dyDescent="0.4">
      <c r="A78" s="14" t="s">
        <v>77</v>
      </c>
      <c r="B78" s="16">
        <v>3147.97</v>
      </c>
      <c r="C78" s="15">
        <v>2368.9795833333333</v>
      </c>
      <c r="D78" s="15">
        <f t="shared" si="3"/>
        <v>778.99041666666653</v>
      </c>
      <c r="E78" s="15">
        <f t="shared" si="4"/>
        <v>606826.06925850676</v>
      </c>
      <c r="J78" s="9"/>
    </row>
    <row r="79" spans="1:10" ht="15" thickBot="1" x14ac:dyDescent="0.4">
      <c r="A79" s="14" t="s">
        <v>78</v>
      </c>
      <c r="B79" s="16">
        <v>3146.56</v>
      </c>
      <c r="C79" s="15">
        <v>2368.9795833333333</v>
      </c>
      <c r="D79" s="15">
        <f t="shared" si="3"/>
        <v>777.58041666666668</v>
      </c>
      <c r="E79" s="15">
        <f t="shared" si="4"/>
        <v>604631.304383507</v>
      </c>
      <c r="J79" s="9"/>
    </row>
    <row r="80" spans="1:10" ht="15" thickBot="1" x14ac:dyDescent="0.4">
      <c r="A80" s="14" t="s">
        <v>79</v>
      </c>
      <c r="B80" s="16">
        <v>3144.88</v>
      </c>
      <c r="C80" s="15">
        <v>2368.9795833333333</v>
      </c>
      <c r="D80" s="15">
        <f t="shared" si="3"/>
        <v>775.90041666666684</v>
      </c>
      <c r="E80" s="15">
        <f t="shared" si="4"/>
        <v>602021.45658350724</v>
      </c>
      <c r="J80" s="9"/>
    </row>
    <row r="81" spans="1:10" ht="15" thickBot="1" x14ac:dyDescent="0.4">
      <c r="A81" s="14" t="s">
        <v>80</v>
      </c>
      <c r="B81" s="16">
        <v>3143.77</v>
      </c>
      <c r="C81" s="15">
        <v>2368.9795833333333</v>
      </c>
      <c r="D81" s="15">
        <f t="shared" si="3"/>
        <v>774.79041666666672</v>
      </c>
      <c r="E81" s="15">
        <f t="shared" si="4"/>
        <v>600300.18975850707</v>
      </c>
      <c r="J81" s="9"/>
    </row>
    <row r="82" spans="1:10" ht="15" thickBot="1" x14ac:dyDescent="0.4">
      <c r="A82" s="14" t="s">
        <v>81</v>
      </c>
      <c r="B82" s="16">
        <v>2943.23</v>
      </c>
      <c r="C82" s="15">
        <v>2368.9795833333333</v>
      </c>
      <c r="D82" s="15">
        <f t="shared" si="3"/>
        <v>574.25041666666675</v>
      </c>
      <c r="E82" s="15">
        <f t="shared" si="4"/>
        <v>329763.54104184039</v>
      </c>
      <c r="J82" s="9"/>
    </row>
    <row r="83" spans="1:10" ht="15" thickBot="1" x14ac:dyDescent="0.4">
      <c r="A83" s="14" t="s">
        <v>82</v>
      </c>
      <c r="B83" s="16">
        <v>2942.76</v>
      </c>
      <c r="C83" s="15">
        <v>2368.9795833333333</v>
      </c>
      <c r="D83" s="15">
        <f t="shared" si="3"/>
        <v>573.78041666666695</v>
      </c>
      <c r="E83" s="15">
        <f t="shared" si="4"/>
        <v>329223.96655017394</v>
      </c>
      <c r="J83" s="9"/>
    </row>
    <row r="84" spans="1:10" ht="15" thickBot="1" x14ac:dyDescent="0.4">
      <c r="A84" s="14" t="s">
        <v>83</v>
      </c>
      <c r="B84" s="16">
        <v>2942.46</v>
      </c>
      <c r="C84" s="15">
        <v>2368.9795833333333</v>
      </c>
      <c r="D84" s="15">
        <f t="shared" si="3"/>
        <v>573.48041666666677</v>
      </c>
      <c r="E84" s="15">
        <f t="shared" si="4"/>
        <v>328879.78830017371</v>
      </c>
      <c r="J84" s="9"/>
    </row>
    <row r="85" spans="1:10" ht="15" thickBot="1" x14ac:dyDescent="0.4">
      <c r="A85" s="14" t="s">
        <v>84</v>
      </c>
      <c r="B85" s="16">
        <v>2941.19</v>
      </c>
      <c r="C85" s="15">
        <v>2368.9795833333333</v>
      </c>
      <c r="D85" s="15">
        <f t="shared" si="3"/>
        <v>572.21041666666679</v>
      </c>
      <c r="E85" s="15">
        <f t="shared" si="4"/>
        <v>327424.76094184042</v>
      </c>
      <c r="J85" s="9"/>
    </row>
    <row r="86" spans="1:10" ht="15" thickBot="1" x14ac:dyDescent="0.4">
      <c r="A86" s="14" t="s">
        <v>85</v>
      </c>
      <c r="B86" s="16">
        <v>2941.38</v>
      </c>
      <c r="C86" s="15">
        <v>2368.9795833333333</v>
      </c>
      <c r="D86" s="15">
        <f t="shared" si="3"/>
        <v>572.40041666666684</v>
      </c>
      <c r="E86" s="15">
        <f t="shared" si="4"/>
        <v>327642.23700017383</v>
      </c>
      <c r="J86" s="9"/>
    </row>
    <row r="87" spans="1:10" ht="15" thickBot="1" x14ac:dyDescent="0.4">
      <c r="A87" s="14" t="s">
        <v>86</v>
      </c>
      <c r="B87" s="16">
        <v>2815.5</v>
      </c>
      <c r="C87" s="15">
        <v>2368.9795833333333</v>
      </c>
      <c r="D87" s="15">
        <f t="shared" si="3"/>
        <v>446.52041666666673</v>
      </c>
      <c r="E87" s="15">
        <f t="shared" si="4"/>
        <v>199380.48250017368</v>
      </c>
      <c r="J87" s="9"/>
    </row>
    <row r="88" spans="1:10" ht="15" thickBot="1" x14ac:dyDescent="0.4">
      <c r="A88" s="14" t="s">
        <v>87</v>
      </c>
      <c r="B88" s="16">
        <v>2778.28</v>
      </c>
      <c r="C88" s="15">
        <v>2368.9795833333333</v>
      </c>
      <c r="D88" s="15">
        <f t="shared" si="3"/>
        <v>409.30041666666693</v>
      </c>
      <c r="E88" s="15">
        <f t="shared" si="4"/>
        <v>167526.83108350716</v>
      </c>
      <c r="J88" s="9"/>
    </row>
    <row r="89" spans="1:10" ht="15" thickBot="1" x14ac:dyDescent="0.4">
      <c r="A89" s="14" t="s">
        <v>88</v>
      </c>
      <c r="B89" s="16">
        <v>2479.5100000000002</v>
      </c>
      <c r="C89" s="15">
        <v>2368.9795833333333</v>
      </c>
      <c r="D89" s="15">
        <f t="shared" si="3"/>
        <v>110.53041666666695</v>
      </c>
      <c r="E89" s="15">
        <f t="shared" si="4"/>
        <v>12216.973008507008</v>
      </c>
      <c r="J89" s="9"/>
    </row>
    <row r="90" spans="1:10" ht="15" thickBot="1" x14ac:dyDescent="0.4">
      <c r="A90" s="14" t="s">
        <v>89</v>
      </c>
      <c r="B90" s="16">
        <v>2430.52</v>
      </c>
      <c r="C90" s="15">
        <v>2368.9795833333333</v>
      </c>
      <c r="D90" s="15">
        <f t="shared" si="3"/>
        <v>61.540416666666715</v>
      </c>
      <c r="E90" s="15">
        <f t="shared" si="4"/>
        <v>3787.2228835069504</v>
      </c>
      <c r="J90" s="9"/>
    </row>
    <row r="91" spans="1:10" ht="15" thickBot="1" x14ac:dyDescent="0.4">
      <c r="A91" s="14" t="s">
        <v>90</v>
      </c>
      <c r="B91" s="16">
        <v>2469.89</v>
      </c>
      <c r="C91" s="15">
        <v>2368.9795833333333</v>
      </c>
      <c r="D91" s="15">
        <f t="shared" si="3"/>
        <v>100.91041666666661</v>
      </c>
      <c r="E91" s="15">
        <f t="shared" si="4"/>
        <v>10182.912191840265</v>
      </c>
      <c r="J91" s="9"/>
    </row>
    <row r="92" spans="1:10" ht="15" thickBot="1" x14ac:dyDescent="0.4">
      <c r="A92" s="14" t="s">
        <v>91</v>
      </c>
      <c r="B92" s="16">
        <v>2469.65</v>
      </c>
      <c r="C92" s="15">
        <v>2368.9795833333333</v>
      </c>
      <c r="D92" s="15">
        <f t="shared" si="3"/>
        <v>100.67041666666682</v>
      </c>
      <c r="E92" s="15">
        <f t="shared" si="4"/>
        <v>10134.532791840309</v>
      </c>
      <c r="J92" s="9"/>
    </row>
    <row r="93" spans="1:10" ht="15" thickBot="1" x14ac:dyDescent="0.4">
      <c r="A93" s="14" t="s">
        <v>92</v>
      </c>
      <c r="B93" s="16">
        <v>2469.5100000000002</v>
      </c>
      <c r="C93" s="15">
        <v>2368.9795833333333</v>
      </c>
      <c r="D93" s="15">
        <f t="shared" si="3"/>
        <v>100.53041666666695</v>
      </c>
      <c r="E93" s="15">
        <f t="shared" si="4"/>
        <v>10106.364675173669</v>
      </c>
      <c r="J93" s="9"/>
    </row>
    <row r="94" spans="1:10" ht="15" thickBot="1" x14ac:dyDescent="0.4">
      <c r="A94" s="14" t="s">
        <v>93</v>
      </c>
      <c r="B94" s="16">
        <v>2188.9</v>
      </c>
      <c r="C94" s="15">
        <v>2368.9795833333333</v>
      </c>
      <c r="D94" s="15">
        <f t="shared" si="3"/>
        <v>-180.07958333333318</v>
      </c>
      <c r="E94" s="15">
        <f t="shared" si="4"/>
        <v>32428.656333506886</v>
      </c>
      <c r="J94" s="9"/>
    </row>
    <row r="95" spans="1:10" ht="15" thickBot="1" x14ac:dyDescent="0.4">
      <c r="A95" s="14" t="s">
        <v>94</v>
      </c>
      <c r="B95" s="16">
        <v>2188.36</v>
      </c>
      <c r="C95" s="15">
        <v>2368.9795833333333</v>
      </c>
      <c r="D95" s="15">
        <f t="shared" si="3"/>
        <v>-180.61958333333314</v>
      </c>
      <c r="E95" s="15">
        <f t="shared" si="4"/>
        <v>32623.433883506874</v>
      </c>
      <c r="J95" s="9"/>
    </row>
    <row r="96" spans="1:10" ht="15" thickBot="1" x14ac:dyDescent="0.4">
      <c r="A96" s="14" t="s">
        <v>95</v>
      </c>
      <c r="B96" s="16">
        <v>2188.19</v>
      </c>
      <c r="C96" s="15">
        <v>2368.9795833333333</v>
      </c>
      <c r="D96" s="15">
        <f t="shared" si="3"/>
        <v>-180.78958333333321</v>
      </c>
      <c r="E96" s="15">
        <f t="shared" si="4"/>
        <v>32684.873441840235</v>
      </c>
      <c r="J96" s="9"/>
    </row>
    <row r="97" spans="1:10" ht="15" thickBot="1" x14ac:dyDescent="0.4">
      <c r="A97" s="14" t="s">
        <v>96</v>
      </c>
      <c r="B97" s="16">
        <v>2066.7399999999998</v>
      </c>
      <c r="C97" s="15">
        <v>2368.9795833333333</v>
      </c>
      <c r="D97" s="15">
        <f t="shared" si="3"/>
        <v>-302.23958333333348</v>
      </c>
      <c r="E97" s="15">
        <f t="shared" si="4"/>
        <v>91348.76573350704</v>
      </c>
      <c r="J97" s="9"/>
    </row>
    <row r="98" spans="1:10" x14ac:dyDescent="0.35">
      <c r="B98" s="12">
        <f>AVERAGE(B2:B97)</f>
        <v>2368.9795833333333</v>
      </c>
      <c r="C98" s="2"/>
      <c r="D98" s="12" t="s">
        <v>110</v>
      </c>
      <c r="E98" s="12">
        <f>SUM(E2:E97)</f>
        <v>30544578.271383338</v>
      </c>
      <c r="J98" s="9"/>
    </row>
    <row r="99" spans="1:10" x14ac:dyDescent="0.35">
      <c r="D99" s="17" t="s">
        <v>108</v>
      </c>
      <c r="E99" s="17">
        <f>E98/96</f>
        <v>318172.69032690977</v>
      </c>
      <c r="J99" s="9"/>
    </row>
    <row r="100" spans="1:10" x14ac:dyDescent="0.35">
      <c r="D100" s="17" t="s">
        <v>109</v>
      </c>
      <c r="E100" s="17">
        <f>SQRT(E99)</f>
        <v>564.06798378113058</v>
      </c>
      <c r="J100" s="9"/>
    </row>
    <row r="101" spans="1:10" x14ac:dyDescent="0.35">
      <c r="J101" s="9"/>
    </row>
    <row r="102" spans="1:10" x14ac:dyDescent="0.35">
      <c r="J102" s="9"/>
    </row>
    <row r="103" spans="1:10" x14ac:dyDescent="0.35">
      <c r="J103" s="9"/>
    </row>
    <row r="104" spans="1:10" x14ac:dyDescent="0.35">
      <c r="J104" s="9"/>
    </row>
    <row r="105" spans="1:10" x14ac:dyDescent="0.35">
      <c r="J105" s="9"/>
    </row>
    <row r="106" spans="1:10" x14ac:dyDescent="0.35">
      <c r="J106" s="9"/>
    </row>
    <row r="107" spans="1:10" x14ac:dyDescent="0.35">
      <c r="J107" s="9"/>
    </row>
    <row r="108" spans="1:10" x14ac:dyDescent="0.35">
      <c r="J108" s="9"/>
    </row>
    <row r="109" spans="1:10" x14ac:dyDescent="0.35">
      <c r="J109" s="9"/>
    </row>
    <row r="110" spans="1:10" x14ac:dyDescent="0.35">
      <c r="J110" s="9"/>
    </row>
    <row r="111" spans="1:10" x14ac:dyDescent="0.35">
      <c r="J111" s="9"/>
    </row>
    <row r="112" spans="1:10" x14ac:dyDescent="0.35">
      <c r="J112" s="9"/>
    </row>
    <row r="113" spans="10:10" x14ac:dyDescent="0.35">
      <c r="J113" s="9"/>
    </row>
    <row r="114" spans="10:10" x14ac:dyDescent="0.35">
      <c r="J114" s="9"/>
    </row>
    <row r="115" spans="10:10" x14ac:dyDescent="0.35">
      <c r="J115" s="9"/>
    </row>
    <row r="116" spans="10:10" x14ac:dyDescent="0.35">
      <c r="J116" s="9"/>
    </row>
    <row r="117" spans="10:10" x14ac:dyDescent="0.35">
      <c r="J117" s="9"/>
    </row>
    <row r="118" spans="10:10" x14ac:dyDescent="0.35">
      <c r="J118" s="9"/>
    </row>
    <row r="119" spans="10:10" x14ac:dyDescent="0.35">
      <c r="J119" s="9"/>
    </row>
    <row r="120" spans="10:10" x14ac:dyDescent="0.35">
      <c r="J120" s="9"/>
    </row>
    <row r="121" spans="10:10" x14ac:dyDescent="0.35">
      <c r="J121" s="9"/>
    </row>
    <row r="122" spans="10:10" x14ac:dyDescent="0.35">
      <c r="J122" s="9"/>
    </row>
    <row r="123" spans="10:10" x14ac:dyDescent="0.35">
      <c r="J123" s="9"/>
    </row>
    <row r="124" spans="10:10" x14ac:dyDescent="0.35">
      <c r="J124" s="9"/>
    </row>
    <row r="125" spans="10:10" x14ac:dyDescent="0.35">
      <c r="J125" s="9"/>
    </row>
    <row r="126" spans="10:10" x14ac:dyDescent="0.35">
      <c r="J126" s="9"/>
    </row>
    <row r="127" spans="10:10" x14ac:dyDescent="0.35">
      <c r="J127" s="9"/>
    </row>
    <row r="128" spans="10:10" x14ac:dyDescent="0.35">
      <c r="J128" s="9"/>
    </row>
    <row r="129" spans="10:10" x14ac:dyDescent="0.35">
      <c r="J129" s="9"/>
    </row>
    <row r="130" spans="10:10" x14ac:dyDescent="0.35">
      <c r="J130" s="9"/>
    </row>
    <row r="131" spans="10:10" x14ac:dyDescent="0.35">
      <c r="J131" s="9"/>
    </row>
    <row r="132" spans="10:10" x14ac:dyDescent="0.35">
      <c r="J132" s="9"/>
    </row>
    <row r="133" spans="10:10" x14ac:dyDescent="0.35">
      <c r="J133" s="9"/>
    </row>
    <row r="134" spans="10:10" x14ac:dyDescent="0.35">
      <c r="J134" s="9"/>
    </row>
    <row r="135" spans="10:10" x14ac:dyDescent="0.35">
      <c r="J135" s="9"/>
    </row>
    <row r="136" spans="10:10" x14ac:dyDescent="0.35">
      <c r="J136" s="9"/>
    </row>
    <row r="137" spans="10:10" x14ac:dyDescent="0.35">
      <c r="J137" s="9"/>
    </row>
    <row r="138" spans="10:10" x14ac:dyDescent="0.35">
      <c r="J138" s="9"/>
    </row>
    <row r="139" spans="10:10" x14ac:dyDescent="0.35">
      <c r="J139" s="9"/>
    </row>
    <row r="140" spans="10:10" x14ac:dyDescent="0.35">
      <c r="J140" s="9"/>
    </row>
    <row r="141" spans="10:10" x14ac:dyDescent="0.35">
      <c r="J141" s="9"/>
    </row>
    <row r="142" spans="10:10" x14ac:dyDescent="0.35">
      <c r="J142" s="9"/>
    </row>
    <row r="143" spans="10:10" x14ac:dyDescent="0.35">
      <c r="J143" s="9"/>
    </row>
    <row r="144" spans="10:10" x14ac:dyDescent="0.35">
      <c r="J144" s="9"/>
    </row>
    <row r="145" spans="10:10" x14ac:dyDescent="0.35">
      <c r="J145" s="9"/>
    </row>
    <row r="146" spans="10:10" x14ac:dyDescent="0.35">
      <c r="J146" s="9"/>
    </row>
    <row r="147" spans="10:10" x14ac:dyDescent="0.35">
      <c r="J147" s="9"/>
    </row>
    <row r="148" spans="10:10" x14ac:dyDescent="0.35">
      <c r="J148" s="9"/>
    </row>
    <row r="149" spans="10:10" x14ac:dyDescent="0.35">
      <c r="J149" s="9"/>
    </row>
    <row r="150" spans="10:10" x14ac:dyDescent="0.35">
      <c r="J150" s="9"/>
    </row>
    <row r="151" spans="10:10" x14ac:dyDescent="0.35">
      <c r="J151" s="9"/>
    </row>
    <row r="152" spans="10:10" x14ac:dyDescent="0.35">
      <c r="J152" s="9"/>
    </row>
    <row r="153" spans="10:10" x14ac:dyDescent="0.35">
      <c r="J153" s="9"/>
    </row>
    <row r="154" spans="10:10" x14ac:dyDescent="0.35">
      <c r="J154" s="9"/>
    </row>
    <row r="155" spans="10:10" x14ac:dyDescent="0.35">
      <c r="J155" s="9"/>
    </row>
    <row r="156" spans="10:10" x14ac:dyDescent="0.35">
      <c r="J156" s="9"/>
    </row>
    <row r="157" spans="10:10" x14ac:dyDescent="0.35">
      <c r="J157" s="9"/>
    </row>
    <row r="158" spans="10:10" x14ac:dyDescent="0.35">
      <c r="J158" s="9"/>
    </row>
    <row r="159" spans="10:10" x14ac:dyDescent="0.35">
      <c r="J159" s="9"/>
    </row>
    <row r="160" spans="10:10" x14ac:dyDescent="0.35">
      <c r="J160" s="9"/>
    </row>
    <row r="161" spans="10:10" x14ac:dyDescent="0.35">
      <c r="J161" s="9"/>
    </row>
    <row r="162" spans="10:10" x14ac:dyDescent="0.35">
      <c r="J162" s="9"/>
    </row>
    <row r="163" spans="10:10" x14ac:dyDescent="0.35">
      <c r="J163" s="9"/>
    </row>
    <row r="164" spans="10:10" x14ac:dyDescent="0.35">
      <c r="J164" s="9"/>
    </row>
    <row r="165" spans="10:10" x14ac:dyDescent="0.35">
      <c r="J165" s="9"/>
    </row>
    <row r="166" spans="10:10" x14ac:dyDescent="0.35">
      <c r="J166" s="9"/>
    </row>
    <row r="167" spans="10:10" x14ac:dyDescent="0.35">
      <c r="J167" s="9"/>
    </row>
    <row r="168" spans="10:10" x14ac:dyDescent="0.35">
      <c r="J168" s="9"/>
    </row>
    <row r="169" spans="10:10" x14ac:dyDescent="0.35">
      <c r="J169" s="9"/>
    </row>
    <row r="170" spans="10:10" x14ac:dyDescent="0.35">
      <c r="J170" s="9"/>
    </row>
    <row r="171" spans="10:10" x14ac:dyDescent="0.35">
      <c r="J171" s="9"/>
    </row>
    <row r="172" spans="10:10" x14ac:dyDescent="0.35">
      <c r="J172" s="9"/>
    </row>
    <row r="173" spans="10:10" x14ac:dyDescent="0.35">
      <c r="J173" s="9"/>
    </row>
    <row r="174" spans="10:10" x14ac:dyDescent="0.35">
      <c r="J174" s="9"/>
    </row>
    <row r="175" spans="10:10" x14ac:dyDescent="0.35">
      <c r="J175" s="9"/>
    </row>
    <row r="176" spans="10:10" x14ac:dyDescent="0.35">
      <c r="J176" s="9"/>
    </row>
    <row r="177" spans="10:10" x14ac:dyDescent="0.35">
      <c r="J177" s="9"/>
    </row>
    <row r="178" spans="10:10" x14ac:dyDescent="0.35">
      <c r="J178" s="9"/>
    </row>
    <row r="179" spans="10:10" x14ac:dyDescent="0.35">
      <c r="J179" s="9"/>
    </row>
    <row r="180" spans="10:10" x14ac:dyDescent="0.35">
      <c r="J180" s="9"/>
    </row>
    <row r="181" spans="10:10" x14ac:dyDescent="0.35">
      <c r="J181" s="9"/>
    </row>
    <row r="182" spans="10:10" x14ac:dyDescent="0.35">
      <c r="J182" s="9"/>
    </row>
    <row r="183" spans="10:10" x14ac:dyDescent="0.35">
      <c r="J183" s="9"/>
    </row>
    <row r="184" spans="10:10" x14ac:dyDescent="0.35">
      <c r="J184" s="9"/>
    </row>
    <row r="185" spans="10:10" x14ac:dyDescent="0.35">
      <c r="J185" s="9"/>
    </row>
    <row r="186" spans="10:10" x14ac:dyDescent="0.35">
      <c r="J186" s="9"/>
    </row>
    <row r="187" spans="10:10" x14ac:dyDescent="0.35">
      <c r="J187" s="9"/>
    </row>
    <row r="188" spans="10:10" x14ac:dyDescent="0.35">
      <c r="J188" s="9"/>
    </row>
    <row r="189" spans="10:10" x14ac:dyDescent="0.35">
      <c r="J189" s="9"/>
    </row>
    <row r="190" spans="10:10" x14ac:dyDescent="0.35">
      <c r="J190" s="9"/>
    </row>
    <row r="191" spans="10:10" x14ac:dyDescent="0.35">
      <c r="J191" s="9"/>
    </row>
    <row r="192" spans="10:10" x14ac:dyDescent="0.35">
      <c r="J192" s="9"/>
    </row>
    <row r="193" spans="10:10" x14ac:dyDescent="0.35">
      <c r="J193" s="9"/>
    </row>
    <row r="194" spans="10:10" x14ac:dyDescent="0.35">
      <c r="J194" s="9"/>
    </row>
    <row r="195" spans="10:10" x14ac:dyDescent="0.35">
      <c r="J195" s="9"/>
    </row>
    <row r="196" spans="10:10" x14ac:dyDescent="0.35">
      <c r="J196" s="9"/>
    </row>
    <row r="197" spans="10:10" x14ac:dyDescent="0.35">
      <c r="J197" s="9"/>
    </row>
    <row r="198" spans="10:10" x14ac:dyDescent="0.35">
      <c r="J198" s="9"/>
    </row>
    <row r="199" spans="10:10" x14ac:dyDescent="0.35">
      <c r="J199" s="9"/>
    </row>
    <row r="200" spans="10:10" x14ac:dyDescent="0.35">
      <c r="J200" s="9"/>
    </row>
    <row r="201" spans="10:10" x14ac:dyDescent="0.35">
      <c r="J201" s="9"/>
    </row>
    <row r="202" spans="10:10" x14ac:dyDescent="0.35">
      <c r="J202" s="9"/>
    </row>
    <row r="203" spans="10:10" x14ac:dyDescent="0.35">
      <c r="J203" s="9"/>
    </row>
    <row r="204" spans="10:10" x14ac:dyDescent="0.35">
      <c r="J204" s="9"/>
    </row>
    <row r="205" spans="10:10" x14ac:dyDescent="0.35">
      <c r="J205" s="9"/>
    </row>
    <row r="206" spans="10:10" x14ac:dyDescent="0.35">
      <c r="J206" s="9"/>
    </row>
    <row r="207" spans="10:10" x14ac:dyDescent="0.35">
      <c r="J207" s="9"/>
    </row>
    <row r="208" spans="10:10" x14ac:dyDescent="0.35">
      <c r="J208" s="9"/>
    </row>
    <row r="209" spans="10:10" x14ac:dyDescent="0.35">
      <c r="J209" s="9"/>
    </row>
    <row r="210" spans="10:10" x14ac:dyDescent="0.35">
      <c r="J210" s="9"/>
    </row>
    <row r="211" spans="10:10" x14ac:dyDescent="0.35">
      <c r="J211" s="9"/>
    </row>
    <row r="212" spans="10:10" x14ac:dyDescent="0.35">
      <c r="J212" s="9"/>
    </row>
    <row r="213" spans="10:10" x14ac:dyDescent="0.35">
      <c r="J213" s="9"/>
    </row>
    <row r="214" spans="10:10" x14ac:dyDescent="0.35">
      <c r="J214" s="9"/>
    </row>
    <row r="215" spans="10:10" x14ac:dyDescent="0.35">
      <c r="J215" s="9"/>
    </row>
    <row r="216" spans="10:10" x14ac:dyDescent="0.35">
      <c r="J216" s="9"/>
    </row>
    <row r="217" spans="10:10" x14ac:dyDescent="0.35">
      <c r="J217" s="9"/>
    </row>
    <row r="218" spans="10:10" x14ac:dyDescent="0.35">
      <c r="J218" s="9"/>
    </row>
    <row r="219" spans="10:10" x14ac:dyDescent="0.35">
      <c r="J219" s="9"/>
    </row>
    <row r="220" spans="10:10" x14ac:dyDescent="0.35">
      <c r="J220" s="9"/>
    </row>
    <row r="221" spans="10:10" x14ac:dyDescent="0.35">
      <c r="J221" s="9"/>
    </row>
    <row r="222" spans="10:10" x14ac:dyDescent="0.35">
      <c r="J222" s="9"/>
    </row>
    <row r="223" spans="10:10" x14ac:dyDescent="0.35">
      <c r="J223" s="9"/>
    </row>
    <row r="224" spans="10:10" x14ac:dyDescent="0.35">
      <c r="J224" s="9"/>
    </row>
    <row r="225" spans="10:10" x14ac:dyDescent="0.35">
      <c r="J225" s="9"/>
    </row>
    <row r="226" spans="10:10" x14ac:dyDescent="0.35">
      <c r="J226" s="9"/>
    </row>
    <row r="227" spans="10:10" x14ac:dyDescent="0.35">
      <c r="J227" s="9"/>
    </row>
    <row r="228" spans="10:10" x14ac:dyDescent="0.35">
      <c r="J228" s="9"/>
    </row>
    <row r="229" spans="10:10" x14ac:dyDescent="0.35">
      <c r="J229" s="9"/>
    </row>
    <row r="230" spans="10:10" x14ac:dyDescent="0.35">
      <c r="J230" s="9"/>
    </row>
    <row r="231" spans="10:10" x14ac:dyDescent="0.35">
      <c r="J231" s="9"/>
    </row>
    <row r="232" spans="10:10" x14ac:dyDescent="0.35">
      <c r="J232" s="9"/>
    </row>
    <row r="233" spans="10:10" x14ac:dyDescent="0.35">
      <c r="J233" s="9"/>
    </row>
    <row r="234" spans="10:10" x14ac:dyDescent="0.35">
      <c r="J234" s="9"/>
    </row>
    <row r="235" spans="10:10" x14ac:dyDescent="0.35">
      <c r="J235" s="9"/>
    </row>
    <row r="236" spans="10:10" x14ac:dyDescent="0.35">
      <c r="J236" s="9"/>
    </row>
    <row r="237" spans="10:10" x14ac:dyDescent="0.35">
      <c r="J237" s="9"/>
    </row>
    <row r="238" spans="10:10" x14ac:dyDescent="0.35">
      <c r="J238" s="9"/>
    </row>
    <row r="239" spans="10:10" x14ac:dyDescent="0.35">
      <c r="J239" s="9"/>
    </row>
    <row r="240" spans="10:10" x14ac:dyDescent="0.35">
      <c r="J240" s="9"/>
    </row>
    <row r="241" spans="10:13" x14ac:dyDescent="0.35">
      <c r="J241" s="9"/>
    </row>
    <row r="242" spans="10:13" x14ac:dyDescent="0.35">
      <c r="J242" s="9"/>
    </row>
    <row r="243" spans="10:13" x14ac:dyDescent="0.35">
      <c r="J243" s="9"/>
    </row>
    <row r="244" spans="10:13" x14ac:dyDescent="0.35">
      <c r="J244" s="9"/>
    </row>
    <row r="245" spans="10:13" x14ac:dyDescent="0.35">
      <c r="J245" s="9"/>
    </row>
    <row r="246" spans="10:13" x14ac:dyDescent="0.35">
      <c r="J246" s="9"/>
    </row>
    <row r="247" spans="10:13" x14ac:dyDescent="0.35">
      <c r="J247" s="9"/>
    </row>
    <row r="248" spans="10:13" x14ac:dyDescent="0.35">
      <c r="J248" s="9"/>
    </row>
    <row r="249" spans="10:13" x14ac:dyDescent="0.35">
      <c r="J249" s="9"/>
    </row>
    <row r="250" spans="10:13" x14ac:dyDescent="0.35">
      <c r="J250" s="9"/>
    </row>
    <row r="251" spans="10:13" x14ac:dyDescent="0.35">
      <c r="J251" s="9"/>
    </row>
    <row r="252" spans="10:13" x14ac:dyDescent="0.35">
      <c r="J252" s="9"/>
    </row>
    <row r="253" spans="10:13" x14ac:dyDescent="0.35">
      <c r="J253" s="9"/>
    </row>
    <row r="254" spans="10:13" x14ac:dyDescent="0.35">
      <c r="J254" s="9"/>
    </row>
    <row r="255" spans="10:13" x14ac:dyDescent="0.35">
      <c r="M255">
        <f>K255*L255</f>
        <v>0</v>
      </c>
    </row>
  </sheetData>
  <sortState xmlns:xlrd2="http://schemas.microsoft.com/office/spreadsheetml/2017/richdata2" ref="M3:M9">
    <sortCondition ref="M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079A-AE5E-4934-BDDC-DF1A3E4D8BAD}">
  <dimension ref="A1:O100"/>
  <sheetViews>
    <sheetView workbookViewId="0">
      <selection activeCell="I9" sqref="I9"/>
    </sheetView>
  </sheetViews>
  <sheetFormatPr defaultRowHeight="14.5" x14ac:dyDescent="0.35"/>
  <cols>
    <col min="1" max="1" width="7.6328125" bestFit="1" customWidth="1"/>
    <col min="2" max="3" width="8.6328125" bestFit="1" customWidth="1"/>
    <col min="4" max="4" width="16.453125" bestFit="1" customWidth="1"/>
    <col min="5" max="5" width="9.54296875" bestFit="1" customWidth="1"/>
    <col min="15" max="15" width="11.81640625" bestFit="1" customWidth="1"/>
  </cols>
  <sheetData>
    <row r="1" spans="1:15" ht="21.5" thickBot="1" x14ac:dyDescent="0.4">
      <c r="A1" s="18" t="s">
        <v>97</v>
      </c>
      <c r="B1" s="13" t="s">
        <v>0</v>
      </c>
      <c r="C1" s="13" t="s">
        <v>104</v>
      </c>
      <c r="D1" s="13" t="s">
        <v>105</v>
      </c>
      <c r="E1" s="13" t="s">
        <v>106</v>
      </c>
      <c r="N1" s="1" t="s">
        <v>111</v>
      </c>
      <c r="O1" s="1" t="s">
        <v>112</v>
      </c>
    </row>
    <row r="2" spans="1:15" x14ac:dyDescent="0.35">
      <c r="A2" s="19" t="s">
        <v>208</v>
      </c>
      <c r="B2" s="20">
        <v>2495.8200000000002</v>
      </c>
      <c r="C2" s="17">
        <v>2623.270833333333</v>
      </c>
      <c r="D2" s="17">
        <f>B2-C2</f>
        <v>-127.45083333333287</v>
      </c>
      <c r="E2" s="17">
        <f>POWER(D2,2)</f>
        <v>16243.714917360992</v>
      </c>
      <c r="F2" s="17" t="s">
        <v>99</v>
      </c>
      <c r="G2" s="12">
        <f>MIN(B2:B97)</f>
        <v>1499.98</v>
      </c>
      <c r="I2" s="5" t="s">
        <v>98</v>
      </c>
      <c r="K2" s="11" t="s">
        <v>101</v>
      </c>
      <c r="L2" s="11" t="s">
        <v>102</v>
      </c>
      <c r="N2" s="7">
        <v>1000</v>
      </c>
      <c r="O2">
        <f>_xlfn.NORM.DIST(N2,$G$9,$G$10,FALSE)*500*96</f>
        <v>0.18252514590994715</v>
      </c>
    </row>
    <row r="3" spans="1:15" x14ac:dyDescent="0.35">
      <c r="A3" s="19" t="s">
        <v>207</v>
      </c>
      <c r="B3" s="20">
        <v>2496.66</v>
      </c>
      <c r="C3" s="17">
        <v>2623.270833333333</v>
      </c>
      <c r="D3" s="17">
        <f t="shared" ref="D3:D66" si="0">B3-C3</f>
        <v>-126.61083333333318</v>
      </c>
      <c r="E3" s="17">
        <f t="shared" ref="E3:E66" si="1">POWER(D3,2)</f>
        <v>16030.303117361071</v>
      </c>
      <c r="F3" s="17" t="s">
        <v>100</v>
      </c>
      <c r="G3" s="12">
        <f>MAX(B2:B97)</f>
        <v>3682.65</v>
      </c>
      <c r="I3" s="1">
        <v>1000</v>
      </c>
      <c r="K3" s="7">
        <v>1000</v>
      </c>
      <c r="L3" s="8">
        <v>0</v>
      </c>
      <c r="N3" s="7">
        <v>1500</v>
      </c>
      <c r="O3">
        <f t="shared" ref="O3:O8" si="2">_xlfn.NORM.DIST(N3,$G$9,$G$10,FALSE)*500*96</f>
        <v>2.9729308956306797</v>
      </c>
    </row>
    <row r="4" spans="1:15" x14ac:dyDescent="0.35">
      <c r="A4" s="19" t="s">
        <v>206</v>
      </c>
      <c r="B4" s="20">
        <v>2779.46</v>
      </c>
      <c r="C4" s="17">
        <v>2623.270833333333</v>
      </c>
      <c r="D4" s="17">
        <f t="shared" si="0"/>
        <v>156.18916666666701</v>
      </c>
      <c r="E4" s="17">
        <f t="shared" si="1"/>
        <v>24395.055784027885</v>
      </c>
      <c r="F4" s="3"/>
      <c r="G4" s="3"/>
      <c r="I4">
        <v>1500</v>
      </c>
      <c r="K4" s="7">
        <v>1500</v>
      </c>
      <c r="L4" s="8">
        <v>1</v>
      </c>
      <c r="N4" s="7">
        <v>2000</v>
      </c>
      <c r="O4">
        <f t="shared" si="2"/>
        <v>17.531331859456852</v>
      </c>
    </row>
    <row r="5" spans="1:15" x14ac:dyDescent="0.35">
      <c r="A5" s="19" t="s">
        <v>205</v>
      </c>
      <c r="B5" s="20">
        <v>2499.83</v>
      </c>
      <c r="C5" s="17">
        <v>2623.270833333333</v>
      </c>
      <c r="D5" s="17">
        <f t="shared" si="0"/>
        <v>-123.4408333333331</v>
      </c>
      <c r="E5" s="17">
        <f t="shared" si="1"/>
        <v>15237.639334027721</v>
      </c>
      <c r="F5" s="3"/>
      <c r="G5" s="3"/>
      <c r="I5" s="1">
        <v>2000</v>
      </c>
      <c r="K5" s="7">
        <v>2000</v>
      </c>
      <c r="L5" s="8">
        <v>11</v>
      </c>
      <c r="N5" s="7">
        <v>2500</v>
      </c>
      <c r="O5">
        <f t="shared" si="2"/>
        <v>37.429411055991437</v>
      </c>
    </row>
    <row r="6" spans="1:15" x14ac:dyDescent="0.35">
      <c r="A6" s="19" t="s">
        <v>204</v>
      </c>
      <c r="B6" s="20">
        <v>2403.09</v>
      </c>
      <c r="C6" s="17">
        <v>2623.270833333333</v>
      </c>
      <c r="D6" s="17">
        <f t="shared" si="0"/>
        <v>-220.18083333333288</v>
      </c>
      <c r="E6" s="17">
        <f t="shared" si="1"/>
        <v>48479.599367360912</v>
      </c>
      <c r="F6" s="3"/>
      <c r="G6" s="3"/>
      <c r="I6">
        <v>2500</v>
      </c>
      <c r="K6" s="7">
        <v>2500</v>
      </c>
      <c r="L6" s="8">
        <v>39</v>
      </c>
      <c r="N6" s="7">
        <v>3000</v>
      </c>
      <c r="O6">
        <f t="shared" si="2"/>
        <v>28.932040399082997</v>
      </c>
    </row>
    <row r="7" spans="1:15" x14ac:dyDescent="0.35">
      <c r="A7" s="19" t="s">
        <v>203</v>
      </c>
      <c r="B7" s="20">
        <v>2400.71</v>
      </c>
      <c r="C7" s="17">
        <v>2623.270833333333</v>
      </c>
      <c r="D7" s="17">
        <f t="shared" si="0"/>
        <v>-222.56083333333299</v>
      </c>
      <c r="E7" s="17">
        <f t="shared" si="1"/>
        <v>49533.324534027626</v>
      </c>
      <c r="F7" s="3"/>
      <c r="G7" s="3"/>
      <c r="I7" s="1">
        <v>3000</v>
      </c>
      <c r="K7" s="7">
        <v>3000</v>
      </c>
      <c r="L7" s="8">
        <v>26</v>
      </c>
      <c r="N7" s="7">
        <v>3500</v>
      </c>
      <c r="O7">
        <f t="shared" si="2"/>
        <v>8.0967945299444075</v>
      </c>
    </row>
    <row r="8" spans="1:15" x14ac:dyDescent="0.35">
      <c r="A8" s="19" t="s">
        <v>202</v>
      </c>
      <c r="B8" s="20">
        <v>2406.06</v>
      </c>
      <c r="C8" s="17">
        <v>2623.270833333333</v>
      </c>
      <c r="D8" s="17">
        <f t="shared" si="0"/>
        <v>-217.21083333333308</v>
      </c>
      <c r="E8" s="17">
        <f t="shared" si="1"/>
        <v>47180.546117361002</v>
      </c>
      <c r="F8" s="3"/>
      <c r="G8" s="3"/>
      <c r="I8">
        <v>3500</v>
      </c>
      <c r="K8" s="7">
        <v>3500</v>
      </c>
      <c r="L8" s="8">
        <v>10</v>
      </c>
      <c r="N8" s="7">
        <v>4000</v>
      </c>
      <c r="O8">
        <f t="shared" si="2"/>
        <v>0.82038018180809735</v>
      </c>
    </row>
    <row r="9" spans="1:15" x14ac:dyDescent="0.35">
      <c r="A9" s="19" t="s">
        <v>201</v>
      </c>
      <c r="B9" s="20">
        <v>2369.48</v>
      </c>
      <c r="C9" s="17">
        <v>2623.270833333333</v>
      </c>
      <c r="D9" s="17">
        <f t="shared" si="0"/>
        <v>-253.79083333333301</v>
      </c>
      <c r="E9" s="17">
        <f t="shared" si="1"/>
        <v>64409.787084027615</v>
      </c>
      <c r="F9" s="17" t="s">
        <v>103</v>
      </c>
      <c r="G9" s="12">
        <f>B98</f>
        <v>2623.270833333333</v>
      </c>
      <c r="I9" s="1">
        <v>4000</v>
      </c>
      <c r="K9" s="7">
        <v>4000</v>
      </c>
      <c r="L9" s="8">
        <v>9</v>
      </c>
    </row>
    <row r="10" spans="1:15" ht="15" thickBot="1" x14ac:dyDescent="0.4">
      <c r="A10" s="19" t="s">
        <v>200</v>
      </c>
      <c r="B10" s="20">
        <v>2257.4299999999998</v>
      </c>
      <c r="C10" s="17">
        <v>2623.270833333333</v>
      </c>
      <c r="D10" s="17">
        <f t="shared" si="0"/>
        <v>-365.84083333333319</v>
      </c>
      <c r="E10" s="17">
        <f t="shared" si="1"/>
        <v>133839.51533402767</v>
      </c>
      <c r="F10" s="17" t="s">
        <v>107</v>
      </c>
      <c r="G10" s="17">
        <f>E100</f>
        <v>496.05365325080732</v>
      </c>
      <c r="K10" s="10"/>
      <c r="L10" s="10"/>
    </row>
    <row r="11" spans="1:15" x14ac:dyDescent="0.35">
      <c r="A11" s="19" t="s">
        <v>199</v>
      </c>
      <c r="B11" s="20">
        <v>2255.37</v>
      </c>
      <c r="C11" s="17">
        <v>2623.270833333333</v>
      </c>
      <c r="D11" s="17">
        <f t="shared" si="0"/>
        <v>-367.90083333333314</v>
      </c>
      <c r="E11" s="17">
        <f t="shared" si="1"/>
        <v>135351.02316736098</v>
      </c>
    </row>
    <row r="12" spans="1:15" x14ac:dyDescent="0.35">
      <c r="A12" s="19" t="s">
        <v>198</v>
      </c>
      <c r="B12" s="20">
        <v>2319.5</v>
      </c>
      <c r="C12" s="17">
        <v>2623.270833333333</v>
      </c>
      <c r="D12" s="17">
        <f t="shared" si="0"/>
        <v>-303.77083333333303</v>
      </c>
      <c r="E12" s="17">
        <f t="shared" si="1"/>
        <v>92276.719184027592</v>
      </c>
    </row>
    <row r="13" spans="1:15" x14ac:dyDescent="0.35">
      <c r="A13" s="19" t="s">
        <v>197</v>
      </c>
      <c r="B13" s="20">
        <v>2308.1</v>
      </c>
      <c r="C13" s="17">
        <v>2623.270833333333</v>
      </c>
      <c r="D13" s="17">
        <f t="shared" si="0"/>
        <v>-315.17083333333312</v>
      </c>
      <c r="E13" s="17">
        <f t="shared" si="1"/>
        <v>99332.654184027648</v>
      </c>
    </row>
    <row r="14" spans="1:15" x14ac:dyDescent="0.35">
      <c r="A14" s="19" t="s">
        <v>196</v>
      </c>
      <c r="B14" s="20">
        <v>2119.88</v>
      </c>
      <c r="C14" s="17">
        <v>2623.270833333333</v>
      </c>
      <c r="D14" s="17">
        <f t="shared" si="0"/>
        <v>-503.39083333333292</v>
      </c>
      <c r="E14" s="17">
        <f t="shared" si="1"/>
        <v>253402.33108402736</v>
      </c>
    </row>
    <row r="15" spans="1:15" x14ac:dyDescent="0.35">
      <c r="A15" s="19" t="s">
        <v>195</v>
      </c>
      <c r="B15" s="20">
        <v>2299.58</v>
      </c>
      <c r="C15" s="17">
        <v>2623.270833333333</v>
      </c>
      <c r="D15" s="17">
        <f t="shared" si="0"/>
        <v>-323.6908333333331</v>
      </c>
      <c r="E15" s="17">
        <f t="shared" si="1"/>
        <v>104775.75558402763</v>
      </c>
    </row>
    <row r="16" spans="1:15" x14ac:dyDescent="0.35">
      <c r="A16" s="19" t="s">
        <v>194</v>
      </c>
      <c r="B16" s="20">
        <v>2369.52</v>
      </c>
      <c r="C16" s="17">
        <v>2623.270833333333</v>
      </c>
      <c r="D16" s="17">
        <f t="shared" si="0"/>
        <v>-253.75083333333305</v>
      </c>
      <c r="E16" s="17">
        <f t="shared" si="1"/>
        <v>64389.485417360964</v>
      </c>
    </row>
    <row r="17" spans="1:5" x14ac:dyDescent="0.35">
      <c r="A17" s="19" t="s">
        <v>193</v>
      </c>
      <c r="B17" s="20">
        <v>2256.6</v>
      </c>
      <c r="C17" s="17">
        <v>2623.270833333333</v>
      </c>
      <c r="D17" s="17">
        <f t="shared" si="0"/>
        <v>-366.67083333333312</v>
      </c>
      <c r="E17" s="17">
        <f t="shared" si="1"/>
        <v>134447.50001736096</v>
      </c>
    </row>
    <row r="18" spans="1:5" x14ac:dyDescent="0.35">
      <c r="A18" s="19" t="s">
        <v>192</v>
      </c>
      <c r="B18" s="20">
        <v>1999.57</v>
      </c>
      <c r="C18" s="17">
        <v>2623.270833333333</v>
      </c>
      <c r="D18" s="17">
        <f t="shared" si="0"/>
        <v>-623.70083333333309</v>
      </c>
      <c r="E18" s="17">
        <f t="shared" si="1"/>
        <v>389002.72950069414</v>
      </c>
    </row>
    <row r="19" spans="1:5" x14ac:dyDescent="0.35">
      <c r="A19" s="19" t="s">
        <v>191</v>
      </c>
      <c r="B19" s="20">
        <v>2000.43</v>
      </c>
      <c r="C19" s="17">
        <v>2623.270833333333</v>
      </c>
      <c r="D19" s="17">
        <f t="shared" si="0"/>
        <v>-622.84083333333297</v>
      </c>
      <c r="E19" s="17">
        <f t="shared" si="1"/>
        <v>387930.70366736065</v>
      </c>
    </row>
    <row r="20" spans="1:5" x14ac:dyDescent="0.35">
      <c r="A20" s="19" t="s">
        <v>190</v>
      </c>
      <c r="B20" s="20">
        <v>1999.85</v>
      </c>
      <c r="C20" s="17">
        <v>2623.270833333333</v>
      </c>
      <c r="D20" s="17">
        <f t="shared" si="0"/>
        <v>-623.42083333333312</v>
      </c>
      <c r="E20" s="17">
        <f t="shared" si="1"/>
        <v>388653.53543402749</v>
      </c>
    </row>
    <row r="21" spans="1:5" x14ac:dyDescent="0.35">
      <c r="A21" s="19" t="s">
        <v>189</v>
      </c>
      <c r="B21" s="20">
        <v>2000.29</v>
      </c>
      <c r="C21" s="17">
        <v>2623.270833333333</v>
      </c>
      <c r="D21" s="17">
        <f t="shared" si="0"/>
        <v>-622.98083333333307</v>
      </c>
      <c r="E21" s="17">
        <f t="shared" si="1"/>
        <v>388105.11870069412</v>
      </c>
    </row>
    <row r="22" spans="1:5" x14ac:dyDescent="0.35">
      <c r="A22" s="19" t="s">
        <v>188</v>
      </c>
      <c r="B22" s="20">
        <v>2580.2199999999998</v>
      </c>
      <c r="C22" s="17">
        <v>2623.270833333333</v>
      </c>
      <c r="D22" s="17">
        <f t="shared" si="0"/>
        <v>-43.05083333333323</v>
      </c>
      <c r="E22" s="17">
        <f t="shared" si="1"/>
        <v>1853.3742506944357</v>
      </c>
    </row>
    <row r="23" spans="1:5" x14ac:dyDescent="0.35">
      <c r="A23" s="19" t="s">
        <v>187</v>
      </c>
      <c r="B23" s="20">
        <v>2727.2</v>
      </c>
      <c r="C23" s="17">
        <v>2623.270833333333</v>
      </c>
      <c r="D23" s="17">
        <f t="shared" si="0"/>
        <v>103.92916666666679</v>
      </c>
      <c r="E23" s="17">
        <f t="shared" si="1"/>
        <v>10801.271684027803</v>
      </c>
    </row>
    <row r="24" spans="1:5" x14ac:dyDescent="0.35">
      <c r="A24" s="19" t="s">
        <v>186</v>
      </c>
      <c r="B24" s="20">
        <v>3199.03</v>
      </c>
      <c r="C24" s="17">
        <v>2623.270833333333</v>
      </c>
      <c r="D24" s="17">
        <f t="shared" si="0"/>
        <v>575.75916666666717</v>
      </c>
      <c r="E24" s="17">
        <f t="shared" si="1"/>
        <v>331498.61800069502</v>
      </c>
    </row>
    <row r="25" spans="1:5" x14ac:dyDescent="0.35">
      <c r="A25" s="19" t="s">
        <v>185</v>
      </c>
      <c r="B25" s="20">
        <v>3499.8</v>
      </c>
      <c r="C25" s="17">
        <v>2623.270833333333</v>
      </c>
      <c r="D25" s="17">
        <f t="shared" si="0"/>
        <v>876.52916666666715</v>
      </c>
      <c r="E25" s="17">
        <f t="shared" si="1"/>
        <v>768303.38001736195</v>
      </c>
    </row>
    <row r="26" spans="1:5" x14ac:dyDescent="0.35">
      <c r="A26" s="19" t="s">
        <v>184</v>
      </c>
      <c r="B26" s="20">
        <v>3579.72</v>
      </c>
      <c r="C26" s="17">
        <v>2623.270833333333</v>
      </c>
      <c r="D26" s="17">
        <f t="shared" si="0"/>
        <v>956.44916666666677</v>
      </c>
      <c r="E26" s="17">
        <f t="shared" si="1"/>
        <v>914795.0084173613</v>
      </c>
    </row>
    <row r="27" spans="1:5" x14ac:dyDescent="0.35">
      <c r="A27" s="19" t="s">
        <v>183</v>
      </c>
      <c r="B27" s="20">
        <v>3679.03</v>
      </c>
      <c r="C27" s="17">
        <v>2623.270833333333</v>
      </c>
      <c r="D27" s="17">
        <f t="shared" si="0"/>
        <v>1055.7591666666672</v>
      </c>
      <c r="E27" s="17">
        <f t="shared" si="1"/>
        <v>1114627.4180006955</v>
      </c>
    </row>
    <row r="28" spans="1:5" x14ac:dyDescent="0.35">
      <c r="A28" s="19" t="s">
        <v>182</v>
      </c>
      <c r="B28" s="20">
        <v>3586.44</v>
      </c>
      <c r="C28" s="17">
        <v>2623.270833333333</v>
      </c>
      <c r="D28" s="17">
        <f t="shared" si="0"/>
        <v>963.16916666666702</v>
      </c>
      <c r="E28" s="17">
        <f t="shared" si="1"/>
        <v>927694.84361736185</v>
      </c>
    </row>
    <row r="29" spans="1:5" x14ac:dyDescent="0.35">
      <c r="A29" s="19" t="s">
        <v>181</v>
      </c>
      <c r="B29" s="20">
        <v>3599.06</v>
      </c>
      <c r="C29" s="17">
        <v>2623.270833333333</v>
      </c>
      <c r="D29" s="17">
        <f t="shared" si="0"/>
        <v>975.78916666666692</v>
      </c>
      <c r="E29" s="17">
        <f t="shared" si="1"/>
        <v>952164.4977840283</v>
      </c>
    </row>
    <row r="30" spans="1:5" x14ac:dyDescent="0.35">
      <c r="A30" s="19" t="s">
        <v>180</v>
      </c>
      <c r="B30" s="20">
        <v>3579.37</v>
      </c>
      <c r="C30" s="17">
        <v>2623.270833333333</v>
      </c>
      <c r="D30" s="17">
        <f t="shared" si="0"/>
        <v>956.09916666666686</v>
      </c>
      <c r="E30" s="17">
        <f t="shared" si="1"/>
        <v>914125.61650069477</v>
      </c>
    </row>
    <row r="31" spans="1:5" x14ac:dyDescent="0.35">
      <c r="A31" s="19" t="s">
        <v>179</v>
      </c>
      <c r="B31" s="20">
        <v>3369.9</v>
      </c>
      <c r="C31" s="17">
        <v>2623.270833333333</v>
      </c>
      <c r="D31" s="17">
        <f t="shared" si="0"/>
        <v>746.62916666666706</v>
      </c>
      <c r="E31" s="17">
        <f t="shared" si="1"/>
        <v>557455.11251736165</v>
      </c>
    </row>
    <row r="32" spans="1:5" x14ac:dyDescent="0.35">
      <c r="A32" s="19" t="s">
        <v>178</v>
      </c>
      <c r="B32" s="20">
        <v>3682.65</v>
      </c>
      <c r="C32" s="17">
        <v>2623.270833333333</v>
      </c>
      <c r="D32" s="17">
        <f t="shared" si="0"/>
        <v>1059.3791666666671</v>
      </c>
      <c r="E32" s="17">
        <f t="shared" si="1"/>
        <v>1122284.2187673619</v>
      </c>
    </row>
    <row r="33" spans="1:5" x14ac:dyDescent="0.35">
      <c r="A33" s="19" t="s">
        <v>177</v>
      </c>
      <c r="B33" s="20">
        <v>3663.52</v>
      </c>
      <c r="C33" s="17">
        <v>2623.270833333333</v>
      </c>
      <c r="D33" s="17">
        <f t="shared" si="0"/>
        <v>1040.249166666667</v>
      </c>
      <c r="E33" s="17">
        <f t="shared" si="1"/>
        <v>1082118.3287506951</v>
      </c>
    </row>
    <row r="34" spans="1:5" x14ac:dyDescent="0.35">
      <c r="A34" s="19" t="s">
        <v>176</v>
      </c>
      <c r="B34" s="20">
        <v>2969.45</v>
      </c>
      <c r="C34" s="17">
        <v>2623.270833333333</v>
      </c>
      <c r="D34" s="17">
        <f t="shared" si="0"/>
        <v>346.17916666666679</v>
      </c>
      <c r="E34" s="17">
        <f t="shared" si="1"/>
        <v>119840.01543402787</v>
      </c>
    </row>
    <row r="35" spans="1:5" x14ac:dyDescent="0.35">
      <c r="A35" s="19" t="s">
        <v>175</v>
      </c>
      <c r="B35" s="20">
        <v>1499.98</v>
      </c>
      <c r="C35" s="17">
        <v>2623.270833333333</v>
      </c>
      <c r="D35" s="17">
        <f t="shared" si="0"/>
        <v>-1123.290833333333</v>
      </c>
      <c r="E35" s="17">
        <f t="shared" si="1"/>
        <v>1261782.2962506937</v>
      </c>
    </row>
    <row r="36" spans="1:5" x14ac:dyDescent="0.35">
      <c r="A36" s="19" t="s">
        <v>174</v>
      </c>
      <c r="B36" s="20">
        <v>3579.95</v>
      </c>
      <c r="C36" s="17">
        <v>2623.270833333333</v>
      </c>
      <c r="D36" s="17">
        <f t="shared" si="0"/>
        <v>956.67916666666679</v>
      </c>
      <c r="E36" s="17">
        <f t="shared" si="1"/>
        <v>915235.02793402795</v>
      </c>
    </row>
    <row r="37" spans="1:5" x14ac:dyDescent="0.35">
      <c r="A37" s="19" t="s">
        <v>173</v>
      </c>
      <c r="B37" s="20">
        <v>3000.96</v>
      </c>
      <c r="C37" s="17">
        <v>2623.270833333333</v>
      </c>
      <c r="D37" s="17">
        <f t="shared" si="0"/>
        <v>377.68916666666701</v>
      </c>
      <c r="E37" s="17">
        <f t="shared" si="1"/>
        <v>142649.10661736137</v>
      </c>
    </row>
    <row r="38" spans="1:5" x14ac:dyDescent="0.35">
      <c r="A38" s="19" t="s">
        <v>172</v>
      </c>
      <c r="B38" s="20">
        <v>2815.6</v>
      </c>
      <c r="C38" s="17">
        <v>2623.270833333333</v>
      </c>
      <c r="D38" s="17">
        <f t="shared" si="0"/>
        <v>192.32916666666688</v>
      </c>
      <c r="E38" s="17">
        <f t="shared" si="1"/>
        <v>36990.508350694523</v>
      </c>
    </row>
    <row r="39" spans="1:5" x14ac:dyDescent="0.35">
      <c r="A39" s="19" t="s">
        <v>171</v>
      </c>
      <c r="B39" s="20">
        <v>2799.49</v>
      </c>
      <c r="C39" s="17">
        <v>2623.270833333333</v>
      </c>
      <c r="D39" s="17">
        <f t="shared" si="0"/>
        <v>176.21916666666675</v>
      </c>
      <c r="E39" s="17">
        <f t="shared" si="1"/>
        <v>31053.194700694476</v>
      </c>
    </row>
    <row r="40" spans="1:5" x14ac:dyDescent="0.35">
      <c r="A40" s="19" t="s">
        <v>170</v>
      </c>
      <c r="B40" s="20">
        <v>2989.42</v>
      </c>
      <c r="C40" s="17">
        <v>2623.270833333333</v>
      </c>
      <c r="D40" s="17">
        <f t="shared" si="0"/>
        <v>366.14916666666704</v>
      </c>
      <c r="E40" s="17">
        <f t="shared" si="1"/>
        <v>134065.21225069472</v>
      </c>
    </row>
    <row r="41" spans="1:5" x14ac:dyDescent="0.35">
      <c r="A41" s="19" t="s">
        <v>169</v>
      </c>
      <c r="B41" s="20">
        <v>2989.77</v>
      </c>
      <c r="C41" s="17">
        <v>2623.270833333333</v>
      </c>
      <c r="D41" s="17">
        <f t="shared" si="0"/>
        <v>366.49916666666695</v>
      </c>
      <c r="E41" s="17">
        <f t="shared" si="1"/>
        <v>134321.63916736131</v>
      </c>
    </row>
    <row r="42" spans="1:5" x14ac:dyDescent="0.35">
      <c r="A42" s="19" t="s">
        <v>168</v>
      </c>
      <c r="B42" s="20">
        <v>2508.8000000000002</v>
      </c>
      <c r="C42" s="17">
        <v>2623.270833333333</v>
      </c>
      <c r="D42" s="17">
        <f t="shared" si="0"/>
        <v>-114.47083333333285</v>
      </c>
      <c r="E42" s="17">
        <f t="shared" si="1"/>
        <v>13103.571684027667</v>
      </c>
    </row>
    <row r="43" spans="1:5" x14ac:dyDescent="0.35">
      <c r="A43" s="19" t="s">
        <v>167</v>
      </c>
      <c r="B43" s="20">
        <v>2499.4</v>
      </c>
      <c r="C43" s="17">
        <v>2623.270833333333</v>
      </c>
      <c r="D43" s="17">
        <f t="shared" si="0"/>
        <v>-123.87083333333294</v>
      </c>
      <c r="E43" s="17">
        <f t="shared" si="1"/>
        <v>15343.983350694347</v>
      </c>
    </row>
    <row r="44" spans="1:5" x14ac:dyDescent="0.35">
      <c r="A44" s="19" t="s">
        <v>166</v>
      </c>
      <c r="B44" s="20">
        <v>2464.4</v>
      </c>
      <c r="C44" s="17">
        <v>2623.270833333333</v>
      </c>
      <c r="D44" s="17">
        <f t="shared" si="0"/>
        <v>-158.87083333333294</v>
      </c>
      <c r="E44" s="17">
        <f t="shared" si="1"/>
        <v>25239.941684027654</v>
      </c>
    </row>
    <row r="45" spans="1:5" x14ac:dyDescent="0.35">
      <c r="A45" s="19" t="s">
        <v>165</v>
      </c>
      <c r="B45" s="20">
        <v>2399.33</v>
      </c>
      <c r="C45" s="17">
        <v>2623.270833333333</v>
      </c>
      <c r="D45" s="17">
        <f t="shared" si="0"/>
        <v>-223.9408333333331</v>
      </c>
      <c r="E45" s="17">
        <f t="shared" si="1"/>
        <v>50149.496834027676</v>
      </c>
    </row>
    <row r="46" spans="1:5" x14ac:dyDescent="0.35">
      <c r="A46" s="19" t="s">
        <v>164</v>
      </c>
      <c r="B46" s="20">
        <v>2460</v>
      </c>
      <c r="C46" s="17">
        <v>2623.270833333333</v>
      </c>
      <c r="D46" s="17">
        <f t="shared" si="0"/>
        <v>-163.27083333333303</v>
      </c>
      <c r="E46" s="17">
        <f t="shared" si="1"/>
        <v>26657.365017361011</v>
      </c>
    </row>
    <row r="47" spans="1:5" x14ac:dyDescent="0.35">
      <c r="A47" s="19" t="s">
        <v>163</v>
      </c>
      <c r="B47" s="20">
        <v>2379.33</v>
      </c>
      <c r="C47" s="17">
        <v>2623.270833333333</v>
      </c>
      <c r="D47" s="17">
        <f t="shared" si="0"/>
        <v>-243.9408333333331</v>
      </c>
      <c r="E47" s="17">
        <f t="shared" si="1"/>
        <v>59507.130167361</v>
      </c>
    </row>
    <row r="48" spans="1:5" x14ac:dyDescent="0.35">
      <c r="A48" s="19" t="s">
        <v>162</v>
      </c>
      <c r="B48" s="20">
        <v>1999.51</v>
      </c>
      <c r="C48" s="17">
        <v>2623.270833333333</v>
      </c>
      <c r="D48" s="17">
        <f t="shared" si="0"/>
        <v>-623.76083333333304</v>
      </c>
      <c r="E48" s="17">
        <f t="shared" si="1"/>
        <v>389077.57720069407</v>
      </c>
    </row>
    <row r="49" spans="1:5" x14ac:dyDescent="0.35">
      <c r="A49" s="19" t="s">
        <v>161</v>
      </c>
      <c r="B49" s="20">
        <v>1824.64</v>
      </c>
      <c r="C49" s="17">
        <v>2623.270833333333</v>
      </c>
      <c r="D49" s="17">
        <f t="shared" si="0"/>
        <v>-798.63083333333293</v>
      </c>
      <c r="E49" s="17">
        <f t="shared" si="1"/>
        <v>637811.20795069379</v>
      </c>
    </row>
    <row r="50" spans="1:5" x14ac:dyDescent="0.35">
      <c r="A50" s="19" t="s">
        <v>160</v>
      </c>
      <c r="B50" s="20">
        <v>1999.49</v>
      </c>
      <c r="C50" s="17">
        <v>2623.270833333333</v>
      </c>
      <c r="D50" s="17">
        <f t="shared" si="0"/>
        <v>-623.78083333333302</v>
      </c>
      <c r="E50" s="17">
        <f t="shared" si="1"/>
        <v>389102.52803402737</v>
      </c>
    </row>
    <row r="51" spans="1:5" x14ac:dyDescent="0.35">
      <c r="A51" s="19" t="s">
        <v>159</v>
      </c>
      <c r="B51" s="20">
        <v>2306.8000000000002</v>
      </c>
      <c r="C51" s="17">
        <v>2623.270833333333</v>
      </c>
      <c r="D51" s="17">
        <f t="shared" si="0"/>
        <v>-316.47083333333285</v>
      </c>
      <c r="E51" s="17">
        <f t="shared" si="1"/>
        <v>100153.78835069414</v>
      </c>
    </row>
    <row r="52" spans="1:5" x14ac:dyDescent="0.35">
      <c r="A52" s="19" t="s">
        <v>158</v>
      </c>
      <c r="B52" s="20">
        <v>1990.84</v>
      </c>
      <c r="C52" s="17">
        <v>2623.270833333333</v>
      </c>
      <c r="D52" s="17">
        <f t="shared" si="0"/>
        <v>-632.43083333333311</v>
      </c>
      <c r="E52" s="17">
        <f t="shared" si="1"/>
        <v>399968.75895069417</v>
      </c>
    </row>
    <row r="53" spans="1:5" x14ac:dyDescent="0.35">
      <c r="A53" s="19" t="s">
        <v>157</v>
      </c>
      <c r="B53" s="20">
        <v>1991.2</v>
      </c>
      <c r="C53" s="17">
        <v>2623.270833333333</v>
      </c>
      <c r="D53" s="17">
        <f t="shared" si="0"/>
        <v>-632.07083333333298</v>
      </c>
      <c r="E53" s="17">
        <f t="shared" si="1"/>
        <v>399513.538350694</v>
      </c>
    </row>
    <row r="54" spans="1:5" x14ac:dyDescent="0.35">
      <c r="A54" s="19" t="s">
        <v>156</v>
      </c>
      <c r="B54" s="20">
        <v>1999.72</v>
      </c>
      <c r="C54" s="17">
        <v>2623.270833333333</v>
      </c>
      <c r="D54" s="17">
        <f t="shared" si="0"/>
        <v>-623.550833333333</v>
      </c>
      <c r="E54" s="17">
        <f t="shared" si="1"/>
        <v>388815.64175069402</v>
      </c>
    </row>
    <row r="55" spans="1:5" x14ac:dyDescent="0.35">
      <c r="A55" s="19" t="s">
        <v>155</v>
      </c>
      <c r="B55" s="20">
        <v>1999.55</v>
      </c>
      <c r="C55" s="17">
        <v>2623.270833333333</v>
      </c>
      <c r="D55" s="17">
        <f t="shared" si="0"/>
        <v>-623.72083333333308</v>
      </c>
      <c r="E55" s="17">
        <f t="shared" si="1"/>
        <v>389027.67793402745</v>
      </c>
    </row>
    <row r="56" spans="1:5" x14ac:dyDescent="0.35">
      <c r="A56" s="19" t="s">
        <v>154</v>
      </c>
      <c r="B56" s="20">
        <v>2399.86</v>
      </c>
      <c r="C56" s="17">
        <v>2623.270833333333</v>
      </c>
      <c r="D56" s="17">
        <f t="shared" si="0"/>
        <v>-223.4108333333329</v>
      </c>
      <c r="E56" s="17">
        <f t="shared" si="1"/>
        <v>49912.400450694251</v>
      </c>
    </row>
    <row r="57" spans="1:5" x14ac:dyDescent="0.35">
      <c r="A57" s="19" t="s">
        <v>153</v>
      </c>
      <c r="B57" s="20">
        <v>2444.81</v>
      </c>
      <c r="C57" s="17">
        <v>2623.270833333333</v>
      </c>
      <c r="D57" s="17">
        <f t="shared" si="0"/>
        <v>-178.46083333333308</v>
      </c>
      <c r="E57" s="17">
        <f t="shared" si="1"/>
        <v>31848.269034027689</v>
      </c>
    </row>
    <row r="58" spans="1:5" x14ac:dyDescent="0.35">
      <c r="A58" s="19" t="s">
        <v>152</v>
      </c>
      <c r="B58" s="20">
        <v>2777.31</v>
      </c>
      <c r="C58" s="17">
        <v>2623.270833333333</v>
      </c>
      <c r="D58" s="17">
        <f t="shared" si="0"/>
        <v>154.03916666666692</v>
      </c>
      <c r="E58" s="17">
        <f t="shared" si="1"/>
        <v>23728.064867361187</v>
      </c>
    </row>
    <row r="59" spans="1:5" x14ac:dyDescent="0.35">
      <c r="A59" s="19" t="s">
        <v>151</v>
      </c>
      <c r="B59" s="20">
        <v>2800.24</v>
      </c>
      <c r="C59" s="17">
        <v>2623.270833333333</v>
      </c>
      <c r="D59" s="17">
        <f t="shared" si="0"/>
        <v>176.96916666666675</v>
      </c>
      <c r="E59" s="17">
        <f t="shared" si="1"/>
        <v>31318.085950694476</v>
      </c>
    </row>
    <row r="60" spans="1:5" x14ac:dyDescent="0.35">
      <c r="A60" s="19" t="s">
        <v>150</v>
      </c>
      <c r="B60" s="20">
        <v>2483.54</v>
      </c>
      <c r="C60" s="17">
        <v>2623.270833333333</v>
      </c>
      <c r="D60" s="17">
        <f t="shared" si="0"/>
        <v>-139.73083333333307</v>
      </c>
      <c r="E60" s="17">
        <f t="shared" si="1"/>
        <v>19524.705784027705</v>
      </c>
    </row>
    <row r="61" spans="1:5" x14ac:dyDescent="0.35">
      <c r="A61" s="19" t="s">
        <v>149</v>
      </c>
      <c r="B61" s="20">
        <v>2483.0500000000002</v>
      </c>
      <c r="C61" s="17">
        <v>2623.270833333333</v>
      </c>
      <c r="D61" s="17">
        <f t="shared" si="0"/>
        <v>-140.22083333333285</v>
      </c>
      <c r="E61" s="17">
        <f t="shared" si="1"/>
        <v>19661.882100694307</v>
      </c>
    </row>
    <row r="62" spans="1:5" x14ac:dyDescent="0.35">
      <c r="A62" s="19" t="s">
        <v>148</v>
      </c>
      <c r="B62" s="20">
        <v>2409.3000000000002</v>
      </c>
      <c r="C62" s="17">
        <v>2623.270833333333</v>
      </c>
      <c r="D62" s="17">
        <f t="shared" si="0"/>
        <v>-213.97083333333285</v>
      </c>
      <c r="E62" s="17">
        <f t="shared" si="1"/>
        <v>45783.517517360902</v>
      </c>
    </row>
    <row r="63" spans="1:5" x14ac:dyDescent="0.35">
      <c r="A63" s="19" t="s">
        <v>147</v>
      </c>
      <c r="B63" s="20">
        <v>2391.15</v>
      </c>
      <c r="C63" s="17">
        <v>2623.270833333333</v>
      </c>
      <c r="D63" s="17">
        <f t="shared" si="0"/>
        <v>-232.12083333333294</v>
      </c>
      <c r="E63" s="17">
        <f t="shared" si="1"/>
        <v>53880.081267360925</v>
      </c>
    </row>
    <row r="64" spans="1:5" x14ac:dyDescent="0.35">
      <c r="A64" s="19" t="s">
        <v>146</v>
      </c>
      <c r="B64" s="20">
        <v>2379.27</v>
      </c>
      <c r="C64" s="17">
        <v>2623.270833333333</v>
      </c>
      <c r="D64" s="17">
        <f t="shared" si="0"/>
        <v>-244.00083333333305</v>
      </c>
      <c r="E64" s="17">
        <f t="shared" si="1"/>
        <v>59536.40666736097</v>
      </c>
    </row>
    <row r="65" spans="1:5" x14ac:dyDescent="0.35">
      <c r="A65" s="19" t="s">
        <v>145</v>
      </c>
      <c r="B65" s="20">
        <v>2483.6</v>
      </c>
      <c r="C65" s="17">
        <v>2623.270833333333</v>
      </c>
      <c r="D65" s="17">
        <f t="shared" si="0"/>
        <v>-139.67083333333312</v>
      </c>
      <c r="E65" s="17">
        <f t="shared" si="1"/>
        <v>19507.941684027719</v>
      </c>
    </row>
    <row r="66" spans="1:5" x14ac:dyDescent="0.35">
      <c r="A66" s="19" t="s">
        <v>144</v>
      </c>
      <c r="B66" s="20">
        <v>2500.62</v>
      </c>
      <c r="C66" s="17">
        <v>2623.270833333333</v>
      </c>
      <c r="D66" s="17">
        <f t="shared" si="0"/>
        <v>-122.65083333333314</v>
      </c>
      <c r="E66" s="17">
        <f t="shared" si="1"/>
        <v>15043.226917361064</v>
      </c>
    </row>
    <row r="67" spans="1:5" x14ac:dyDescent="0.35">
      <c r="A67" s="19" t="s">
        <v>143</v>
      </c>
      <c r="B67" s="20">
        <v>2825.09</v>
      </c>
      <c r="C67" s="17">
        <v>2623.270833333333</v>
      </c>
      <c r="D67" s="17">
        <f t="shared" ref="D67:D97" si="3">B67-C67</f>
        <v>201.81916666666712</v>
      </c>
      <c r="E67" s="17">
        <f t="shared" ref="E67:E97" si="4">POWER(D67,2)</f>
        <v>40730.976034027961</v>
      </c>
    </row>
    <row r="68" spans="1:5" x14ac:dyDescent="0.35">
      <c r="A68" s="19" t="s">
        <v>142</v>
      </c>
      <c r="B68" s="20">
        <v>3000.41</v>
      </c>
      <c r="C68" s="17">
        <v>2623.270833333333</v>
      </c>
      <c r="D68" s="17">
        <f t="shared" si="3"/>
        <v>377.13916666666682</v>
      </c>
      <c r="E68" s="17">
        <f t="shared" si="4"/>
        <v>142233.95103402791</v>
      </c>
    </row>
    <row r="69" spans="1:5" x14ac:dyDescent="0.35">
      <c r="A69" s="19" t="s">
        <v>141</v>
      </c>
      <c r="B69" s="20">
        <v>3000.47</v>
      </c>
      <c r="C69" s="17">
        <v>2623.270833333333</v>
      </c>
      <c r="D69" s="17">
        <f t="shared" si="3"/>
        <v>377.19916666666677</v>
      </c>
      <c r="E69" s="17">
        <f t="shared" si="4"/>
        <v>142279.21133402784</v>
      </c>
    </row>
    <row r="70" spans="1:5" x14ac:dyDescent="0.35">
      <c r="A70" s="19" t="s">
        <v>140</v>
      </c>
      <c r="B70" s="20">
        <v>2600.25</v>
      </c>
      <c r="C70" s="17">
        <v>2623.270833333333</v>
      </c>
      <c r="D70" s="17">
        <f t="shared" si="3"/>
        <v>-23.02083333333303</v>
      </c>
      <c r="E70" s="17">
        <f t="shared" si="4"/>
        <v>529.9587673610971</v>
      </c>
    </row>
    <row r="71" spans="1:5" x14ac:dyDescent="0.35">
      <c r="A71" s="19" t="s">
        <v>139</v>
      </c>
      <c r="B71" s="20">
        <v>2991.64</v>
      </c>
      <c r="C71" s="17">
        <v>2623.270833333333</v>
      </c>
      <c r="D71" s="17">
        <f t="shared" si="3"/>
        <v>368.36916666666684</v>
      </c>
      <c r="E71" s="17">
        <f t="shared" si="4"/>
        <v>135695.84295069458</v>
      </c>
    </row>
    <row r="72" spans="1:5" x14ac:dyDescent="0.35">
      <c r="A72" s="19" t="s">
        <v>138</v>
      </c>
      <c r="B72" s="20">
        <v>2900.83</v>
      </c>
      <c r="C72" s="17">
        <v>2623.270833333333</v>
      </c>
      <c r="D72" s="17">
        <f t="shared" si="3"/>
        <v>277.5591666666669</v>
      </c>
      <c r="E72" s="17">
        <f t="shared" si="4"/>
        <v>77039.091000694578</v>
      </c>
    </row>
    <row r="73" spans="1:5" x14ac:dyDescent="0.35">
      <c r="A73" s="19" t="s">
        <v>137</v>
      </c>
      <c r="B73" s="20">
        <v>2900.08</v>
      </c>
      <c r="C73" s="17">
        <v>2623.270833333333</v>
      </c>
      <c r="D73" s="17">
        <f t="shared" si="3"/>
        <v>276.8091666666669</v>
      </c>
      <c r="E73" s="17">
        <f t="shared" si="4"/>
        <v>76623.314750694568</v>
      </c>
    </row>
    <row r="74" spans="1:5" x14ac:dyDescent="0.35">
      <c r="A74" s="19" t="s">
        <v>136</v>
      </c>
      <c r="B74" s="20">
        <v>3479.9</v>
      </c>
      <c r="C74" s="17">
        <v>2623.270833333333</v>
      </c>
      <c r="D74" s="17">
        <f t="shared" si="3"/>
        <v>856.62916666666706</v>
      </c>
      <c r="E74" s="17">
        <f t="shared" si="4"/>
        <v>733813.52918402851</v>
      </c>
    </row>
    <row r="75" spans="1:5" x14ac:dyDescent="0.35">
      <c r="A75" s="19" t="s">
        <v>135</v>
      </c>
      <c r="B75" s="20">
        <v>3500.53</v>
      </c>
      <c r="C75" s="17">
        <v>2623.270833333333</v>
      </c>
      <c r="D75" s="17">
        <f t="shared" si="3"/>
        <v>877.25916666666717</v>
      </c>
      <c r="E75" s="17">
        <f t="shared" si="4"/>
        <v>769583.64550069533</v>
      </c>
    </row>
    <row r="76" spans="1:5" x14ac:dyDescent="0.35">
      <c r="A76" s="19" t="s">
        <v>134</v>
      </c>
      <c r="B76" s="20">
        <v>3499.16</v>
      </c>
      <c r="C76" s="17">
        <v>2623.270833333333</v>
      </c>
      <c r="D76" s="17">
        <f t="shared" si="3"/>
        <v>875.88916666666682</v>
      </c>
      <c r="E76" s="17">
        <f t="shared" si="4"/>
        <v>767181.83228402806</v>
      </c>
    </row>
    <row r="77" spans="1:5" x14ac:dyDescent="0.35">
      <c r="A77" s="19" t="s">
        <v>133</v>
      </c>
      <c r="B77" s="20">
        <v>3250.5</v>
      </c>
      <c r="C77" s="17">
        <v>2623.270833333333</v>
      </c>
      <c r="D77" s="17">
        <f t="shared" si="3"/>
        <v>627.22916666666697</v>
      </c>
      <c r="E77" s="17">
        <f t="shared" si="4"/>
        <v>393416.42751736147</v>
      </c>
    </row>
    <row r="78" spans="1:5" x14ac:dyDescent="0.35">
      <c r="A78" s="19" t="s">
        <v>132</v>
      </c>
      <c r="B78" s="20">
        <v>2979.22</v>
      </c>
      <c r="C78" s="17">
        <v>2623.270833333333</v>
      </c>
      <c r="D78" s="17">
        <f t="shared" si="3"/>
        <v>355.94916666666677</v>
      </c>
      <c r="E78" s="17">
        <f t="shared" si="4"/>
        <v>126699.80925069452</v>
      </c>
    </row>
    <row r="79" spans="1:5" x14ac:dyDescent="0.35">
      <c r="A79" s="19" t="s">
        <v>131</v>
      </c>
      <c r="B79" s="20">
        <v>2682.5</v>
      </c>
      <c r="C79" s="17">
        <v>2623.270833333333</v>
      </c>
      <c r="D79" s="17">
        <f t="shared" si="3"/>
        <v>59.22916666666697</v>
      </c>
      <c r="E79" s="17">
        <f t="shared" si="4"/>
        <v>3508.0941840278138</v>
      </c>
    </row>
    <row r="80" spans="1:5" x14ac:dyDescent="0.35">
      <c r="A80" s="19" t="s">
        <v>130</v>
      </c>
      <c r="B80" s="20">
        <v>2119.7199999999998</v>
      </c>
      <c r="C80" s="17">
        <v>2623.270833333333</v>
      </c>
      <c r="D80" s="17">
        <f t="shared" si="3"/>
        <v>-503.55083333333323</v>
      </c>
      <c r="E80" s="17">
        <f t="shared" si="4"/>
        <v>253563.44175069433</v>
      </c>
    </row>
    <row r="81" spans="1:5" x14ac:dyDescent="0.35">
      <c r="A81" s="19" t="s">
        <v>129</v>
      </c>
      <c r="B81" s="20">
        <v>2119.5700000000002</v>
      </c>
      <c r="C81" s="17">
        <v>2623.270833333333</v>
      </c>
      <c r="D81" s="17">
        <f t="shared" si="3"/>
        <v>-503.70083333333287</v>
      </c>
      <c r="E81" s="17">
        <f t="shared" si="4"/>
        <v>253714.52950069399</v>
      </c>
    </row>
    <row r="82" spans="1:5" x14ac:dyDescent="0.35">
      <c r="A82" s="19" t="s">
        <v>128</v>
      </c>
      <c r="B82" s="20">
        <v>2749.73</v>
      </c>
      <c r="C82" s="17">
        <v>2623.270833333333</v>
      </c>
      <c r="D82" s="17">
        <f t="shared" si="3"/>
        <v>126.45916666666699</v>
      </c>
      <c r="E82" s="17">
        <f t="shared" si="4"/>
        <v>15991.920834027858</v>
      </c>
    </row>
    <row r="83" spans="1:5" x14ac:dyDescent="0.35">
      <c r="A83" s="19" t="s">
        <v>127</v>
      </c>
      <c r="B83" s="20">
        <v>2900.58</v>
      </c>
      <c r="C83" s="17">
        <v>2623.270833333333</v>
      </c>
      <c r="D83" s="17">
        <f t="shared" si="3"/>
        <v>277.3091666666669</v>
      </c>
      <c r="E83" s="17">
        <f t="shared" si="4"/>
        <v>76900.373917361241</v>
      </c>
    </row>
    <row r="84" spans="1:5" x14ac:dyDescent="0.35">
      <c r="A84" s="19" t="s">
        <v>126</v>
      </c>
      <c r="B84" s="20">
        <v>2790.87</v>
      </c>
      <c r="C84" s="17">
        <v>2623.270833333333</v>
      </c>
      <c r="D84" s="17">
        <f t="shared" si="3"/>
        <v>167.59916666666686</v>
      </c>
      <c r="E84" s="17">
        <f t="shared" si="4"/>
        <v>28089.480667361175</v>
      </c>
    </row>
    <row r="85" spans="1:5" x14ac:dyDescent="0.35">
      <c r="A85" s="19" t="s">
        <v>125</v>
      </c>
      <c r="B85" s="20">
        <v>2699.14</v>
      </c>
      <c r="C85" s="17">
        <v>2623.270833333333</v>
      </c>
      <c r="D85" s="17">
        <f t="shared" si="3"/>
        <v>75.869166666666843</v>
      </c>
      <c r="E85" s="17">
        <f t="shared" si="4"/>
        <v>5756.1304506944707</v>
      </c>
    </row>
    <row r="86" spans="1:5" x14ac:dyDescent="0.35">
      <c r="A86" s="19" t="s">
        <v>124</v>
      </c>
      <c r="B86" s="20">
        <v>3200.14</v>
      </c>
      <c r="C86" s="17">
        <v>2623.270833333333</v>
      </c>
      <c r="D86" s="17">
        <f t="shared" si="3"/>
        <v>576.86916666666684</v>
      </c>
      <c r="E86" s="17">
        <f t="shared" si="4"/>
        <v>332778.03545069468</v>
      </c>
    </row>
    <row r="87" spans="1:5" x14ac:dyDescent="0.35">
      <c r="A87" s="19" t="s">
        <v>123</v>
      </c>
      <c r="B87" s="20">
        <v>2400.3200000000002</v>
      </c>
      <c r="C87" s="17">
        <v>2623.270833333333</v>
      </c>
      <c r="D87" s="17">
        <f t="shared" si="3"/>
        <v>-222.95083333333287</v>
      </c>
      <c r="E87" s="17">
        <f t="shared" si="4"/>
        <v>49707.074084027568</v>
      </c>
    </row>
    <row r="88" spans="1:5" x14ac:dyDescent="0.35">
      <c r="A88" s="19" t="s">
        <v>122</v>
      </c>
      <c r="B88" s="20">
        <v>2599.42</v>
      </c>
      <c r="C88" s="17">
        <v>2623.270833333333</v>
      </c>
      <c r="D88" s="17">
        <f t="shared" si="3"/>
        <v>-23.850833333332957</v>
      </c>
      <c r="E88" s="17">
        <f t="shared" si="4"/>
        <v>568.86225069442651</v>
      </c>
    </row>
    <row r="89" spans="1:5" x14ac:dyDescent="0.35">
      <c r="A89" s="19" t="s">
        <v>121</v>
      </c>
      <c r="B89" s="20">
        <v>2599.42</v>
      </c>
      <c r="C89" s="17">
        <v>2623.270833333333</v>
      </c>
      <c r="D89" s="17">
        <f t="shared" si="3"/>
        <v>-23.850833333332957</v>
      </c>
      <c r="E89" s="17">
        <f t="shared" si="4"/>
        <v>568.86225069442651</v>
      </c>
    </row>
    <row r="90" spans="1:5" x14ac:dyDescent="0.35">
      <c r="A90" s="19" t="s">
        <v>120</v>
      </c>
      <c r="B90" s="20">
        <v>2401</v>
      </c>
      <c r="C90" s="17">
        <v>2623.270833333333</v>
      </c>
      <c r="D90" s="17">
        <f t="shared" si="3"/>
        <v>-222.27083333333303</v>
      </c>
      <c r="E90" s="17">
        <f t="shared" si="4"/>
        <v>49404.323350694307</v>
      </c>
    </row>
    <row r="91" spans="1:5" x14ac:dyDescent="0.35">
      <c r="A91" s="19" t="s">
        <v>119</v>
      </c>
      <c r="B91" s="20">
        <v>2409.5300000000002</v>
      </c>
      <c r="C91" s="17">
        <v>2623.270833333333</v>
      </c>
      <c r="D91" s="17">
        <f t="shared" si="3"/>
        <v>-213.74083333333283</v>
      </c>
      <c r="E91" s="17">
        <f t="shared" si="4"/>
        <v>45685.143834027564</v>
      </c>
    </row>
    <row r="92" spans="1:5" x14ac:dyDescent="0.35">
      <c r="A92" s="19" t="s">
        <v>118</v>
      </c>
      <c r="B92" s="20">
        <v>2500.06</v>
      </c>
      <c r="C92" s="17">
        <v>2623.270833333333</v>
      </c>
      <c r="D92" s="17">
        <f t="shared" si="3"/>
        <v>-123.21083333333308</v>
      </c>
      <c r="E92" s="17">
        <f t="shared" si="4"/>
        <v>15180.909450694384</v>
      </c>
    </row>
    <row r="93" spans="1:5" x14ac:dyDescent="0.35">
      <c r="A93" s="19" t="s">
        <v>117</v>
      </c>
      <c r="B93" s="20">
        <v>2369.4899999999998</v>
      </c>
      <c r="C93" s="17">
        <v>2623.270833333333</v>
      </c>
      <c r="D93" s="17">
        <f t="shared" si="3"/>
        <v>-253.78083333333325</v>
      </c>
      <c r="E93" s="17">
        <f t="shared" si="4"/>
        <v>64404.711367361066</v>
      </c>
    </row>
    <row r="94" spans="1:5" x14ac:dyDescent="0.35">
      <c r="A94" s="19" t="s">
        <v>116</v>
      </c>
      <c r="B94" s="20">
        <v>2400.11</v>
      </c>
      <c r="C94" s="17">
        <v>2623.270833333333</v>
      </c>
      <c r="D94" s="17">
        <f t="shared" si="3"/>
        <v>-223.1608333333329</v>
      </c>
      <c r="E94" s="17">
        <f t="shared" si="4"/>
        <v>49800.757534027587</v>
      </c>
    </row>
    <row r="95" spans="1:5" x14ac:dyDescent="0.35">
      <c r="A95" s="19" t="s">
        <v>115</v>
      </c>
      <c r="B95" s="20">
        <v>2162.1999999999998</v>
      </c>
      <c r="C95" s="17">
        <v>2623.270833333333</v>
      </c>
      <c r="D95" s="17">
        <f t="shared" si="3"/>
        <v>-461.07083333333321</v>
      </c>
      <c r="E95" s="17">
        <f t="shared" si="4"/>
        <v>212586.31335069434</v>
      </c>
    </row>
    <row r="96" spans="1:5" x14ac:dyDescent="0.35">
      <c r="A96" s="19" t="s">
        <v>114</v>
      </c>
      <c r="B96" s="20">
        <v>1999.1</v>
      </c>
      <c r="C96" s="17">
        <v>2623.270833333333</v>
      </c>
      <c r="D96" s="17">
        <f t="shared" si="3"/>
        <v>-624.17083333333312</v>
      </c>
      <c r="E96" s="17">
        <f t="shared" si="4"/>
        <v>389589.22918402753</v>
      </c>
    </row>
    <row r="97" spans="1:5" x14ac:dyDescent="0.35">
      <c r="A97" s="19" t="s">
        <v>113</v>
      </c>
      <c r="B97" s="20">
        <v>1999.47</v>
      </c>
      <c r="C97" s="17">
        <v>2623.270833333333</v>
      </c>
      <c r="D97" s="17">
        <f t="shared" si="3"/>
        <v>-623.800833333333</v>
      </c>
      <c r="E97" s="17">
        <f t="shared" si="4"/>
        <v>389127.47966736072</v>
      </c>
    </row>
    <row r="98" spans="1:5" x14ac:dyDescent="0.35">
      <c r="A98" s="17"/>
      <c r="B98" s="17">
        <f>AVERAGE(B2:B97)</f>
        <v>2623.270833333333</v>
      </c>
      <c r="C98" s="17"/>
      <c r="D98" s="17" t="s">
        <v>110</v>
      </c>
      <c r="E98" s="17">
        <f>SUM(E2:E97)</f>
        <v>23622645.782733329</v>
      </c>
    </row>
    <row r="99" spans="1:5" x14ac:dyDescent="0.35">
      <c r="A99" s="17"/>
      <c r="B99" s="17"/>
      <c r="C99" s="17"/>
      <c r="D99" s="17" t="s">
        <v>108</v>
      </c>
      <c r="E99" s="17">
        <f>E98/96</f>
        <v>246069.22690347218</v>
      </c>
    </row>
    <row r="100" spans="1:5" x14ac:dyDescent="0.35">
      <c r="A100" s="17"/>
      <c r="B100" s="17"/>
      <c r="C100" s="17"/>
      <c r="D100" s="17" t="s">
        <v>109</v>
      </c>
      <c r="E100" s="17">
        <f>SQRT(E99)</f>
        <v>496.05365325080732</v>
      </c>
    </row>
  </sheetData>
  <sortState xmlns:xlrd2="http://schemas.microsoft.com/office/spreadsheetml/2017/richdata2" ref="K3:K9">
    <sortCondition ref="K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8046-4CD0-438F-A233-196BD7D86E6E}">
  <dimension ref="A1:AF97"/>
  <sheetViews>
    <sheetView tabSelected="1" topLeftCell="P1" zoomScale="115" zoomScaleNormal="115" workbookViewId="0">
      <selection activeCell="AE1" sqref="AE1"/>
    </sheetView>
  </sheetViews>
  <sheetFormatPr defaultRowHeight="10.5" x14ac:dyDescent="0.35"/>
  <cols>
    <col min="1" max="1" width="8.7265625" style="21"/>
    <col min="2" max="2" width="9.453125" style="21" bestFit="1" customWidth="1"/>
    <col min="3" max="6" width="8.7265625" style="21"/>
    <col min="7" max="8" width="8.7265625" style="42"/>
    <col min="9" max="22" width="8.7265625" style="21"/>
    <col min="23" max="23" width="11" style="21" bestFit="1" customWidth="1"/>
    <col min="24" max="26" width="11" style="21" customWidth="1"/>
    <col min="27" max="27" width="20.36328125" style="21" bestFit="1" customWidth="1"/>
    <col min="28" max="28" width="20.08984375" style="21" bestFit="1" customWidth="1"/>
    <col min="29" max="29" width="21.08984375" style="21" bestFit="1" customWidth="1"/>
    <col min="30" max="30" width="21" style="21" bestFit="1" customWidth="1"/>
    <col min="31" max="31" width="10" style="21" bestFit="1" customWidth="1"/>
    <col min="32" max="32" width="10.7265625" style="21" bestFit="1" customWidth="1"/>
    <col min="33" max="33" width="8.7265625" style="21"/>
    <col min="34" max="34" width="11.6328125" style="21" bestFit="1" customWidth="1"/>
    <col min="35" max="16384" width="8.7265625" style="21"/>
  </cols>
  <sheetData>
    <row r="1" spans="1:32" ht="15" customHeight="1" thickBot="1" x14ac:dyDescent="0.4">
      <c r="A1" s="26" t="s">
        <v>209</v>
      </c>
      <c r="B1" s="26" t="s">
        <v>102</v>
      </c>
      <c r="C1" s="26" t="s">
        <v>210</v>
      </c>
      <c r="D1" s="27">
        <v>44498</v>
      </c>
      <c r="E1" s="27">
        <v>44499</v>
      </c>
      <c r="F1" s="27">
        <v>44500</v>
      </c>
      <c r="G1" s="28">
        <v>44501</v>
      </c>
      <c r="H1" s="29" t="s">
        <v>248</v>
      </c>
      <c r="I1" s="51" t="s">
        <v>240</v>
      </c>
      <c r="J1" s="51"/>
      <c r="K1" s="51"/>
      <c r="L1" s="51"/>
      <c r="M1" s="51"/>
      <c r="N1" s="30" t="s">
        <v>249</v>
      </c>
      <c r="O1" s="43" t="s">
        <v>250</v>
      </c>
      <c r="P1" s="49" t="s">
        <v>242</v>
      </c>
      <c r="Q1" s="49"/>
      <c r="R1" s="49"/>
      <c r="S1" s="49"/>
      <c r="T1" s="50" t="s">
        <v>243</v>
      </c>
      <c r="U1" s="50"/>
      <c r="V1" s="50"/>
      <c r="W1" s="50"/>
      <c r="X1" s="52" t="s">
        <v>251</v>
      </c>
      <c r="Y1" s="53"/>
      <c r="Z1" s="54"/>
      <c r="AA1" s="26" t="s">
        <v>246</v>
      </c>
      <c r="AB1" s="26" t="s">
        <v>247</v>
      </c>
      <c r="AC1" s="26" t="s">
        <v>244</v>
      </c>
      <c r="AD1" s="26" t="s">
        <v>245</v>
      </c>
      <c r="AE1" s="26"/>
      <c r="AF1" s="26"/>
    </row>
    <row r="2" spans="1:32" ht="11" thickBot="1" x14ac:dyDescent="0.4">
      <c r="A2" s="31">
        <v>1</v>
      </c>
      <c r="B2" s="26">
        <v>50.027000000000001</v>
      </c>
      <c r="C2" s="26" t="s">
        <v>211</v>
      </c>
      <c r="D2" s="26">
        <v>4200</v>
      </c>
      <c r="E2" s="26">
        <v>4100</v>
      </c>
      <c r="F2" s="26">
        <v>4250</v>
      </c>
      <c r="G2" s="29">
        <v>4100</v>
      </c>
      <c r="H2" s="29">
        <f>AVERAGE(D2:G2)</f>
        <v>4162.5</v>
      </c>
      <c r="I2" s="32">
        <f>(D2-H2)*(D2-H2)</f>
        <v>1406.25</v>
      </c>
      <c r="J2" s="32">
        <f>(E2-H2)*(E2-H2)</f>
        <v>3906.25</v>
      </c>
      <c r="K2" s="33">
        <f>(F2-H2)*(F2-H2)</f>
        <v>7656.25</v>
      </c>
      <c r="L2" s="32">
        <f>(G2-H2)*(G2-H2)</f>
        <v>3906.25</v>
      </c>
      <c r="M2" s="34">
        <f>SQRT((SUM(I2:L2))/4)</f>
        <v>64.9519052838329</v>
      </c>
      <c r="N2" s="26">
        <v>2762.875</v>
      </c>
      <c r="O2" s="26">
        <v>2749.395</v>
      </c>
      <c r="P2" s="35">
        <v>3149.57</v>
      </c>
      <c r="Q2" s="35">
        <v>3242.8</v>
      </c>
      <c r="R2" s="36">
        <v>2659.74</v>
      </c>
      <c r="S2" s="40">
        <v>1999.39</v>
      </c>
      <c r="T2" s="37">
        <v>3000.7</v>
      </c>
      <c r="U2" s="37">
        <v>3000.58</v>
      </c>
      <c r="V2" s="35">
        <v>2495.8200000000002</v>
      </c>
      <c r="W2" s="44">
        <v>2500.48</v>
      </c>
      <c r="X2" s="37">
        <f>S2-N2</f>
        <v>-763.4849999999999</v>
      </c>
      <c r="Y2" s="37">
        <f>W2-O2</f>
        <v>-248.91499999999996</v>
      </c>
      <c r="Z2" s="37">
        <f t="shared" ref="Z2:Z25" si="0">G2-H2</f>
        <v>-62.5</v>
      </c>
      <c r="AA2" s="26">
        <f>X2*Z2</f>
        <v>47717.812499999993</v>
      </c>
      <c r="AB2" s="26">
        <f>Y2*Z2</f>
        <v>15557.187499999998</v>
      </c>
      <c r="AC2" s="26">
        <f>(AA2/(M2*DAM!K2*RTM!K2))</f>
        <v>5.9274046693422065E-3</v>
      </c>
      <c r="AD2" s="26">
        <f>(AB2/(M2*DAM!K2*RTM!K2))</f>
        <v>1.9324805769194095E-3</v>
      </c>
      <c r="AE2" s="26"/>
      <c r="AF2" s="26"/>
    </row>
    <row r="3" spans="1:32" ht="11" thickBot="1" x14ac:dyDescent="0.4">
      <c r="A3" s="31">
        <v>4.1666666666666664E-2</v>
      </c>
      <c r="B3" s="26">
        <v>49.960799999999999</v>
      </c>
      <c r="C3" s="26" t="s">
        <v>212</v>
      </c>
      <c r="D3" s="26">
        <v>3937.5</v>
      </c>
      <c r="E3" s="26">
        <v>3989</v>
      </c>
      <c r="F3" s="26">
        <v>3999</v>
      </c>
      <c r="G3" s="29">
        <v>4091</v>
      </c>
      <c r="H3" s="29">
        <f t="shared" ref="H3:H25" si="1">AVERAGE(D3:G3)</f>
        <v>4004.125</v>
      </c>
      <c r="I3" s="32">
        <f t="shared" ref="I3:I25" si="2">(D3-H3)*(D3-H3)</f>
        <v>4438.890625</v>
      </c>
      <c r="J3" s="32">
        <f t="shared" ref="J3:J25" si="3">(E3-H3)*(E3-H3)</f>
        <v>228.765625</v>
      </c>
      <c r="K3" s="33">
        <f t="shared" ref="K3:K25" si="4">(F3-H3)*(F3-H3)</f>
        <v>26.265625</v>
      </c>
      <c r="L3" s="32">
        <f t="shared" ref="L3:L25" si="5">(G3-H3)*(G3-H3)</f>
        <v>7547.265625</v>
      </c>
      <c r="M3" s="34">
        <f t="shared" ref="M3:M25" si="6">SQRT((SUM(I3:L3))/4)</f>
        <v>55.31995006324572</v>
      </c>
      <c r="N3" s="26">
        <v>2612.1800000000003</v>
      </c>
      <c r="O3" s="26">
        <v>2512.2950000000001</v>
      </c>
      <c r="P3" s="35">
        <v>3149.68</v>
      </c>
      <c r="Q3" s="35">
        <v>3242.13</v>
      </c>
      <c r="R3" s="38">
        <v>2659.71</v>
      </c>
      <c r="S3" s="40">
        <v>1999.45</v>
      </c>
      <c r="T3" s="37">
        <v>2900.93</v>
      </c>
      <c r="U3" s="37">
        <v>2852.8</v>
      </c>
      <c r="V3" s="35">
        <v>2496.66</v>
      </c>
      <c r="W3" s="44">
        <v>2500.06</v>
      </c>
      <c r="X3" s="37">
        <f t="shared" ref="X3:X25" si="7">S3-N3</f>
        <v>-612.73000000000025</v>
      </c>
      <c r="Y3" s="37">
        <f t="shared" ref="Y3:Y25" si="8">W3-O3</f>
        <v>-12.235000000000127</v>
      </c>
      <c r="Z3" s="37">
        <f t="shared" si="0"/>
        <v>86.875</v>
      </c>
      <c r="AA3" s="26">
        <f t="shared" ref="AA3:AA25" si="9">X3*Z3</f>
        <v>-53230.918750000019</v>
      </c>
      <c r="AB3" s="26">
        <f t="shared" ref="AB3:AB25" si="10">Y3*Z3</f>
        <v>-1062.915625000011</v>
      </c>
      <c r="AC3" s="26">
        <f>(AA3/(M3*DAM!K3*RTM!K3))</f>
        <v>-1.026856121744462E-2</v>
      </c>
      <c r="AD3" s="26">
        <f>(AB3/(M3*DAM!K3*RTM!K3))</f>
        <v>-2.0504275373400387E-4</v>
      </c>
      <c r="AE3" s="26"/>
      <c r="AF3" s="26"/>
    </row>
    <row r="4" spans="1:32" ht="11" thickBot="1" x14ac:dyDescent="0.4">
      <c r="A4" s="31">
        <v>8.3333333333333329E-2</v>
      </c>
      <c r="B4" s="26">
        <v>50.055399999999999</v>
      </c>
      <c r="C4" s="26" t="s">
        <v>213</v>
      </c>
      <c r="D4" s="26">
        <v>4400</v>
      </c>
      <c r="E4" s="26">
        <v>4340</v>
      </c>
      <c r="F4" s="26">
        <v>4498</v>
      </c>
      <c r="G4" s="29">
        <v>4550</v>
      </c>
      <c r="H4" s="29">
        <f t="shared" si="1"/>
        <v>4447</v>
      </c>
      <c r="I4" s="32">
        <f t="shared" si="2"/>
        <v>2209</v>
      </c>
      <c r="J4" s="32">
        <f t="shared" si="3"/>
        <v>11449</v>
      </c>
      <c r="K4" s="33">
        <f t="shared" si="4"/>
        <v>2601</v>
      </c>
      <c r="L4" s="32">
        <f t="shared" si="5"/>
        <v>10609</v>
      </c>
      <c r="M4" s="34">
        <f t="shared" si="6"/>
        <v>81.957305958651418</v>
      </c>
      <c r="N4" s="26">
        <v>2348.6375000000003</v>
      </c>
      <c r="O4" s="26">
        <v>2254.5524999999998</v>
      </c>
      <c r="P4" s="35">
        <v>3051.96</v>
      </c>
      <c r="Q4" s="35">
        <v>3241.82</v>
      </c>
      <c r="R4" s="38">
        <v>2659.94</v>
      </c>
      <c r="S4" s="40">
        <v>1999.2</v>
      </c>
      <c r="T4" s="37">
        <v>3199.4</v>
      </c>
      <c r="U4" s="37">
        <v>2499.86</v>
      </c>
      <c r="V4" s="35">
        <v>2779.46</v>
      </c>
      <c r="W4" s="44">
        <v>1871.6</v>
      </c>
      <c r="X4" s="37">
        <f t="shared" si="7"/>
        <v>-349.43750000000023</v>
      </c>
      <c r="Y4" s="37">
        <f t="shared" si="8"/>
        <v>-382.95249999999987</v>
      </c>
      <c r="Z4" s="37">
        <f t="shared" si="0"/>
        <v>103</v>
      </c>
      <c r="AA4" s="26">
        <f t="shared" si="9"/>
        <v>-35992.062500000022</v>
      </c>
      <c r="AB4" s="26">
        <f t="shared" si="10"/>
        <v>-39444.107499999984</v>
      </c>
      <c r="AC4" s="26">
        <f>(AA4/(M4*DAM!K4*RTM!K4))</f>
        <v>-1.9139651037478613E-3</v>
      </c>
      <c r="AD4" s="26">
        <f>(AB4/(M4*DAM!K4*RTM!K4))</f>
        <v>-2.0975359581985394E-3</v>
      </c>
      <c r="AE4" s="26"/>
      <c r="AF4" s="26"/>
    </row>
    <row r="5" spans="1:32" ht="11" thickBot="1" x14ac:dyDescent="0.4">
      <c r="A5" s="31">
        <v>0.125</v>
      </c>
      <c r="B5" s="26">
        <v>50.017600000000002</v>
      </c>
      <c r="C5" s="26" t="s">
        <v>214</v>
      </c>
      <c r="D5" s="26">
        <v>4725</v>
      </c>
      <c r="E5" s="26">
        <v>4876</v>
      </c>
      <c r="F5" s="26">
        <v>4678</v>
      </c>
      <c r="G5" s="29">
        <v>4700</v>
      </c>
      <c r="H5" s="29">
        <f t="shared" si="1"/>
        <v>4744.75</v>
      </c>
      <c r="I5" s="32">
        <f t="shared" si="2"/>
        <v>390.0625</v>
      </c>
      <c r="J5" s="32">
        <f t="shared" si="3"/>
        <v>17226.5625</v>
      </c>
      <c r="K5" s="33">
        <f t="shared" si="4"/>
        <v>4455.5625</v>
      </c>
      <c r="L5" s="32">
        <f t="shared" si="5"/>
        <v>2002.5625</v>
      </c>
      <c r="M5" s="34">
        <f t="shared" si="6"/>
        <v>77.580200437998357</v>
      </c>
      <c r="N5" s="26">
        <v>2227.9324999999999</v>
      </c>
      <c r="O5" s="26">
        <v>2316.4700000000003</v>
      </c>
      <c r="P5" s="35">
        <v>2993.82</v>
      </c>
      <c r="Q5" s="35">
        <v>3241.59</v>
      </c>
      <c r="R5" s="38">
        <v>2659.21</v>
      </c>
      <c r="S5" s="40">
        <v>1998.93</v>
      </c>
      <c r="T5" s="37">
        <v>3511.19</v>
      </c>
      <c r="U5" s="37">
        <v>2300.2199999999998</v>
      </c>
      <c r="V5" s="35">
        <v>2499.83</v>
      </c>
      <c r="W5" s="44">
        <v>1989.05</v>
      </c>
      <c r="X5" s="37">
        <f t="shared" si="7"/>
        <v>-229.00249999999983</v>
      </c>
      <c r="Y5" s="37">
        <f t="shared" si="8"/>
        <v>-327.4200000000003</v>
      </c>
      <c r="Z5" s="37">
        <f t="shared" si="0"/>
        <v>-44.75</v>
      </c>
      <c r="AA5" s="26">
        <f t="shared" si="9"/>
        <v>10247.861874999991</v>
      </c>
      <c r="AB5" s="26">
        <f t="shared" si="10"/>
        <v>14652.045000000013</v>
      </c>
      <c r="AC5" s="26">
        <f>(AA5/(M5*DAM!K5*RTM!K5))</f>
        <v>4.9647518476429915E-4</v>
      </c>
      <c r="AD5" s="26">
        <f>(AB5/(M5*DAM!K5*RTM!K5))</f>
        <v>7.098433641358811E-4</v>
      </c>
      <c r="AE5" s="26"/>
      <c r="AF5" s="26"/>
    </row>
    <row r="6" spans="1:32" ht="11" thickBot="1" x14ac:dyDescent="0.4">
      <c r="A6" s="31">
        <v>0.16666666666666666</v>
      </c>
      <c r="B6" s="26">
        <v>50.034100000000002</v>
      </c>
      <c r="C6" s="26" t="s">
        <v>215</v>
      </c>
      <c r="D6" s="26">
        <v>5250</v>
      </c>
      <c r="E6" s="26">
        <v>5100</v>
      </c>
      <c r="F6" s="26">
        <v>5300</v>
      </c>
      <c r="G6" s="29">
        <v>5360</v>
      </c>
      <c r="H6" s="29">
        <f t="shared" si="1"/>
        <v>5252.5</v>
      </c>
      <c r="I6" s="32">
        <f t="shared" si="2"/>
        <v>6.25</v>
      </c>
      <c r="J6" s="32">
        <f t="shared" si="3"/>
        <v>23256.25</v>
      </c>
      <c r="K6" s="33">
        <f t="shared" si="4"/>
        <v>2256.25</v>
      </c>
      <c r="L6" s="32">
        <f t="shared" si="5"/>
        <v>11556.25</v>
      </c>
      <c r="M6" s="34">
        <f t="shared" si="6"/>
        <v>96.27434756984853</v>
      </c>
      <c r="N6" s="26">
        <v>2058.7175000000002</v>
      </c>
      <c r="O6" s="26">
        <v>1936.2725</v>
      </c>
      <c r="P6" s="35">
        <v>2991.87</v>
      </c>
      <c r="Q6" s="35">
        <v>2948</v>
      </c>
      <c r="R6" s="38">
        <v>2509.7399999999998</v>
      </c>
      <c r="S6" s="40">
        <v>1999.11</v>
      </c>
      <c r="T6" s="37">
        <v>2256.67</v>
      </c>
      <c r="U6" s="37">
        <v>3010.08</v>
      </c>
      <c r="V6" s="35">
        <v>2403.09</v>
      </c>
      <c r="W6" s="44">
        <v>2379.34</v>
      </c>
      <c r="X6" s="37">
        <f t="shared" si="7"/>
        <v>-59.6075000000003</v>
      </c>
      <c r="Y6" s="37">
        <f t="shared" si="8"/>
        <v>443.06750000000011</v>
      </c>
      <c r="Z6" s="37">
        <f t="shared" si="0"/>
        <v>107.5</v>
      </c>
      <c r="AA6" s="26">
        <f t="shared" si="9"/>
        <v>-6407.8062500000324</v>
      </c>
      <c r="AB6" s="26">
        <f t="shared" si="10"/>
        <v>47629.756250000013</v>
      </c>
      <c r="AC6" s="26">
        <f>(AA6/(M6*DAM!K6*RTM!K6))</f>
        <v>-5.6699021106967006E-4</v>
      </c>
      <c r="AD6" s="26">
        <f>(AB6/(M6*DAM!K6*RTM!K6))</f>
        <v>4.2144853473658483E-3</v>
      </c>
      <c r="AE6" s="26"/>
      <c r="AF6" s="26"/>
    </row>
    <row r="7" spans="1:32" ht="11" thickBot="1" x14ac:dyDescent="0.4">
      <c r="A7" s="31">
        <v>0.20833333333333334</v>
      </c>
      <c r="B7" s="26">
        <v>50.050699999999999</v>
      </c>
      <c r="C7" s="26" t="s">
        <v>216</v>
      </c>
      <c r="D7" s="26">
        <v>5720</v>
      </c>
      <c r="E7" s="26">
        <v>5800</v>
      </c>
      <c r="F7" s="26">
        <v>5678</v>
      </c>
      <c r="G7" s="29">
        <v>5545</v>
      </c>
      <c r="H7" s="29">
        <f t="shared" si="1"/>
        <v>5685.75</v>
      </c>
      <c r="I7" s="32">
        <f t="shared" si="2"/>
        <v>1173.0625</v>
      </c>
      <c r="J7" s="32">
        <f t="shared" si="3"/>
        <v>13053.0625</v>
      </c>
      <c r="K7" s="33">
        <f t="shared" si="4"/>
        <v>60.0625</v>
      </c>
      <c r="L7" s="32">
        <f t="shared" si="5"/>
        <v>19810.5625</v>
      </c>
      <c r="M7" s="34">
        <f t="shared" si="6"/>
        <v>92.32652652407107</v>
      </c>
      <c r="N7" s="26">
        <v>2436.8525</v>
      </c>
      <c r="O7" s="26">
        <v>2497.3125</v>
      </c>
      <c r="P7" s="35">
        <v>2948.9</v>
      </c>
      <c r="Q7" s="35">
        <v>2945.78</v>
      </c>
      <c r="R7" s="38">
        <v>2483.2600000000002</v>
      </c>
      <c r="S7" s="40">
        <v>1998.66</v>
      </c>
      <c r="T7" s="37">
        <v>2300.2199999999998</v>
      </c>
      <c r="U7" s="37">
        <v>2896.87</v>
      </c>
      <c r="V7" s="35">
        <v>2400.71</v>
      </c>
      <c r="W7" s="44">
        <v>2300.36</v>
      </c>
      <c r="X7" s="37">
        <f t="shared" si="7"/>
        <v>-438.19249999999988</v>
      </c>
      <c r="Y7" s="37">
        <f t="shared" si="8"/>
        <v>-196.95249999999987</v>
      </c>
      <c r="Z7" s="37">
        <f t="shared" si="0"/>
        <v>-140.75</v>
      </c>
      <c r="AA7" s="26">
        <f t="shared" si="9"/>
        <v>61675.594374999986</v>
      </c>
      <c r="AB7" s="26">
        <f t="shared" si="10"/>
        <v>27721.064374999984</v>
      </c>
      <c r="AC7" s="26">
        <f>(AA7/(M7*DAM!K7*RTM!K7))</f>
        <v>6.8824370984467316E-3</v>
      </c>
      <c r="AD7" s="26">
        <f>(AB7/(M7*DAM!K7*RTM!K7))</f>
        <v>3.0934194278355504E-3</v>
      </c>
      <c r="AE7" s="26"/>
      <c r="AF7" s="26"/>
    </row>
    <row r="8" spans="1:32" ht="11" thickBot="1" x14ac:dyDescent="0.4">
      <c r="A8" s="31">
        <v>0.25</v>
      </c>
      <c r="B8" s="26">
        <v>50.048299999999998</v>
      </c>
      <c r="C8" s="26" t="s">
        <v>217</v>
      </c>
      <c r="D8" s="26">
        <v>5722</v>
      </c>
      <c r="E8" s="26">
        <v>5674</v>
      </c>
      <c r="F8" s="26">
        <v>5666</v>
      </c>
      <c r="G8" s="29">
        <v>5887</v>
      </c>
      <c r="H8" s="29">
        <f t="shared" si="1"/>
        <v>5737.25</v>
      </c>
      <c r="I8" s="32">
        <f t="shared" si="2"/>
        <v>232.5625</v>
      </c>
      <c r="J8" s="32">
        <f t="shared" si="3"/>
        <v>4000.5625</v>
      </c>
      <c r="K8" s="33">
        <f t="shared" si="4"/>
        <v>5076.5625</v>
      </c>
      <c r="L8" s="32">
        <f t="shared" si="5"/>
        <v>22425.0625</v>
      </c>
      <c r="M8" s="34">
        <f t="shared" si="6"/>
        <v>89.07124957021766</v>
      </c>
      <c r="N8" s="26">
        <v>3243.125</v>
      </c>
      <c r="O8" s="26">
        <v>3441.1174999999998</v>
      </c>
      <c r="P8" s="35">
        <v>2815.69</v>
      </c>
      <c r="Q8" s="35">
        <v>2944.78</v>
      </c>
      <c r="R8" s="38">
        <v>2379.46</v>
      </c>
      <c r="S8" s="40">
        <v>1979.08</v>
      </c>
      <c r="T8" s="37">
        <v>2800.62</v>
      </c>
      <c r="U8" s="37">
        <v>2481.12</v>
      </c>
      <c r="V8" s="35">
        <v>2406.06</v>
      </c>
      <c r="W8" s="44">
        <v>1279.99</v>
      </c>
      <c r="X8" s="37">
        <f t="shared" si="7"/>
        <v>-1264.0450000000001</v>
      </c>
      <c r="Y8" s="37">
        <f t="shared" si="8"/>
        <v>-2161.1274999999996</v>
      </c>
      <c r="Z8" s="37">
        <f t="shared" si="0"/>
        <v>149.75</v>
      </c>
      <c r="AA8" s="26">
        <f t="shared" si="9"/>
        <v>-189290.73875000002</v>
      </c>
      <c r="AB8" s="26">
        <f t="shared" si="10"/>
        <v>-323628.84312499996</v>
      </c>
      <c r="AC8" s="26">
        <f>(AA8/(M8*DAM!K8*RTM!K8))</f>
        <v>-9.7106193968337258E-3</v>
      </c>
      <c r="AD8" s="26">
        <f>(AB8/(M8*DAM!K8*RTM!K8))</f>
        <v>-1.6602167344145796E-2</v>
      </c>
      <c r="AE8" s="26"/>
      <c r="AF8" s="26"/>
    </row>
    <row r="9" spans="1:32" ht="11" thickBot="1" x14ac:dyDescent="0.4">
      <c r="A9" s="31">
        <v>0.29166666666666669</v>
      </c>
      <c r="B9" s="26">
        <v>49.991599999999998</v>
      </c>
      <c r="C9" s="26" t="s">
        <v>218</v>
      </c>
      <c r="D9" s="26">
        <v>5880</v>
      </c>
      <c r="E9" s="26">
        <v>5989</v>
      </c>
      <c r="F9" s="26">
        <v>6002</v>
      </c>
      <c r="G9" s="29">
        <v>6189</v>
      </c>
      <c r="H9" s="29">
        <f t="shared" si="1"/>
        <v>6015</v>
      </c>
      <c r="I9" s="32">
        <f t="shared" si="2"/>
        <v>18225</v>
      </c>
      <c r="J9" s="32">
        <f t="shared" si="3"/>
        <v>676</v>
      </c>
      <c r="K9" s="33">
        <f t="shared" si="4"/>
        <v>169</v>
      </c>
      <c r="L9" s="32">
        <f t="shared" si="5"/>
        <v>30276</v>
      </c>
      <c r="M9" s="34">
        <f t="shared" si="6"/>
        <v>111.06979787502992</v>
      </c>
      <c r="N9" s="26">
        <v>3992.8625000000002</v>
      </c>
      <c r="O9" s="26">
        <v>3934.625</v>
      </c>
      <c r="P9" s="35">
        <v>2624.59</v>
      </c>
      <c r="Q9" s="35">
        <v>2944.04</v>
      </c>
      <c r="R9" s="38">
        <v>2188.69</v>
      </c>
      <c r="S9" s="40">
        <v>1998.29</v>
      </c>
      <c r="T9" s="37">
        <v>2537.85</v>
      </c>
      <c r="U9" s="37">
        <v>2482.1999999999998</v>
      </c>
      <c r="V9" s="35">
        <v>2369.48</v>
      </c>
      <c r="W9" s="44">
        <v>1871.16</v>
      </c>
      <c r="X9" s="37">
        <f t="shared" si="7"/>
        <v>-1994.5725000000002</v>
      </c>
      <c r="Y9" s="37">
        <f t="shared" si="8"/>
        <v>-2063.4650000000001</v>
      </c>
      <c r="Z9" s="37">
        <f t="shared" si="0"/>
        <v>174</v>
      </c>
      <c r="AA9" s="26">
        <f t="shared" si="9"/>
        <v>-347055.61500000005</v>
      </c>
      <c r="AB9" s="26">
        <f t="shared" si="10"/>
        <v>-359042.91000000003</v>
      </c>
      <c r="AC9" s="26">
        <f>(AA9/(M9*DAM!K9*RTM!K9))</f>
        <v>-3.2093565737072234E-2</v>
      </c>
      <c r="AD9" s="26">
        <f>(AB9/(M9*DAM!K9*RTM!K9))</f>
        <v>-3.3202076948141895E-2</v>
      </c>
      <c r="AE9" s="26"/>
      <c r="AF9" s="26"/>
    </row>
    <row r="10" spans="1:32" ht="11" thickBot="1" x14ac:dyDescent="0.4">
      <c r="A10" s="31">
        <v>0.33333333333333398</v>
      </c>
      <c r="B10" s="26">
        <v>50.074300000000001</v>
      </c>
      <c r="C10" s="26" t="s">
        <v>219</v>
      </c>
      <c r="D10" s="26">
        <v>6600</v>
      </c>
      <c r="E10" s="26">
        <v>6789</v>
      </c>
      <c r="F10" s="26">
        <v>6912</v>
      </c>
      <c r="G10" s="29">
        <v>6932</v>
      </c>
      <c r="H10" s="29">
        <f t="shared" si="1"/>
        <v>6808.25</v>
      </c>
      <c r="I10" s="32">
        <f t="shared" si="2"/>
        <v>43368.0625</v>
      </c>
      <c r="J10" s="32">
        <f t="shared" si="3"/>
        <v>370.5625</v>
      </c>
      <c r="K10" s="33">
        <f t="shared" si="4"/>
        <v>10764.0625</v>
      </c>
      <c r="L10" s="32">
        <f t="shared" si="5"/>
        <v>15314.0625</v>
      </c>
      <c r="M10" s="34">
        <f t="shared" si="6"/>
        <v>132.11429710670984</v>
      </c>
      <c r="N10" s="26">
        <v>3572.145</v>
      </c>
      <c r="O10" s="26">
        <v>3531.2299999999996</v>
      </c>
      <c r="P10" s="35">
        <v>2502.8000000000002</v>
      </c>
      <c r="Q10" s="35">
        <v>2892.55</v>
      </c>
      <c r="R10" s="38">
        <v>2000.63</v>
      </c>
      <c r="S10" s="40">
        <v>1998.57</v>
      </c>
      <c r="T10" s="37">
        <v>2800.69</v>
      </c>
      <c r="U10" s="37">
        <v>2000.87</v>
      </c>
      <c r="V10" s="35">
        <v>2257.4299999999998</v>
      </c>
      <c r="W10" s="44">
        <v>1959.22</v>
      </c>
      <c r="X10" s="37">
        <f t="shared" si="7"/>
        <v>-1573.575</v>
      </c>
      <c r="Y10" s="37">
        <f t="shared" si="8"/>
        <v>-1572.0099999999995</v>
      </c>
      <c r="Z10" s="37">
        <f t="shared" si="0"/>
        <v>123.75</v>
      </c>
      <c r="AA10" s="26">
        <f t="shared" si="9"/>
        <v>-194729.90625</v>
      </c>
      <c r="AB10" s="26">
        <f t="shared" si="10"/>
        <v>-194536.23749999993</v>
      </c>
      <c r="AC10" s="26">
        <f>(AA10/(M10*DAM!K10*RTM!K10))</f>
        <v>-1.1712590287845593E-2</v>
      </c>
      <c r="AD10" s="26">
        <f>(AB10/(M10*DAM!K10*RTM!K10))</f>
        <v>-1.1700941523852466E-2</v>
      </c>
      <c r="AE10" s="26"/>
      <c r="AF10" s="26"/>
    </row>
    <row r="11" spans="1:32" ht="11" thickBot="1" x14ac:dyDescent="0.4">
      <c r="A11" s="31">
        <v>0.375</v>
      </c>
      <c r="B11" s="26">
        <v>50.005699999999997</v>
      </c>
      <c r="C11" s="26" t="s">
        <v>220</v>
      </c>
      <c r="D11" s="26">
        <v>6720</v>
      </c>
      <c r="E11" s="26">
        <v>6534</v>
      </c>
      <c r="F11" s="26">
        <v>6378</v>
      </c>
      <c r="G11" s="29">
        <v>6789</v>
      </c>
      <c r="H11" s="29">
        <f t="shared" si="1"/>
        <v>6605.25</v>
      </c>
      <c r="I11" s="32">
        <f t="shared" si="2"/>
        <v>13167.5625</v>
      </c>
      <c r="J11" s="32">
        <f t="shared" si="3"/>
        <v>5076.5625</v>
      </c>
      <c r="K11" s="33">
        <f t="shared" si="4"/>
        <v>51642.5625</v>
      </c>
      <c r="L11" s="32">
        <f t="shared" si="5"/>
        <v>33764.0625</v>
      </c>
      <c r="M11" s="34">
        <f t="shared" si="6"/>
        <v>160.97418271263251</v>
      </c>
      <c r="N11" s="26">
        <v>3489.4775</v>
      </c>
      <c r="O11" s="26">
        <v>3175.2175000000002</v>
      </c>
      <c r="P11" s="35">
        <v>2499.46</v>
      </c>
      <c r="Q11" s="35">
        <v>2881.43</v>
      </c>
      <c r="R11" s="38">
        <v>1999.93</v>
      </c>
      <c r="S11" s="40">
        <v>1999.17</v>
      </c>
      <c r="T11" s="37">
        <v>2900.12</v>
      </c>
      <c r="U11" s="37">
        <v>2000.38</v>
      </c>
      <c r="V11" s="35">
        <v>2255.37</v>
      </c>
      <c r="W11" s="44">
        <v>1959.09</v>
      </c>
      <c r="X11" s="37">
        <f t="shared" si="7"/>
        <v>-1490.3074999999999</v>
      </c>
      <c r="Y11" s="37">
        <f t="shared" si="8"/>
        <v>-1216.1275000000003</v>
      </c>
      <c r="Z11" s="37">
        <f t="shared" si="0"/>
        <v>183.75</v>
      </c>
      <c r="AA11" s="26">
        <f t="shared" si="9"/>
        <v>-273844.00312499999</v>
      </c>
      <c r="AB11" s="26">
        <f t="shared" si="10"/>
        <v>-223463.42812500006</v>
      </c>
      <c r="AC11" s="26">
        <f>(AA11/(M11*DAM!K11*RTM!K11))</f>
        <v>-1.2189381025117987E-2</v>
      </c>
      <c r="AD11" s="26">
        <f>(AB11/(M11*DAM!K11*RTM!K11))</f>
        <v>-9.9468341081449165E-3</v>
      </c>
      <c r="AE11" s="26"/>
      <c r="AF11" s="26"/>
    </row>
    <row r="12" spans="1:32" ht="11" thickBot="1" x14ac:dyDescent="0.4">
      <c r="A12" s="31">
        <v>0.41666666666666702</v>
      </c>
      <c r="B12" s="26">
        <v>49.911099999999998</v>
      </c>
      <c r="C12" s="26" t="s">
        <v>221</v>
      </c>
      <c r="D12" s="26">
        <v>7700</v>
      </c>
      <c r="E12" s="26">
        <v>7898</v>
      </c>
      <c r="F12" s="26">
        <v>7945</v>
      </c>
      <c r="G12" s="29">
        <v>7675</v>
      </c>
      <c r="H12" s="29">
        <f t="shared" si="1"/>
        <v>7804.5</v>
      </c>
      <c r="I12" s="32">
        <f t="shared" si="2"/>
        <v>10920.25</v>
      </c>
      <c r="J12" s="32">
        <f t="shared" si="3"/>
        <v>8742.25</v>
      </c>
      <c r="K12" s="33">
        <f t="shared" si="4"/>
        <v>19740.25</v>
      </c>
      <c r="L12" s="32">
        <f t="shared" si="5"/>
        <v>16770.25</v>
      </c>
      <c r="M12" s="34">
        <f t="shared" si="6"/>
        <v>118.50421933416548</v>
      </c>
      <c r="N12" s="26">
        <v>2871.8850000000002</v>
      </c>
      <c r="O12" s="26">
        <v>3742.9449999999997</v>
      </c>
      <c r="P12" s="35">
        <v>2279.6999999999998</v>
      </c>
      <c r="Q12" s="35">
        <v>2779.92</v>
      </c>
      <c r="R12" s="38">
        <v>1999.81</v>
      </c>
      <c r="S12" s="40">
        <v>1998.37</v>
      </c>
      <c r="T12" s="37">
        <v>2671.5</v>
      </c>
      <c r="U12" s="37">
        <v>2450.87</v>
      </c>
      <c r="V12" s="35">
        <v>2319.5</v>
      </c>
      <c r="W12" s="44">
        <v>1923.53</v>
      </c>
      <c r="X12" s="37">
        <f t="shared" si="7"/>
        <v>-873.51500000000033</v>
      </c>
      <c r="Y12" s="37">
        <f t="shared" si="8"/>
        <v>-1819.4149999999997</v>
      </c>
      <c r="Z12" s="37">
        <f t="shared" si="0"/>
        <v>-129.5</v>
      </c>
      <c r="AA12" s="26">
        <f t="shared" si="9"/>
        <v>113120.19250000005</v>
      </c>
      <c r="AB12" s="26">
        <f t="shared" si="10"/>
        <v>235614.24249999996</v>
      </c>
      <c r="AC12" s="26">
        <f>(AA12/(M12*DAM!K12*RTM!K12))</f>
        <v>1.1002989836803999E-2</v>
      </c>
      <c r="AD12" s="26">
        <f>(AB12/(M12*DAM!K12*RTM!K12))</f>
        <v>2.2917757283994821E-2</v>
      </c>
      <c r="AE12" s="26"/>
      <c r="AF12" s="26"/>
    </row>
    <row r="13" spans="1:32" ht="11" thickBot="1" x14ac:dyDescent="0.4">
      <c r="A13" s="31">
        <v>0.45833333333333398</v>
      </c>
      <c r="B13" s="26">
        <v>49.986800000000002</v>
      </c>
      <c r="C13" s="26" t="s">
        <v>222</v>
      </c>
      <c r="D13" s="26">
        <v>6825</v>
      </c>
      <c r="E13" s="26">
        <v>6900</v>
      </c>
      <c r="F13" s="26">
        <v>7123</v>
      </c>
      <c r="G13" s="29">
        <v>7245</v>
      </c>
      <c r="H13" s="29">
        <f t="shared" si="1"/>
        <v>7023.25</v>
      </c>
      <c r="I13" s="32">
        <f t="shared" si="2"/>
        <v>39303.0625</v>
      </c>
      <c r="J13" s="32">
        <f t="shared" si="3"/>
        <v>15190.5625</v>
      </c>
      <c r="K13" s="33">
        <f t="shared" si="4"/>
        <v>9950.0625</v>
      </c>
      <c r="L13" s="32">
        <f t="shared" si="5"/>
        <v>49173.0625</v>
      </c>
      <c r="M13" s="34">
        <f t="shared" si="6"/>
        <v>168.53541912606977</v>
      </c>
      <c r="N13" s="26">
        <v>2607.6875</v>
      </c>
      <c r="O13" s="26">
        <v>3203.32</v>
      </c>
      <c r="P13" s="35">
        <v>2249.89</v>
      </c>
      <c r="Q13" s="35">
        <v>2700.01</v>
      </c>
      <c r="R13" s="38">
        <v>1999.68</v>
      </c>
      <c r="S13" s="40">
        <v>1970.18</v>
      </c>
      <c r="T13" s="37">
        <v>2163.91</v>
      </c>
      <c r="U13" s="37">
        <v>2100.96</v>
      </c>
      <c r="V13" s="35">
        <v>2308.1</v>
      </c>
      <c r="W13" s="44">
        <v>1699.54</v>
      </c>
      <c r="X13" s="37">
        <f t="shared" si="7"/>
        <v>-637.50749999999994</v>
      </c>
      <c r="Y13" s="37">
        <f t="shared" si="8"/>
        <v>-1503.7800000000002</v>
      </c>
      <c r="Z13" s="37">
        <f t="shared" si="0"/>
        <v>221.75</v>
      </c>
      <c r="AA13" s="26">
        <f t="shared" si="9"/>
        <v>-141367.28812499999</v>
      </c>
      <c r="AB13" s="26">
        <f t="shared" si="10"/>
        <v>-333463.21500000003</v>
      </c>
      <c r="AC13" s="26">
        <f>(AA13/(M13*DAM!K13*RTM!K13))</f>
        <v>-1.2714618970990606E-2</v>
      </c>
      <c r="AD13" s="26">
        <f>(AB13/(M13*DAM!K13*RTM!K13))</f>
        <v>-2.9991787886724873E-2</v>
      </c>
      <c r="AE13" s="26"/>
      <c r="AF13" s="26"/>
    </row>
    <row r="14" spans="1:32" ht="11" thickBot="1" x14ac:dyDescent="0.4">
      <c r="A14" s="31">
        <v>0.5</v>
      </c>
      <c r="B14" s="26">
        <v>50.0199</v>
      </c>
      <c r="C14" s="26" t="s">
        <v>223</v>
      </c>
      <c r="D14" s="26">
        <v>6720</v>
      </c>
      <c r="E14" s="26">
        <v>6500</v>
      </c>
      <c r="F14" s="26">
        <v>6600</v>
      </c>
      <c r="G14" s="29">
        <v>6989</v>
      </c>
      <c r="H14" s="29">
        <f t="shared" si="1"/>
        <v>6702.25</v>
      </c>
      <c r="I14" s="32">
        <f t="shared" si="2"/>
        <v>315.0625</v>
      </c>
      <c r="J14" s="32">
        <f t="shared" si="3"/>
        <v>40905.0625</v>
      </c>
      <c r="K14" s="33">
        <f t="shared" si="4"/>
        <v>10455.0625</v>
      </c>
      <c r="L14" s="32">
        <f t="shared" si="5"/>
        <v>82225.5625</v>
      </c>
      <c r="M14" s="34">
        <f t="shared" si="6"/>
        <v>182.9622570367998</v>
      </c>
      <c r="N14" s="26">
        <v>2461.9675000000002</v>
      </c>
      <c r="O14" s="26">
        <v>2814.72</v>
      </c>
      <c r="P14" s="35">
        <v>2249.1999999999998</v>
      </c>
      <c r="Q14" s="35">
        <v>2692.97</v>
      </c>
      <c r="R14" s="38">
        <v>1999.15</v>
      </c>
      <c r="S14" s="40">
        <v>1970.41</v>
      </c>
      <c r="T14" s="37">
        <v>3479.33</v>
      </c>
      <c r="U14" s="37">
        <v>1975.44</v>
      </c>
      <c r="V14" s="35">
        <v>2119.88</v>
      </c>
      <c r="W14" s="44">
        <v>1691.23</v>
      </c>
      <c r="X14" s="37">
        <f t="shared" si="7"/>
        <v>-491.55750000000012</v>
      </c>
      <c r="Y14" s="37">
        <f t="shared" si="8"/>
        <v>-1123.4899999999998</v>
      </c>
      <c r="Z14" s="37">
        <f t="shared" si="0"/>
        <v>286.75</v>
      </c>
      <c r="AA14" s="26">
        <f t="shared" si="9"/>
        <v>-140954.11312500003</v>
      </c>
      <c r="AB14" s="26">
        <f t="shared" si="10"/>
        <v>-322160.75749999995</v>
      </c>
      <c r="AC14" s="26">
        <f>(AA14/(M14*DAM!K14*RTM!K14))</f>
        <v>-3.8623501177540102E-3</v>
      </c>
      <c r="AD14" s="26">
        <f>(AB14/(M14*DAM!K14*RTM!K14))</f>
        <v>-8.8276788245433158E-3</v>
      </c>
      <c r="AE14" s="26"/>
      <c r="AF14" s="26"/>
    </row>
    <row r="15" spans="1:32" ht="11" thickBot="1" x14ac:dyDescent="0.4">
      <c r="A15" s="31">
        <v>0.54166666666666696</v>
      </c>
      <c r="B15" s="26">
        <v>50.072000000000003</v>
      </c>
      <c r="C15" s="26" t="s">
        <v>224</v>
      </c>
      <c r="D15" s="26">
        <v>6270</v>
      </c>
      <c r="E15" s="26">
        <v>6545</v>
      </c>
      <c r="F15" s="26">
        <v>6516</v>
      </c>
      <c r="G15" s="29">
        <v>6897</v>
      </c>
      <c r="H15" s="29">
        <f t="shared" si="1"/>
        <v>6557</v>
      </c>
      <c r="I15" s="32">
        <f t="shared" si="2"/>
        <v>82369</v>
      </c>
      <c r="J15" s="32">
        <f t="shared" si="3"/>
        <v>144</v>
      </c>
      <c r="K15" s="33">
        <f t="shared" si="4"/>
        <v>1681</v>
      </c>
      <c r="L15" s="32">
        <f t="shared" si="5"/>
        <v>115600</v>
      </c>
      <c r="M15" s="34">
        <f t="shared" si="6"/>
        <v>223.49161058080011</v>
      </c>
      <c r="N15" s="26">
        <v>2232.7000000000003</v>
      </c>
      <c r="O15" s="26">
        <v>3005.1625000000004</v>
      </c>
      <c r="P15" s="35">
        <v>2051.7199999999998</v>
      </c>
      <c r="Q15" s="35">
        <v>2624.48</v>
      </c>
      <c r="R15" s="38">
        <v>1999.07</v>
      </c>
      <c r="S15" s="40">
        <v>1713.97</v>
      </c>
      <c r="T15" s="37">
        <v>2800.42</v>
      </c>
      <c r="U15" s="37">
        <v>2000.95</v>
      </c>
      <c r="V15" s="35">
        <v>2299.58</v>
      </c>
      <c r="W15" s="44">
        <v>1549.9</v>
      </c>
      <c r="X15" s="37">
        <f t="shared" si="7"/>
        <v>-518.73000000000025</v>
      </c>
      <c r="Y15" s="37">
        <f t="shared" si="8"/>
        <v>-1455.2625000000003</v>
      </c>
      <c r="Z15" s="37">
        <f t="shared" si="0"/>
        <v>340</v>
      </c>
      <c r="AA15" s="26">
        <f t="shared" si="9"/>
        <v>-176368.20000000007</v>
      </c>
      <c r="AB15" s="26">
        <f t="shared" si="10"/>
        <v>-494789.25000000012</v>
      </c>
      <c r="AC15" s="26">
        <f>(AA15/(M15*DAM!K15*RTM!K15))</f>
        <v>-5.2529334902616806E-3</v>
      </c>
      <c r="AD15" s="26">
        <f>(AB15/(M15*DAM!K15*RTM!K15))</f>
        <v>-1.4736755389840452E-2</v>
      </c>
      <c r="AE15" s="26"/>
      <c r="AF15" s="26"/>
    </row>
    <row r="16" spans="1:32" ht="11" thickBot="1" x14ac:dyDescent="0.4">
      <c r="A16" s="31">
        <v>0.58333333333333404</v>
      </c>
      <c r="B16" s="26">
        <v>50.102699999999999</v>
      </c>
      <c r="C16" s="26" t="s">
        <v>225</v>
      </c>
      <c r="D16" s="26">
        <v>6160</v>
      </c>
      <c r="E16" s="26">
        <v>6300</v>
      </c>
      <c r="F16" s="26">
        <v>6100</v>
      </c>
      <c r="G16" s="29">
        <v>6000</v>
      </c>
      <c r="H16" s="29">
        <f t="shared" si="1"/>
        <v>6140</v>
      </c>
      <c r="I16" s="32">
        <f t="shared" si="2"/>
        <v>400</v>
      </c>
      <c r="J16" s="32">
        <f t="shared" si="3"/>
        <v>25600</v>
      </c>
      <c r="K16" s="33">
        <f t="shared" si="4"/>
        <v>1600</v>
      </c>
      <c r="L16" s="32">
        <f t="shared" si="5"/>
        <v>19600</v>
      </c>
      <c r="M16" s="34">
        <f t="shared" si="6"/>
        <v>108.62780491200216</v>
      </c>
      <c r="N16" s="26">
        <v>1846.7375</v>
      </c>
      <c r="O16" s="26">
        <v>2392.8175000000001</v>
      </c>
      <c r="P16" s="35">
        <v>1999.77</v>
      </c>
      <c r="Q16" s="35">
        <v>2624.91</v>
      </c>
      <c r="R16" s="38">
        <v>1999.04</v>
      </c>
      <c r="S16" s="40">
        <v>1713.83</v>
      </c>
      <c r="T16" s="37">
        <v>2269.37</v>
      </c>
      <c r="U16" s="37">
        <v>2110.9899999999998</v>
      </c>
      <c r="V16" s="35">
        <v>2369.52</v>
      </c>
      <c r="W16" s="44">
        <v>1799.84</v>
      </c>
      <c r="X16" s="37">
        <f t="shared" si="7"/>
        <v>-132.90750000000003</v>
      </c>
      <c r="Y16" s="37">
        <f t="shared" si="8"/>
        <v>-592.97750000000019</v>
      </c>
      <c r="Z16" s="37">
        <f t="shared" si="0"/>
        <v>-140</v>
      </c>
      <c r="AA16" s="26">
        <f t="shared" si="9"/>
        <v>18607.050000000003</v>
      </c>
      <c r="AB16" s="26">
        <f t="shared" si="10"/>
        <v>83016.85000000002</v>
      </c>
      <c r="AC16" s="26">
        <f>(AA16/(M16*DAM!K16*RTM!K16))</f>
        <v>2.3848269508790127E-3</v>
      </c>
      <c r="AD16" s="26">
        <f>(AB16/(M16*DAM!K16*RTM!K16))</f>
        <v>1.0640097235030829E-2</v>
      </c>
      <c r="AE16" s="26"/>
      <c r="AF16" s="26"/>
    </row>
    <row r="17" spans="1:32" ht="11" thickBot="1" x14ac:dyDescent="0.4">
      <c r="A17" s="31">
        <v>0.625</v>
      </c>
      <c r="B17" s="26">
        <v>50.086100000000002</v>
      </c>
      <c r="C17" s="26" t="s">
        <v>226</v>
      </c>
      <c r="D17" s="26">
        <v>5280</v>
      </c>
      <c r="E17" s="26">
        <v>5467</v>
      </c>
      <c r="F17" s="26">
        <v>5765</v>
      </c>
      <c r="G17" s="29">
        <v>5325</v>
      </c>
      <c r="H17" s="29">
        <f t="shared" si="1"/>
        <v>5459.25</v>
      </c>
      <c r="I17" s="32">
        <f t="shared" si="2"/>
        <v>32130.5625</v>
      </c>
      <c r="J17" s="32">
        <f t="shared" si="3"/>
        <v>60.0625</v>
      </c>
      <c r="K17" s="33">
        <f t="shared" si="4"/>
        <v>93483.0625</v>
      </c>
      <c r="L17" s="32">
        <f t="shared" si="5"/>
        <v>18023.0625</v>
      </c>
      <c r="M17" s="34">
        <f t="shared" si="6"/>
        <v>189.53677083880058</v>
      </c>
      <c r="N17" s="26">
        <v>2077.7399999999998</v>
      </c>
      <c r="O17" s="26">
        <v>3217.7849999999999</v>
      </c>
      <c r="P17" s="35">
        <v>1999.66</v>
      </c>
      <c r="Q17" s="35">
        <v>2624.27</v>
      </c>
      <c r="R17" s="38">
        <v>1989.87</v>
      </c>
      <c r="S17" s="40">
        <v>1713.07</v>
      </c>
      <c r="T17" s="37">
        <v>2049.7199999999998</v>
      </c>
      <c r="U17" s="37">
        <v>2100.5300000000002</v>
      </c>
      <c r="V17" s="35">
        <v>2256.6</v>
      </c>
      <c r="W17" s="44">
        <v>1799.62</v>
      </c>
      <c r="X17" s="37">
        <f t="shared" si="7"/>
        <v>-364.66999999999985</v>
      </c>
      <c r="Y17" s="37">
        <f t="shared" si="8"/>
        <v>-1418.165</v>
      </c>
      <c r="Z17" s="37">
        <f t="shared" si="0"/>
        <v>-134.25</v>
      </c>
      <c r="AA17" s="26">
        <f t="shared" si="9"/>
        <v>48956.94749999998</v>
      </c>
      <c r="AB17" s="26">
        <f t="shared" si="10"/>
        <v>190388.65125</v>
      </c>
      <c r="AC17" s="26">
        <f>(AA17/(M17*DAM!K17*RTM!K17))</f>
        <v>4.7124335476597607E-3</v>
      </c>
      <c r="AD17" s="26">
        <f>(AB17/(M17*DAM!K17*RTM!K17))</f>
        <v>1.8326180717133045E-2</v>
      </c>
      <c r="AE17" s="26"/>
      <c r="AF17" s="26"/>
    </row>
    <row r="18" spans="1:32" ht="11" thickBot="1" x14ac:dyDescent="0.4">
      <c r="A18" s="31">
        <v>0.66666666666666696</v>
      </c>
      <c r="B18" s="26">
        <v>50.036499999999997</v>
      </c>
      <c r="C18" s="26" t="s">
        <v>227</v>
      </c>
      <c r="D18" s="26">
        <v>4515</v>
      </c>
      <c r="E18" s="26">
        <v>4672</v>
      </c>
      <c r="F18" s="26">
        <v>4689</v>
      </c>
      <c r="G18" s="29">
        <v>4300</v>
      </c>
      <c r="H18" s="29">
        <f t="shared" si="1"/>
        <v>4544</v>
      </c>
      <c r="I18" s="32">
        <f t="shared" si="2"/>
        <v>841</v>
      </c>
      <c r="J18" s="32">
        <f t="shared" si="3"/>
        <v>16384</v>
      </c>
      <c r="K18" s="33">
        <f t="shared" si="4"/>
        <v>21025</v>
      </c>
      <c r="L18" s="32">
        <f t="shared" si="5"/>
        <v>59536</v>
      </c>
      <c r="M18" s="34">
        <f t="shared" si="6"/>
        <v>156.35376554467757</v>
      </c>
      <c r="N18" s="26">
        <v>2669.8999999999996</v>
      </c>
      <c r="O18" s="26">
        <v>2869.3374999999996</v>
      </c>
      <c r="P18" s="35">
        <v>1999.46</v>
      </c>
      <c r="Q18" s="35">
        <v>2624.56</v>
      </c>
      <c r="R18" s="38">
        <v>1899.95</v>
      </c>
      <c r="S18" s="40">
        <v>1710.9</v>
      </c>
      <c r="T18" s="37">
        <v>1700.85</v>
      </c>
      <c r="U18" s="37">
        <v>2101</v>
      </c>
      <c r="V18" s="35">
        <v>1999.57</v>
      </c>
      <c r="W18" s="44">
        <v>1943.67</v>
      </c>
      <c r="X18" s="37">
        <f t="shared" si="7"/>
        <v>-958.99999999999955</v>
      </c>
      <c r="Y18" s="37">
        <f t="shared" si="8"/>
        <v>-925.66749999999956</v>
      </c>
      <c r="Z18" s="37">
        <f t="shared" si="0"/>
        <v>-244</v>
      </c>
      <c r="AA18" s="26">
        <f t="shared" si="9"/>
        <v>233995.99999999988</v>
      </c>
      <c r="AB18" s="26">
        <f t="shared" si="10"/>
        <v>225862.86999999988</v>
      </c>
      <c r="AC18" s="26">
        <f>(AA18/(M18*DAM!K18*RTM!K18))</f>
        <v>2.9672907194967978E-2</v>
      </c>
      <c r="AD18" s="26">
        <f>(AB18/(M18*DAM!K18*RTM!K18))</f>
        <v>2.8641549344002107E-2</v>
      </c>
      <c r="AE18" s="26"/>
      <c r="AF18" s="26"/>
    </row>
    <row r="19" spans="1:32" ht="11" thickBot="1" x14ac:dyDescent="0.4">
      <c r="A19" s="31">
        <v>0.70833333333333404</v>
      </c>
      <c r="B19" s="26">
        <v>50.031799999999997</v>
      </c>
      <c r="C19" s="26" t="s">
        <v>228</v>
      </c>
      <c r="D19" s="26">
        <v>6720</v>
      </c>
      <c r="E19" s="26">
        <v>6800</v>
      </c>
      <c r="F19" s="26">
        <v>7000</v>
      </c>
      <c r="G19" s="29">
        <v>7256</v>
      </c>
      <c r="H19" s="29">
        <f t="shared" si="1"/>
        <v>6944</v>
      </c>
      <c r="I19" s="32">
        <f t="shared" si="2"/>
        <v>50176</v>
      </c>
      <c r="J19" s="32">
        <f t="shared" si="3"/>
        <v>20736</v>
      </c>
      <c r="K19" s="33">
        <f t="shared" si="4"/>
        <v>3136</v>
      </c>
      <c r="L19" s="32">
        <f t="shared" si="5"/>
        <v>97344</v>
      </c>
      <c r="M19" s="34">
        <f t="shared" si="6"/>
        <v>206.99758452696977</v>
      </c>
      <c r="N19" s="26">
        <v>3070.31</v>
      </c>
      <c r="O19" s="26">
        <v>3356.2325000000001</v>
      </c>
      <c r="P19" s="35">
        <v>1999.65</v>
      </c>
      <c r="Q19" s="35">
        <v>2778.62</v>
      </c>
      <c r="R19" s="38">
        <v>1989.32</v>
      </c>
      <c r="S19" s="40">
        <v>1979.59</v>
      </c>
      <c r="T19" s="37">
        <v>1975.96</v>
      </c>
      <c r="U19" s="37">
        <v>2200.6999999999998</v>
      </c>
      <c r="V19" s="35">
        <v>2000.43</v>
      </c>
      <c r="W19" s="44">
        <v>2500.11</v>
      </c>
      <c r="X19" s="37">
        <f t="shared" si="7"/>
        <v>-1090.72</v>
      </c>
      <c r="Y19" s="37">
        <f t="shared" si="8"/>
        <v>-856.12249999999995</v>
      </c>
      <c r="Z19" s="37">
        <f t="shared" si="0"/>
        <v>312</v>
      </c>
      <c r="AA19" s="26">
        <f t="shared" si="9"/>
        <v>-340304.64000000001</v>
      </c>
      <c r="AB19" s="26">
        <f t="shared" si="10"/>
        <v>-267110.21999999997</v>
      </c>
      <c r="AC19" s="26">
        <f>(AA19/(M19*DAM!K19*RTM!K19))</f>
        <v>-2.2911695223713377E-2</v>
      </c>
      <c r="AD19" s="26">
        <f>(AB19/(M19*DAM!K19*RTM!K19))</f>
        <v>-1.7983733491788501E-2</v>
      </c>
      <c r="AE19" s="26"/>
      <c r="AF19" s="26"/>
    </row>
    <row r="20" spans="1:32" ht="11" thickBot="1" x14ac:dyDescent="0.4">
      <c r="A20" s="31">
        <v>0.75</v>
      </c>
      <c r="B20" s="26">
        <v>50.055399999999999</v>
      </c>
      <c r="C20" s="26" t="s">
        <v>229</v>
      </c>
      <c r="D20" s="26">
        <v>8580</v>
      </c>
      <c r="E20" s="26">
        <v>8678</v>
      </c>
      <c r="F20" s="26">
        <v>8876</v>
      </c>
      <c r="G20" s="29">
        <v>8453</v>
      </c>
      <c r="H20" s="29">
        <f t="shared" si="1"/>
        <v>8646.75</v>
      </c>
      <c r="I20" s="32">
        <f t="shared" si="2"/>
        <v>4455.5625</v>
      </c>
      <c r="J20" s="32">
        <f t="shared" si="3"/>
        <v>976.5625</v>
      </c>
      <c r="K20" s="33">
        <f t="shared" si="4"/>
        <v>52555.5625</v>
      </c>
      <c r="L20" s="32">
        <f t="shared" si="5"/>
        <v>37539.0625</v>
      </c>
      <c r="M20" s="34">
        <f t="shared" si="6"/>
        <v>154.53701013025974</v>
      </c>
      <c r="N20" s="26">
        <v>4342.88</v>
      </c>
      <c r="O20" s="26">
        <v>3524.8725000000004</v>
      </c>
      <c r="P20" s="35">
        <v>1999.78</v>
      </c>
      <c r="Q20" s="35">
        <v>2815.83</v>
      </c>
      <c r="R20" s="38">
        <v>1989.07</v>
      </c>
      <c r="S20" s="40">
        <v>1799.55</v>
      </c>
      <c r="T20" s="37">
        <v>2442.17</v>
      </c>
      <c r="U20" s="37">
        <v>2460.0700000000002</v>
      </c>
      <c r="V20" s="35">
        <v>1999.85</v>
      </c>
      <c r="W20" s="44">
        <v>1938.73</v>
      </c>
      <c r="X20" s="37">
        <f t="shared" si="7"/>
        <v>-2543.33</v>
      </c>
      <c r="Y20" s="37">
        <f t="shared" si="8"/>
        <v>-1586.1425000000004</v>
      </c>
      <c r="Z20" s="37">
        <f t="shared" si="0"/>
        <v>-193.75</v>
      </c>
      <c r="AA20" s="26">
        <f t="shared" si="9"/>
        <v>492770.1875</v>
      </c>
      <c r="AB20" s="26">
        <f t="shared" si="10"/>
        <v>307315.10937500006</v>
      </c>
      <c r="AC20" s="26">
        <f>(AA20/(M20*DAM!K20*RTM!K20))</f>
        <v>3.361951463417745E-2</v>
      </c>
      <c r="AD20" s="26">
        <f>(AB20/(M20*DAM!K20*RTM!K20))</f>
        <v>2.0966740843948999E-2</v>
      </c>
      <c r="AE20" s="26"/>
      <c r="AF20" s="26"/>
    </row>
    <row r="21" spans="1:32" ht="11" thickBot="1" x14ac:dyDescent="0.4">
      <c r="A21" s="31">
        <v>0.79166666666666696</v>
      </c>
      <c r="B21" s="26">
        <v>50.008099999999999</v>
      </c>
      <c r="C21" s="26" t="s">
        <v>230</v>
      </c>
      <c r="D21" s="26">
        <v>9240</v>
      </c>
      <c r="E21" s="26">
        <v>9563</v>
      </c>
      <c r="F21" s="26">
        <v>9573</v>
      </c>
      <c r="G21" s="29">
        <v>9876</v>
      </c>
      <c r="H21" s="29">
        <f t="shared" si="1"/>
        <v>9563</v>
      </c>
      <c r="I21" s="32">
        <f t="shared" si="2"/>
        <v>104329</v>
      </c>
      <c r="J21" s="32">
        <f t="shared" si="3"/>
        <v>0</v>
      </c>
      <c r="K21" s="33">
        <f t="shared" si="4"/>
        <v>100</v>
      </c>
      <c r="L21" s="32">
        <f t="shared" si="5"/>
        <v>97969</v>
      </c>
      <c r="M21" s="34">
        <f t="shared" si="6"/>
        <v>224.94332619573314</v>
      </c>
      <c r="N21" s="26">
        <v>5875.7150000000001</v>
      </c>
      <c r="O21" s="26">
        <v>5147.7449999999999</v>
      </c>
      <c r="P21" s="35">
        <v>2090.0500000000002</v>
      </c>
      <c r="Q21" s="35">
        <v>2894.23</v>
      </c>
      <c r="R21" s="38">
        <v>1989.48</v>
      </c>
      <c r="S21" s="40">
        <v>1989.17</v>
      </c>
      <c r="T21" s="37">
        <v>2442.5300000000002</v>
      </c>
      <c r="U21" s="37">
        <v>2678.54</v>
      </c>
      <c r="V21" s="35">
        <v>2000.29</v>
      </c>
      <c r="W21" s="44">
        <v>1921.73</v>
      </c>
      <c r="X21" s="37">
        <f t="shared" si="7"/>
        <v>-3886.5450000000001</v>
      </c>
      <c r="Y21" s="37">
        <f t="shared" si="8"/>
        <v>-3226.0149999999999</v>
      </c>
      <c r="Z21" s="37">
        <f t="shared" si="0"/>
        <v>313</v>
      </c>
      <c r="AA21" s="26">
        <f t="shared" si="9"/>
        <v>-1216488.585</v>
      </c>
      <c r="AB21" s="26">
        <f t="shared" si="10"/>
        <v>-1009742.6949999999</v>
      </c>
      <c r="AC21" s="26">
        <f>(AA21/(M21*DAM!K21*RTM!K21))</f>
        <v>-4.5612220711660503E-2</v>
      </c>
      <c r="AD21" s="26">
        <f>(AB21/(M21*DAM!K21*RTM!K21))</f>
        <v>-3.7860286758323251E-2</v>
      </c>
      <c r="AE21" s="26"/>
      <c r="AF21" s="26"/>
    </row>
    <row r="22" spans="1:32" ht="11" thickBot="1" x14ac:dyDescent="0.4">
      <c r="A22" s="31">
        <v>0.83333333333333404</v>
      </c>
      <c r="B22" s="26">
        <v>49.956099999999999</v>
      </c>
      <c r="C22" s="26" t="s">
        <v>231</v>
      </c>
      <c r="D22" s="26">
        <v>9450</v>
      </c>
      <c r="E22" s="26">
        <v>9876</v>
      </c>
      <c r="F22" s="26">
        <v>9456</v>
      </c>
      <c r="G22" s="29">
        <v>8999</v>
      </c>
      <c r="H22" s="29">
        <f t="shared" si="1"/>
        <v>9445.25</v>
      </c>
      <c r="I22" s="32">
        <f t="shared" si="2"/>
        <v>22.5625</v>
      </c>
      <c r="J22" s="32">
        <f t="shared" si="3"/>
        <v>185545.5625</v>
      </c>
      <c r="K22" s="33">
        <f t="shared" si="4"/>
        <v>115.5625</v>
      </c>
      <c r="L22" s="32">
        <f t="shared" si="5"/>
        <v>199139.0625</v>
      </c>
      <c r="M22" s="34">
        <f t="shared" si="6"/>
        <v>310.17041686788895</v>
      </c>
      <c r="N22" s="26">
        <v>4324.7849999999999</v>
      </c>
      <c r="O22" s="26">
        <v>3578.8249999999998</v>
      </c>
      <c r="P22" s="35">
        <v>2309.02</v>
      </c>
      <c r="Q22" s="35">
        <v>2948.58</v>
      </c>
      <c r="R22" s="38">
        <v>2300.9699999999998</v>
      </c>
      <c r="S22" s="40">
        <v>2188.84</v>
      </c>
      <c r="T22" s="37">
        <v>2600.54</v>
      </c>
      <c r="U22" s="37">
        <v>3009.03</v>
      </c>
      <c r="V22" s="35">
        <v>2580.2199999999998</v>
      </c>
      <c r="W22" s="44">
        <v>1799.46</v>
      </c>
      <c r="X22" s="37">
        <f t="shared" si="7"/>
        <v>-2135.9449999999997</v>
      </c>
      <c r="Y22" s="37">
        <f t="shared" si="8"/>
        <v>-1779.3649999999998</v>
      </c>
      <c r="Z22" s="37">
        <f t="shared" si="0"/>
        <v>-446.25</v>
      </c>
      <c r="AA22" s="26">
        <f t="shared" si="9"/>
        <v>953165.45624999981</v>
      </c>
      <c r="AB22" s="26">
        <f t="shared" si="10"/>
        <v>794041.63124999986</v>
      </c>
      <c r="AC22" s="26">
        <f>(AA22/(M22*DAM!K22*RTM!K22))</f>
        <v>2.3461414759617247E-2</v>
      </c>
      <c r="AD22" s="26">
        <f>(AB22/(M22*DAM!K22*RTM!K22))</f>
        <v>1.9544707505926576E-2</v>
      </c>
      <c r="AE22" s="26"/>
      <c r="AF22" s="26"/>
    </row>
    <row r="23" spans="1:32" ht="11" thickBot="1" x14ac:dyDescent="0.4">
      <c r="A23" s="31">
        <v>0.875</v>
      </c>
      <c r="B23" s="26">
        <v>50.069600000000001</v>
      </c>
      <c r="C23" s="26" t="s">
        <v>232</v>
      </c>
      <c r="D23" s="26">
        <v>11000</v>
      </c>
      <c r="E23" s="26">
        <v>9989</v>
      </c>
      <c r="F23" s="26">
        <v>10025</v>
      </c>
      <c r="G23" s="29">
        <v>11367</v>
      </c>
      <c r="H23" s="29">
        <f t="shared" si="1"/>
        <v>10595.25</v>
      </c>
      <c r="I23" s="32">
        <f t="shared" si="2"/>
        <v>163822.5625</v>
      </c>
      <c r="J23" s="32">
        <f t="shared" si="3"/>
        <v>367539.0625</v>
      </c>
      <c r="K23" s="33">
        <f t="shared" si="4"/>
        <v>325185.0625</v>
      </c>
      <c r="L23" s="32">
        <f t="shared" si="5"/>
        <v>595598.0625</v>
      </c>
      <c r="M23" s="34">
        <f t="shared" si="6"/>
        <v>602.52484388612561</v>
      </c>
      <c r="N23" s="26">
        <v>3440.5749999999998</v>
      </c>
      <c r="O23" s="26">
        <v>2982.2875000000004</v>
      </c>
      <c r="P23" s="35">
        <v>2499.87</v>
      </c>
      <c r="Q23" s="35">
        <v>3051.23</v>
      </c>
      <c r="R23" s="38">
        <v>2409.5300000000002</v>
      </c>
      <c r="S23" s="40">
        <v>2393.5</v>
      </c>
      <c r="T23" s="37">
        <v>3600.82</v>
      </c>
      <c r="U23" s="37">
        <v>3047.54</v>
      </c>
      <c r="V23" s="35">
        <v>2727.2</v>
      </c>
      <c r="W23" s="44">
        <v>1799.99</v>
      </c>
      <c r="X23" s="37">
        <f t="shared" si="7"/>
        <v>-1047.0749999999998</v>
      </c>
      <c r="Y23" s="37">
        <f t="shared" si="8"/>
        <v>-1182.2975000000004</v>
      </c>
      <c r="Z23" s="37">
        <f t="shared" si="0"/>
        <v>771.75</v>
      </c>
      <c r="AA23" s="26">
        <f t="shared" si="9"/>
        <v>-808080.13124999986</v>
      </c>
      <c r="AB23" s="26">
        <f t="shared" si="10"/>
        <v>-912438.09562500031</v>
      </c>
      <c r="AC23" s="26">
        <f>(AA23/(M23*DAM!K23*RTM!K23))</f>
        <v>-7.5964857683836111E-3</v>
      </c>
      <c r="AD23" s="26">
        <f>(AB23/(M23*DAM!K23*RTM!K23))</f>
        <v>-8.5775194066762435E-3</v>
      </c>
      <c r="AE23" s="26"/>
      <c r="AF23" s="26"/>
    </row>
    <row r="24" spans="1:32" ht="11" thickBot="1" x14ac:dyDescent="0.4">
      <c r="A24" s="31">
        <v>0.91666666666666696</v>
      </c>
      <c r="B24" s="26">
        <v>50.0672</v>
      </c>
      <c r="C24" s="26" t="s">
        <v>233</v>
      </c>
      <c r="D24" s="26">
        <v>9900</v>
      </c>
      <c r="E24" s="26">
        <v>10023</v>
      </c>
      <c r="F24" s="26">
        <v>9567</v>
      </c>
      <c r="G24" s="29">
        <v>9012</v>
      </c>
      <c r="H24" s="29">
        <f t="shared" si="1"/>
        <v>9625.5</v>
      </c>
      <c r="I24" s="32">
        <f t="shared" si="2"/>
        <v>75350.25</v>
      </c>
      <c r="J24" s="32">
        <f t="shared" si="3"/>
        <v>158006.25</v>
      </c>
      <c r="K24" s="33">
        <f t="shared" si="4"/>
        <v>3422.25</v>
      </c>
      <c r="L24" s="32">
        <f t="shared" si="5"/>
        <v>376382.25</v>
      </c>
      <c r="M24" s="34">
        <f t="shared" si="6"/>
        <v>391.52298783085519</v>
      </c>
      <c r="N24" s="26">
        <v>3281.63</v>
      </c>
      <c r="O24" s="26">
        <v>3179.8325</v>
      </c>
      <c r="P24" s="35">
        <v>2800.48</v>
      </c>
      <c r="Q24" s="35">
        <v>3216.35</v>
      </c>
      <c r="R24" s="38">
        <v>2409.39</v>
      </c>
      <c r="S24" s="40">
        <v>2692.64</v>
      </c>
      <c r="T24" s="37">
        <v>3679.64</v>
      </c>
      <c r="U24" s="37">
        <v>3479.45</v>
      </c>
      <c r="V24" s="35">
        <v>3199.03</v>
      </c>
      <c r="W24" s="44">
        <v>3001</v>
      </c>
      <c r="X24" s="37">
        <f t="shared" si="7"/>
        <v>-588.99000000000024</v>
      </c>
      <c r="Y24" s="37">
        <f t="shared" si="8"/>
        <v>-178.83249999999998</v>
      </c>
      <c r="Z24" s="37">
        <f t="shared" si="0"/>
        <v>-613.5</v>
      </c>
      <c r="AA24" s="26">
        <f t="shared" si="9"/>
        <v>361345.36500000017</v>
      </c>
      <c r="AB24" s="26">
        <f t="shared" si="10"/>
        <v>109713.73874999999</v>
      </c>
      <c r="AC24" s="26">
        <f>(AA24/(M24*DAM!K24*RTM!K24))</f>
        <v>1.2269486876534001E-2</v>
      </c>
      <c r="AD24" s="26">
        <f>(AB24/(M24*DAM!K24*RTM!K24))</f>
        <v>3.7253315198012963E-3</v>
      </c>
      <c r="AE24" s="26"/>
      <c r="AF24" s="26"/>
    </row>
    <row r="25" spans="1:32" ht="11" thickBot="1" x14ac:dyDescent="0.4">
      <c r="A25" s="31">
        <v>0.95833333333333404</v>
      </c>
      <c r="B25" s="26">
        <v>50.041200000000003</v>
      </c>
      <c r="C25" s="26" t="s">
        <v>234</v>
      </c>
      <c r="D25" s="26">
        <v>6615</v>
      </c>
      <c r="E25" s="26">
        <v>6789</v>
      </c>
      <c r="F25" s="26">
        <v>7019</v>
      </c>
      <c r="G25" s="29">
        <v>6777</v>
      </c>
      <c r="H25" s="29">
        <f t="shared" si="1"/>
        <v>6800</v>
      </c>
      <c r="I25" s="32">
        <f t="shared" si="2"/>
        <v>34225</v>
      </c>
      <c r="J25" s="32">
        <f t="shared" si="3"/>
        <v>121</v>
      </c>
      <c r="K25" s="33">
        <f t="shared" si="4"/>
        <v>47961</v>
      </c>
      <c r="L25" s="32">
        <f t="shared" si="5"/>
        <v>529</v>
      </c>
      <c r="M25" s="34">
        <f t="shared" si="6"/>
        <v>143.90621946253748</v>
      </c>
      <c r="N25" s="26">
        <v>3071.44</v>
      </c>
      <c r="O25" s="26">
        <v>2877.0974999999999</v>
      </c>
      <c r="P25" s="35">
        <v>2809.23</v>
      </c>
      <c r="Q25" s="35">
        <v>3349.42</v>
      </c>
      <c r="R25" s="38">
        <v>2650.19</v>
      </c>
      <c r="S25" s="40">
        <v>2800.88</v>
      </c>
      <c r="T25" s="37">
        <v>3679.67</v>
      </c>
      <c r="U25" s="37">
        <v>3479.45</v>
      </c>
      <c r="V25" s="35">
        <v>3499.8</v>
      </c>
      <c r="W25" s="44">
        <v>3400.97</v>
      </c>
      <c r="X25" s="37">
        <f t="shared" si="7"/>
        <v>-270.55999999999995</v>
      </c>
      <c r="Y25" s="37">
        <f t="shared" si="8"/>
        <v>523.87249999999995</v>
      </c>
      <c r="Z25" s="37">
        <f t="shared" si="0"/>
        <v>-23</v>
      </c>
      <c r="AA25" s="26">
        <f t="shared" si="9"/>
        <v>6222.8799999999992</v>
      </c>
      <c r="AB25" s="26">
        <f t="shared" si="10"/>
        <v>-12049.067499999999</v>
      </c>
      <c r="AC25" s="26">
        <f>(AA25/(M25*DAM!K25*RTM!K25))</f>
        <v>1.5955194955933375E-3</v>
      </c>
      <c r="AD25" s="26">
        <f>(AB25/(M25*DAM!K25*RTM!K25))</f>
        <v>-3.0893287513129096E-3</v>
      </c>
      <c r="AE25" s="26"/>
      <c r="AF25" s="26"/>
    </row>
    <row r="26" spans="1:32" ht="15" thickBot="1" x14ac:dyDescent="0.4">
      <c r="A26" s="31"/>
      <c r="B26" s="26"/>
      <c r="C26" s="26"/>
      <c r="D26" s="26">
        <f>AVERAGE(D2:D25)</f>
        <v>6588.729166666667</v>
      </c>
      <c r="E26" s="26"/>
      <c r="F26" s="26"/>
      <c r="G26" s="41"/>
      <c r="H26" s="41"/>
      <c r="I26" s="26"/>
      <c r="J26" s="26"/>
      <c r="K26" s="26"/>
      <c r="L26" s="26"/>
      <c r="M26" s="26"/>
      <c r="N26" s="35"/>
      <c r="O26" s="26"/>
      <c r="P26" s="39"/>
      <c r="Q26" s="39"/>
      <c r="R26" s="39"/>
      <c r="S26" s="39"/>
      <c r="T26" s="39"/>
      <c r="U26" s="39"/>
      <c r="V26" s="39"/>
      <c r="W26" s="39"/>
      <c r="X26" s="39"/>
      <c r="Y26" s="26"/>
      <c r="Z26" s="26"/>
      <c r="AA26" s="26"/>
      <c r="AB26" s="26"/>
      <c r="AC26" s="26" t="s">
        <v>110</v>
      </c>
      <c r="AD26" s="26"/>
      <c r="AE26" s="26"/>
      <c r="AF26" s="26"/>
    </row>
    <row r="27" spans="1:32" ht="15" thickBot="1" x14ac:dyDescent="0.4">
      <c r="A27" s="31"/>
      <c r="B27" s="26"/>
      <c r="C27" s="26"/>
      <c r="D27" s="26"/>
      <c r="E27" s="26"/>
      <c r="F27" s="26"/>
      <c r="G27" s="41"/>
      <c r="H27" s="41"/>
      <c r="I27" s="26"/>
      <c r="J27" s="26"/>
      <c r="K27" s="26"/>
      <c r="L27" s="26"/>
      <c r="M27" s="26"/>
      <c r="N27" s="35"/>
      <c r="O27" s="26"/>
      <c r="P27" s="39"/>
      <c r="Q27" s="39"/>
      <c r="R27" s="39"/>
      <c r="S27" s="39"/>
      <c r="T27" s="39"/>
      <c r="U27" s="39"/>
      <c r="V27" s="39"/>
      <c r="W27" s="39"/>
      <c r="X27" s="39"/>
      <c r="Y27" s="26"/>
      <c r="Z27" s="26"/>
      <c r="AA27" s="26"/>
      <c r="AB27" s="26"/>
      <c r="AC27" s="26" t="s">
        <v>108</v>
      </c>
      <c r="AD27" s="26"/>
      <c r="AE27" s="26"/>
      <c r="AF27" s="26"/>
    </row>
    <row r="28" spans="1:32" ht="15" thickBot="1" x14ac:dyDescent="0.4">
      <c r="A28" s="31"/>
      <c r="B28" s="26"/>
      <c r="C28" s="26"/>
      <c r="D28" s="26"/>
      <c r="E28" s="26"/>
      <c r="F28" s="26"/>
      <c r="G28" s="41"/>
      <c r="H28" s="41"/>
      <c r="I28" s="26"/>
      <c r="J28" s="26"/>
      <c r="K28" s="26"/>
      <c r="L28" s="26"/>
      <c r="M28" s="26"/>
      <c r="N28" s="26"/>
      <c r="O28" s="26"/>
      <c r="P28" s="39"/>
      <c r="Q28" s="39"/>
      <c r="R28" s="39"/>
      <c r="S28" s="39"/>
      <c r="T28" s="39"/>
      <c r="U28" s="39"/>
      <c r="V28" s="39"/>
      <c r="W28" s="39"/>
      <c r="X28" s="39"/>
      <c r="Y28" s="26"/>
      <c r="Z28" s="26"/>
      <c r="AA28" s="26"/>
      <c r="AB28" s="26"/>
      <c r="AC28" s="26" t="s">
        <v>109</v>
      </c>
      <c r="AD28" s="26"/>
      <c r="AE28" s="26"/>
      <c r="AF28" s="26"/>
    </row>
    <row r="29" spans="1:32" ht="14.5" x14ac:dyDescent="0.35">
      <c r="N29" s="25"/>
      <c r="P29"/>
      <c r="Q29"/>
      <c r="R29"/>
      <c r="S29"/>
      <c r="T29"/>
      <c r="U29"/>
      <c r="V29"/>
      <c r="W29"/>
      <c r="X29"/>
    </row>
    <row r="30" spans="1:32" ht="14.5" x14ac:dyDescent="0.35">
      <c r="N30" s="20"/>
      <c r="P30"/>
      <c r="Q30"/>
      <c r="R30"/>
      <c r="S30"/>
      <c r="T30"/>
      <c r="U30"/>
      <c r="V30"/>
      <c r="W30"/>
      <c r="X30"/>
    </row>
    <row r="31" spans="1:32" ht="14.5" x14ac:dyDescent="0.35">
      <c r="N31" s="20"/>
      <c r="P31"/>
      <c r="Q31"/>
      <c r="R31"/>
      <c r="S31"/>
      <c r="T31"/>
      <c r="U31"/>
      <c r="V31"/>
      <c r="W31"/>
      <c r="X31"/>
    </row>
    <row r="32" spans="1:32" ht="14.5" x14ac:dyDescent="0.35">
      <c r="P32"/>
      <c r="Q32"/>
      <c r="R32"/>
      <c r="S32"/>
      <c r="T32"/>
      <c r="U32"/>
      <c r="V32"/>
      <c r="W32"/>
      <c r="X32"/>
    </row>
    <row r="33" spans="14:24" ht="14.5" x14ac:dyDescent="0.35">
      <c r="N33" s="20"/>
      <c r="P33"/>
      <c r="Q33"/>
      <c r="R33"/>
      <c r="S33"/>
      <c r="T33"/>
      <c r="U33"/>
      <c r="V33"/>
      <c r="W33"/>
      <c r="X33"/>
    </row>
    <row r="34" spans="14:24" ht="14.5" x14ac:dyDescent="0.35">
      <c r="N34" s="20"/>
      <c r="P34"/>
      <c r="Q34"/>
      <c r="R34"/>
      <c r="S34"/>
      <c r="T34"/>
      <c r="U34"/>
      <c r="V34"/>
      <c r="W34"/>
      <c r="X34"/>
    </row>
    <row r="35" spans="14:24" ht="14.5" x14ac:dyDescent="0.35">
      <c r="N35" s="20"/>
      <c r="P35"/>
      <c r="Q35"/>
      <c r="R35"/>
      <c r="S35"/>
      <c r="T35"/>
      <c r="U35"/>
      <c r="V35"/>
      <c r="W35"/>
      <c r="X35"/>
    </row>
    <row r="36" spans="14:24" ht="14.5" x14ac:dyDescent="0.35">
      <c r="P36"/>
      <c r="Q36"/>
      <c r="R36"/>
      <c r="S36"/>
      <c r="T36"/>
      <c r="U36"/>
      <c r="V36"/>
      <c r="W36"/>
      <c r="X36"/>
    </row>
    <row r="37" spans="14:24" ht="14.5" x14ac:dyDescent="0.35">
      <c r="N37" s="20"/>
      <c r="P37"/>
      <c r="Q37"/>
      <c r="R37"/>
      <c r="S37"/>
      <c r="T37"/>
      <c r="U37"/>
      <c r="V37"/>
      <c r="W37"/>
      <c r="X37"/>
    </row>
    <row r="38" spans="14:24" ht="14.5" x14ac:dyDescent="0.35">
      <c r="N38" s="20"/>
      <c r="P38"/>
      <c r="Q38"/>
      <c r="R38"/>
      <c r="S38"/>
      <c r="T38"/>
      <c r="U38"/>
      <c r="V38"/>
      <c r="W38"/>
      <c r="X38"/>
    </row>
    <row r="39" spans="14:24" ht="14.5" x14ac:dyDescent="0.35">
      <c r="N39" s="20"/>
      <c r="P39"/>
      <c r="Q39"/>
      <c r="R39"/>
      <c r="S39"/>
      <c r="T39"/>
      <c r="U39"/>
      <c r="V39"/>
      <c r="W39"/>
      <c r="X39"/>
    </row>
    <row r="40" spans="14:24" ht="14.5" x14ac:dyDescent="0.35">
      <c r="P40"/>
      <c r="Q40"/>
      <c r="R40"/>
      <c r="S40"/>
      <c r="T40"/>
      <c r="U40"/>
      <c r="V40"/>
      <c r="W40"/>
      <c r="X40"/>
    </row>
    <row r="41" spans="14:24" ht="14.5" x14ac:dyDescent="0.35">
      <c r="P41"/>
      <c r="Q41"/>
      <c r="R41"/>
      <c r="S41"/>
      <c r="T41"/>
      <c r="U41"/>
      <c r="V41"/>
      <c r="W41"/>
      <c r="X41"/>
    </row>
    <row r="42" spans="14:24" ht="14.5" x14ac:dyDescent="0.35">
      <c r="P42"/>
      <c r="Q42"/>
      <c r="R42"/>
      <c r="S42"/>
      <c r="T42"/>
      <c r="U42"/>
      <c r="V42"/>
      <c r="W42"/>
      <c r="X42"/>
    </row>
    <row r="43" spans="14:24" ht="14.5" x14ac:dyDescent="0.35">
      <c r="P43"/>
      <c r="Q43"/>
      <c r="R43"/>
      <c r="S43"/>
      <c r="T43"/>
      <c r="U43"/>
      <c r="V43"/>
      <c r="W43"/>
      <c r="X43"/>
    </row>
    <row r="44" spans="14:24" ht="14.5" x14ac:dyDescent="0.35">
      <c r="P44"/>
      <c r="Q44"/>
      <c r="R44"/>
      <c r="S44"/>
      <c r="T44"/>
      <c r="U44"/>
      <c r="V44"/>
      <c r="W44"/>
      <c r="X44"/>
    </row>
    <row r="45" spans="14:24" ht="14.5" x14ac:dyDescent="0.35">
      <c r="P45"/>
      <c r="Q45"/>
      <c r="R45"/>
      <c r="S45"/>
      <c r="T45"/>
      <c r="U45"/>
      <c r="V45"/>
      <c r="W45"/>
      <c r="X45"/>
    </row>
    <row r="46" spans="14:24" ht="14.5" x14ac:dyDescent="0.35">
      <c r="P46"/>
      <c r="Q46"/>
      <c r="R46"/>
      <c r="S46"/>
      <c r="T46"/>
      <c r="U46"/>
      <c r="V46"/>
      <c r="W46"/>
      <c r="X46"/>
    </row>
    <row r="47" spans="14:24" ht="14.5" x14ac:dyDescent="0.35">
      <c r="P47"/>
      <c r="Q47"/>
      <c r="R47"/>
      <c r="S47"/>
      <c r="T47"/>
      <c r="U47"/>
      <c r="V47"/>
      <c r="W47"/>
      <c r="X47"/>
    </row>
    <row r="48" spans="14:24" ht="14.5" x14ac:dyDescent="0.35">
      <c r="P48"/>
      <c r="Q48"/>
      <c r="R48"/>
      <c r="S48"/>
      <c r="T48"/>
      <c r="U48"/>
      <c r="V48"/>
      <c r="W48"/>
      <c r="X48"/>
    </row>
    <row r="49" spans="16:24" ht="14.5" x14ac:dyDescent="0.35">
      <c r="P49"/>
      <c r="Q49"/>
      <c r="R49"/>
      <c r="S49"/>
      <c r="T49"/>
      <c r="U49"/>
      <c r="V49"/>
      <c r="W49"/>
      <c r="X49"/>
    </row>
    <row r="50" spans="16:24" ht="14.5" x14ac:dyDescent="0.35">
      <c r="P50"/>
      <c r="Q50"/>
      <c r="R50"/>
      <c r="S50"/>
      <c r="T50"/>
      <c r="U50"/>
      <c r="V50"/>
      <c r="W50"/>
      <c r="X50"/>
    </row>
    <row r="51" spans="16:24" ht="14.5" x14ac:dyDescent="0.35">
      <c r="P51"/>
      <c r="Q51"/>
      <c r="R51"/>
      <c r="S51"/>
      <c r="T51"/>
      <c r="U51"/>
      <c r="V51"/>
      <c r="W51"/>
      <c r="X51"/>
    </row>
    <row r="52" spans="16:24" ht="14.5" x14ac:dyDescent="0.35">
      <c r="P52"/>
      <c r="Q52"/>
      <c r="R52"/>
      <c r="S52"/>
      <c r="T52"/>
      <c r="U52"/>
      <c r="V52"/>
      <c r="W52"/>
      <c r="X52"/>
    </row>
    <row r="53" spans="16:24" ht="14.5" x14ac:dyDescent="0.35">
      <c r="P53"/>
      <c r="Q53"/>
      <c r="R53"/>
      <c r="S53"/>
      <c r="T53"/>
      <c r="U53"/>
      <c r="V53"/>
      <c r="W53"/>
      <c r="X53"/>
    </row>
    <row r="54" spans="16:24" ht="14.5" x14ac:dyDescent="0.35">
      <c r="P54"/>
      <c r="Q54"/>
      <c r="R54"/>
      <c r="S54"/>
      <c r="T54"/>
      <c r="U54"/>
      <c r="V54"/>
      <c r="W54"/>
      <c r="X54"/>
    </row>
    <row r="55" spans="16:24" ht="14.5" x14ac:dyDescent="0.35">
      <c r="P55"/>
      <c r="Q55"/>
      <c r="R55"/>
      <c r="S55"/>
      <c r="T55"/>
      <c r="U55"/>
      <c r="V55"/>
      <c r="W55"/>
      <c r="X55"/>
    </row>
    <row r="56" spans="16:24" ht="14.5" x14ac:dyDescent="0.35">
      <c r="P56"/>
      <c r="Q56"/>
      <c r="R56"/>
      <c r="S56"/>
      <c r="T56"/>
      <c r="U56"/>
      <c r="V56"/>
      <c r="W56"/>
      <c r="X56"/>
    </row>
    <row r="57" spans="16:24" ht="14.5" x14ac:dyDescent="0.35">
      <c r="P57"/>
      <c r="Q57"/>
      <c r="R57"/>
      <c r="S57"/>
      <c r="T57"/>
      <c r="U57"/>
      <c r="V57"/>
      <c r="W57"/>
      <c r="X57"/>
    </row>
    <row r="58" spans="16:24" ht="14.5" x14ac:dyDescent="0.35">
      <c r="P58"/>
      <c r="Q58"/>
      <c r="R58"/>
      <c r="S58"/>
      <c r="T58"/>
      <c r="U58"/>
      <c r="V58"/>
      <c r="W58"/>
      <c r="X58"/>
    </row>
    <row r="59" spans="16:24" ht="14.5" x14ac:dyDescent="0.35">
      <c r="P59"/>
      <c r="Q59"/>
      <c r="R59"/>
      <c r="S59"/>
      <c r="T59"/>
      <c r="U59"/>
      <c r="V59"/>
      <c r="W59"/>
      <c r="X59"/>
    </row>
    <row r="60" spans="16:24" ht="14.5" x14ac:dyDescent="0.35">
      <c r="P60"/>
      <c r="Q60"/>
      <c r="R60"/>
      <c r="S60"/>
      <c r="T60"/>
      <c r="U60"/>
      <c r="V60"/>
      <c r="W60"/>
      <c r="X60"/>
    </row>
    <row r="61" spans="16:24" ht="14.5" x14ac:dyDescent="0.35">
      <c r="P61"/>
      <c r="Q61"/>
      <c r="R61"/>
      <c r="S61"/>
      <c r="T61"/>
      <c r="U61"/>
      <c r="V61"/>
      <c r="W61"/>
      <c r="X61"/>
    </row>
    <row r="62" spans="16:24" ht="14.5" x14ac:dyDescent="0.35">
      <c r="P62"/>
      <c r="Q62"/>
      <c r="R62"/>
      <c r="S62"/>
      <c r="T62"/>
      <c r="U62"/>
      <c r="V62"/>
      <c r="W62"/>
      <c r="X62"/>
    </row>
    <row r="63" spans="16:24" ht="14.5" x14ac:dyDescent="0.35">
      <c r="P63"/>
      <c r="Q63"/>
      <c r="R63"/>
      <c r="S63"/>
      <c r="T63"/>
      <c r="U63"/>
      <c r="V63"/>
      <c r="W63"/>
      <c r="X63"/>
    </row>
    <row r="64" spans="16:24" ht="14.5" x14ac:dyDescent="0.35">
      <c r="P64"/>
      <c r="Q64"/>
      <c r="R64"/>
      <c r="S64"/>
      <c r="T64"/>
      <c r="U64"/>
      <c r="V64"/>
      <c r="W64"/>
      <c r="X64"/>
    </row>
    <row r="65" spans="16:24" ht="14.5" x14ac:dyDescent="0.35">
      <c r="P65"/>
      <c r="Q65"/>
      <c r="R65"/>
      <c r="S65"/>
      <c r="T65"/>
      <c r="U65"/>
      <c r="V65"/>
      <c r="W65"/>
      <c r="X65"/>
    </row>
    <row r="66" spans="16:24" ht="14.5" x14ac:dyDescent="0.35">
      <c r="P66"/>
      <c r="Q66"/>
      <c r="R66"/>
      <c r="S66"/>
      <c r="T66"/>
      <c r="U66"/>
      <c r="V66"/>
      <c r="W66"/>
      <c r="X66"/>
    </row>
    <row r="67" spans="16:24" ht="14.5" x14ac:dyDescent="0.35">
      <c r="P67"/>
      <c r="Q67"/>
      <c r="R67"/>
      <c r="S67"/>
      <c r="T67"/>
      <c r="U67"/>
      <c r="V67"/>
      <c r="W67"/>
      <c r="X67"/>
    </row>
    <row r="68" spans="16:24" ht="14.5" x14ac:dyDescent="0.35">
      <c r="P68"/>
      <c r="Q68"/>
      <c r="R68"/>
      <c r="S68"/>
      <c r="T68"/>
      <c r="U68"/>
      <c r="V68"/>
      <c r="W68"/>
      <c r="X68"/>
    </row>
    <row r="69" spans="16:24" ht="14.5" x14ac:dyDescent="0.35">
      <c r="P69"/>
      <c r="Q69"/>
      <c r="R69"/>
      <c r="S69"/>
      <c r="T69"/>
      <c r="U69"/>
      <c r="V69"/>
      <c r="W69"/>
      <c r="X69"/>
    </row>
    <row r="70" spans="16:24" ht="14.5" x14ac:dyDescent="0.35">
      <c r="P70"/>
      <c r="Q70"/>
      <c r="R70"/>
      <c r="S70"/>
      <c r="T70"/>
      <c r="U70"/>
      <c r="V70"/>
      <c r="W70"/>
      <c r="X70"/>
    </row>
    <row r="71" spans="16:24" ht="14.5" x14ac:dyDescent="0.35">
      <c r="P71"/>
      <c r="Q71"/>
      <c r="R71"/>
      <c r="S71"/>
      <c r="T71"/>
      <c r="U71"/>
      <c r="V71"/>
      <c r="W71"/>
      <c r="X71"/>
    </row>
    <row r="72" spans="16:24" ht="14.5" x14ac:dyDescent="0.35">
      <c r="P72"/>
      <c r="Q72"/>
      <c r="R72"/>
      <c r="S72"/>
      <c r="T72"/>
      <c r="U72"/>
      <c r="V72"/>
      <c r="W72"/>
      <c r="X72"/>
    </row>
    <row r="73" spans="16:24" ht="14.5" x14ac:dyDescent="0.35">
      <c r="P73"/>
      <c r="Q73"/>
      <c r="R73"/>
      <c r="S73"/>
      <c r="T73"/>
      <c r="U73"/>
      <c r="V73"/>
      <c r="W73"/>
      <c r="X73"/>
    </row>
    <row r="74" spans="16:24" ht="14.5" x14ac:dyDescent="0.35">
      <c r="P74"/>
      <c r="Q74"/>
      <c r="R74"/>
      <c r="S74"/>
      <c r="T74"/>
      <c r="U74"/>
      <c r="V74"/>
      <c r="W74"/>
      <c r="X74"/>
    </row>
    <row r="75" spans="16:24" ht="14.5" x14ac:dyDescent="0.35">
      <c r="P75"/>
      <c r="Q75"/>
      <c r="R75"/>
      <c r="S75"/>
      <c r="T75"/>
      <c r="U75"/>
      <c r="V75"/>
      <c r="W75"/>
      <c r="X75"/>
    </row>
    <row r="76" spans="16:24" ht="14.5" x14ac:dyDescent="0.35">
      <c r="P76"/>
      <c r="Q76"/>
      <c r="R76"/>
      <c r="S76"/>
      <c r="T76"/>
      <c r="U76"/>
      <c r="V76"/>
      <c r="W76"/>
      <c r="X76"/>
    </row>
    <row r="77" spans="16:24" ht="14.5" x14ac:dyDescent="0.35">
      <c r="P77"/>
      <c r="Q77"/>
      <c r="R77"/>
      <c r="S77"/>
      <c r="T77"/>
      <c r="U77"/>
      <c r="V77"/>
      <c r="W77"/>
      <c r="X77"/>
    </row>
    <row r="78" spans="16:24" ht="14.5" x14ac:dyDescent="0.35">
      <c r="P78"/>
      <c r="Q78"/>
      <c r="R78"/>
      <c r="S78"/>
      <c r="T78"/>
      <c r="U78"/>
      <c r="V78"/>
      <c r="W78"/>
      <c r="X78"/>
    </row>
    <row r="79" spans="16:24" ht="14.5" x14ac:dyDescent="0.35">
      <c r="P79"/>
      <c r="Q79"/>
      <c r="R79"/>
      <c r="S79"/>
      <c r="T79"/>
      <c r="U79"/>
      <c r="V79"/>
      <c r="W79"/>
      <c r="X79"/>
    </row>
    <row r="80" spans="16:24" ht="14.5" x14ac:dyDescent="0.35">
      <c r="P80"/>
      <c r="Q80"/>
      <c r="R80"/>
      <c r="S80"/>
      <c r="T80"/>
      <c r="U80"/>
      <c r="V80"/>
      <c r="W80"/>
      <c r="X80"/>
    </row>
    <row r="81" spans="14:24" ht="14.5" x14ac:dyDescent="0.35">
      <c r="P81"/>
      <c r="Q81"/>
      <c r="R81"/>
      <c r="S81"/>
      <c r="T81"/>
      <c r="U81"/>
      <c r="V81"/>
      <c r="W81"/>
      <c r="X81"/>
    </row>
    <row r="82" spans="14:24" ht="14.5" x14ac:dyDescent="0.35">
      <c r="P82"/>
      <c r="Q82"/>
      <c r="R82"/>
      <c r="S82"/>
      <c r="T82"/>
      <c r="U82"/>
      <c r="V82"/>
      <c r="W82"/>
      <c r="X82"/>
    </row>
    <row r="83" spans="14:24" ht="14.5" x14ac:dyDescent="0.35">
      <c r="P83"/>
      <c r="Q83"/>
      <c r="R83"/>
      <c r="S83"/>
      <c r="T83"/>
      <c r="U83"/>
      <c r="V83"/>
      <c r="W83"/>
      <c r="X83"/>
    </row>
    <row r="84" spans="14:24" ht="14.5" x14ac:dyDescent="0.35">
      <c r="P84"/>
      <c r="Q84"/>
      <c r="R84"/>
      <c r="S84"/>
      <c r="T84"/>
      <c r="U84"/>
      <c r="V84"/>
      <c r="W84"/>
      <c r="X84"/>
    </row>
    <row r="85" spans="14:24" ht="14.5" x14ac:dyDescent="0.35">
      <c r="P85"/>
      <c r="Q85"/>
      <c r="R85"/>
      <c r="S85"/>
      <c r="T85"/>
      <c r="U85"/>
      <c r="V85"/>
      <c r="W85"/>
      <c r="X85"/>
    </row>
    <row r="86" spans="14:24" ht="14.5" x14ac:dyDescent="0.35">
      <c r="P86"/>
      <c r="Q86"/>
      <c r="R86"/>
      <c r="S86"/>
      <c r="T86"/>
      <c r="U86"/>
      <c r="V86"/>
      <c r="W86"/>
      <c r="X86"/>
    </row>
    <row r="87" spans="14:24" ht="14.5" x14ac:dyDescent="0.35">
      <c r="P87"/>
      <c r="Q87"/>
      <c r="R87"/>
      <c r="S87"/>
      <c r="T87"/>
      <c r="U87"/>
      <c r="V87"/>
      <c r="W87"/>
      <c r="X87"/>
    </row>
    <row r="88" spans="14:24" ht="14.5" x14ac:dyDescent="0.35">
      <c r="P88"/>
      <c r="Q88"/>
      <c r="R88"/>
      <c r="S88"/>
      <c r="T88"/>
      <c r="U88"/>
      <c r="V88"/>
      <c r="W88"/>
      <c r="X88"/>
    </row>
    <row r="89" spans="14:24" ht="14.5" x14ac:dyDescent="0.35">
      <c r="P89"/>
      <c r="Q89"/>
      <c r="R89"/>
      <c r="S89"/>
      <c r="T89"/>
      <c r="U89"/>
      <c r="V89"/>
      <c r="W89"/>
      <c r="X89"/>
    </row>
    <row r="90" spans="14:24" ht="14.5" x14ac:dyDescent="0.35">
      <c r="P90"/>
      <c r="Q90"/>
      <c r="R90"/>
      <c r="S90"/>
      <c r="T90"/>
      <c r="U90"/>
      <c r="V90"/>
      <c r="W90"/>
      <c r="X90"/>
    </row>
    <row r="91" spans="14:24" ht="14.5" x14ac:dyDescent="0.35">
      <c r="P91"/>
      <c r="Q91"/>
      <c r="R91"/>
      <c r="S91"/>
      <c r="T91"/>
      <c r="U91"/>
      <c r="V91"/>
      <c r="W91"/>
      <c r="X91"/>
    </row>
    <row r="92" spans="14:24" ht="14.5" x14ac:dyDescent="0.35">
      <c r="P92"/>
      <c r="Q92"/>
      <c r="R92"/>
      <c r="S92"/>
      <c r="T92"/>
      <c r="U92"/>
      <c r="V92"/>
      <c r="W92"/>
      <c r="X92"/>
    </row>
    <row r="93" spans="14:24" ht="14.5" x14ac:dyDescent="0.35">
      <c r="P93"/>
      <c r="Q93"/>
      <c r="R93"/>
      <c r="S93"/>
      <c r="T93"/>
      <c r="U93"/>
      <c r="V93"/>
      <c r="W93"/>
      <c r="X93"/>
    </row>
    <row r="94" spans="14:24" ht="14.5" x14ac:dyDescent="0.35">
      <c r="P94"/>
      <c r="Q94"/>
      <c r="R94"/>
      <c r="S94"/>
      <c r="T94"/>
      <c r="U94"/>
      <c r="V94"/>
      <c r="W94"/>
      <c r="X94"/>
    </row>
    <row r="95" spans="14:24" ht="14.5" x14ac:dyDescent="0.35">
      <c r="N95"/>
      <c r="P95"/>
      <c r="Q95"/>
      <c r="R95"/>
      <c r="S95"/>
      <c r="T95"/>
      <c r="U95"/>
      <c r="V95"/>
      <c r="W95"/>
      <c r="X95"/>
    </row>
    <row r="96" spans="14:24" ht="14.5" x14ac:dyDescent="0.35">
      <c r="N96"/>
      <c r="P96"/>
      <c r="Q96"/>
      <c r="R96"/>
      <c r="S96"/>
      <c r="T96"/>
      <c r="U96"/>
      <c r="V96"/>
      <c r="W96"/>
      <c r="X96"/>
    </row>
    <row r="97" spans="14:24" ht="14.5" x14ac:dyDescent="0.35">
      <c r="N97"/>
      <c r="P97"/>
      <c r="Q97"/>
      <c r="R97"/>
      <c r="S97"/>
      <c r="T97"/>
      <c r="U97"/>
      <c r="V97"/>
      <c r="W97"/>
      <c r="X97"/>
    </row>
  </sheetData>
  <mergeCells count="4">
    <mergeCell ref="P1:S1"/>
    <mergeCell ref="T1:W1"/>
    <mergeCell ref="I1:M1"/>
    <mergeCell ref="X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DAM</vt:lpstr>
      <vt:lpstr>RTM</vt:lpstr>
      <vt:lpstr>31 OCT DAM MCP </vt:lpstr>
      <vt:lpstr>31OCT RTM MCP</vt:lpstr>
      <vt:lpstr>UM_RISK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2021-11-02T15:28:28Z</dcterms:created>
  <dcterms:modified xsi:type="dcterms:W3CDTF">2021-11-04T13:31:26Z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