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ink/ink1.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drawings/drawing4.xml" ContentType="application/vnd.openxmlformats-officedocument.drawing+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drawings/drawing5.xml" ContentType="application/vnd.openxmlformats-officedocument.drawing+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drawings/drawing6.xml" ContentType="application/vnd.openxmlformats-officedocument.drawing+xml"/>
  <Override PartName="/xl/ink/ink30.xml" ContentType="application/inkml+xml"/>
  <Override PartName="/xl/ink/ink31.xml" ContentType="application/inkml+xml"/>
  <Override PartName="/xl/ink/ink32.xml" ContentType="application/inkml+xml"/>
  <Override PartName="/xl/ink/ink33.xml" ContentType="application/inkml+xml"/>
  <Override PartName="/xl/drawings/drawing7.xml" ContentType="application/vnd.openxmlformats-officedocument.drawing+xml"/>
  <Override PartName="/xl/ink/ink34.xml" ContentType="application/inkml+xml"/>
  <Override PartName="/xl/drawings/drawing8.xml" ContentType="application/vnd.openxmlformats-officedocument.drawing+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3.xml" ContentType="application/vnd.openxmlformats-officedocument.drawing+xml"/>
  <Override PartName="/xl/comments6.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ink/ink49.xml" ContentType="application/inkml+xml"/>
  <Override PartName="/xl/ink/ink50.xml" ContentType="application/inkml+xml"/>
  <Override PartName="/xl/drawings/drawing16.xml" ContentType="application/vnd.openxmlformats-officedocument.drawing+xml"/>
  <Override PartName="/xl/ink/ink51.xml" ContentType="application/inkml+xml"/>
  <Override PartName="/xl/ink/ink52.xml" ContentType="application/inkml+xml"/>
  <Override PartName="/xl/drawings/drawing17.xml" ContentType="application/vnd.openxmlformats-officedocument.drawing+xml"/>
  <Override PartName="/xl/ink/ink53.xml" ContentType="application/inkml+xml"/>
  <Override PartName="/xl/drawings/drawing18.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8"/>
  <fileSharing readOnlyRecommended="1"/>
  <workbookPr codeName="ThisWorkbook" defaultThemeVersion="166925"/>
  <mc:AlternateContent xmlns:mc="http://schemas.openxmlformats.org/markup-compatibility/2006">
    <mc:Choice Requires="x15">
      <x15ac:absPath xmlns:x15ac="http://schemas.microsoft.com/office/spreadsheetml/2010/11/ac" url="C:\Users\Vipul\Desktop\EXCELR\EXCEL\"/>
    </mc:Choice>
  </mc:AlternateContent>
  <xr:revisionPtr revIDLastSave="67" documentId="13_ncr:8001_{11ECE3EB-A107-457D-9798-5FE79C9F6C43}" xr6:coauthVersionLast="47" xr6:coauthVersionMax="47" xr10:uidLastSave="{387A9FA9-0ED2-431D-8A7A-7CBEADFE6A75}"/>
  <bookViews>
    <workbookView xWindow="-108" yWindow="-108" windowWidth="23256" windowHeight="12456" firstSheet="9" activeTab="9" xr2:uid="{FECCF3EB-5050-4193-B7B4-7B74C15FC74D}"/>
  </bookViews>
  <sheets>
    <sheet name="Basic" sheetId="1" r:id="rId1"/>
    <sheet name="Day 1 Basics." sheetId="3" r:id="rId2"/>
    <sheet name="Chart3" sheetId="49" r:id="rId3"/>
    <sheet name="QTR1" sheetId="45" r:id="rId4"/>
    <sheet name="Day 1.1" sheetId="44" r:id="rId5"/>
    <sheet name="Sheet6" sheetId="47" r:id="rId6"/>
    <sheet name="Day1" sheetId="6" r:id="rId7"/>
    <sheet name="pASTE LINK" sheetId="15" r:id="rId8"/>
    <sheet name="Skip blank" sheetId="16" r:id="rId9"/>
    <sheet name="IFS Functions" sheetId="8" r:id="rId10"/>
    <sheet name="Maths and Trigo" sheetId="9" r:id="rId11"/>
    <sheet name="Naming Range" sheetId="12" r:id="rId12"/>
    <sheet name="Date &amp; Time" sheetId="13" r:id="rId13"/>
    <sheet name="Referencing" sheetId="10" r:id="rId14"/>
    <sheet name="Mixed Referencing" sheetId="11" r:id="rId15"/>
    <sheet name="Fill series" sheetId="17" r:id="rId16"/>
    <sheet name="Database function" sheetId="50" r:id="rId17"/>
    <sheet name="Flash Fill" sheetId="18" r:id="rId18"/>
    <sheet name="Information" sheetId="14" r:id="rId19"/>
    <sheet name="Data Validation Practice" sheetId="57" r:id="rId20"/>
    <sheet name="Data Validation" sheetId="19" r:id="rId21"/>
    <sheet name="Sheet1" sheetId="59" r:id="rId22"/>
    <sheet name="Security" sheetId="20" r:id="rId23"/>
    <sheet name="Sheet2" sheetId="21" r:id="rId24"/>
    <sheet name="Conditional Formatting practice" sheetId="51" r:id="rId25"/>
    <sheet name="Conditional Formatting" sheetId="22" r:id="rId26"/>
    <sheet name="Indirect" sheetId="24" r:id="rId27"/>
    <sheet name="Sort and Filter practice" sheetId="53" r:id="rId28"/>
    <sheet name="Sheet9" sheetId="54" r:id="rId29"/>
    <sheet name="SORT AND FILTER" sheetId="23" r:id="rId30"/>
    <sheet name="sort and filter horizontal" sheetId="25" r:id="rId31"/>
    <sheet name="Vlookup practice" sheetId="55" r:id="rId32"/>
    <sheet name="Sheet5" sheetId="26" r:id="rId33"/>
    <sheet name="1vlookup practice" sheetId="56" r:id="rId34"/>
    <sheet name="VLOOKUP" sheetId="27" r:id="rId35"/>
    <sheet name="Horizonatally " sheetId="28" r:id="rId36"/>
    <sheet name="MATCH" sheetId="29" r:id="rId37"/>
    <sheet name="vLOOKUP MIX" sheetId="30" r:id="rId38"/>
    <sheet name="nested VLOOKUP" sheetId="32" r:id="rId39"/>
    <sheet name="Vlookup with CHOOSE" sheetId="33" r:id="rId40"/>
    <sheet name="VLOOKUP WITH CHOOSE practice" sheetId="34" r:id="rId41"/>
    <sheet name="Sheet3" sheetId="35" r:id="rId42"/>
    <sheet name="Financial Function" sheetId="36" r:id="rId43"/>
    <sheet name="EMI" sheetId="37" r:id="rId44"/>
    <sheet name="Goal Seek" sheetId="38" r:id="rId45"/>
    <sheet name="One Variable" sheetId="39" r:id="rId46"/>
    <sheet name="Two Variable" sheetId="41" r:id="rId47"/>
    <sheet name="Sumproduct" sheetId="42" r:id="rId48"/>
    <sheet name="Indirect Function" sheetId="43" r:id="rId49"/>
    <sheet name="Dashboards" sheetId="58" r:id="rId50"/>
  </sheets>
  <definedNames>
    <definedName name="_xlnm._FilterDatabase" localSheetId="28" hidden="1">Sheet9!$B$3:$H$22</definedName>
    <definedName name="_xlnm._FilterDatabase" localSheetId="29" hidden="1">'SORT AND FILTER'!$B$3:$H$22</definedName>
    <definedName name="_xlnm._FilterDatabase" localSheetId="27" hidden="1">'Sort and Filter practice'!$A$1:$G$20</definedName>
    <definedName name="Accounts">Indirect!$D$89:$D$94</definedName>
    <definedName name="basic">'Indirect Function'!$G$4:$G$22</definedName>
    <definedName name="BASIC1">'Naming Range'!$C$4:$C$17</definedName>
    <definedName name="BASIC123">'Naming Range'!$C$4:$C$17</definedName>
    <definedName name="BASICRANGE">Indirect!$G$27:$G$45</definedName>
    <definedName name="_xlnm.Criteria" localSheetId="28">Sheet9!$C$38:$C$39</definedName>
    <definedName name="_xlnm.Criteria" localSheetId="29">'SORT AND FILTER'!$M$4:$M$5</definedName>
    <definedName name="_xlnm.Criteria" localSheetId="27">'Sort and Filter practice'!$B$43:$B$44</definedName>
    <definedName name="DATA">VLOOKUP!$A$2:$F$20</definedName>
    <definedName name="DEPT">'Data Validation'!$XFD$64:$XFD$68</definedName>
    <definedName name="East" localSheetId="48">'Indirect Function'!$T$6:$T$9</definedName>
    <definedName name="East">Indirect!$F$4:$F$7</definedName>
    <definedName name="EMP">MATCH!$B$2:$B$20</definedName>
    <definedName name="_xlnm.Extract" localSheetId="28">Sheet9!$C$86:$I$86</definedName>
    <definedName name="_xlnm.Extract" localSheetId="29">'SORT AND FILTER'!$P$117:$V$117</definedName>
    <definedName name="_xlnm.Extract" localSheetId="30">'sort and filter horizontal'!$A$15:$G$15</definedName>
    <definedName name="_xlnm.Extract" localSheetId="27">'Sort and Filter practice'!$B$117:$H$117</definedName>
    <definedName name="Gender">'Data Validation'!$XEY$65:$XEY$66</definedName>
    <definedName name="HEAD">VLOOKUP!$A$1:$F$1</definedName>
    <definedName name="Marketing">Indirect!$E$89:$E$94</definedName>
    <definedName name="North" localSheetId="48">'Indirect Function'!$S$6:$S$9</definedName>
    <definedName name="North">Indirect!$E$4:$E$7</definedName>
    <definedName name="R___D">Indirect!$F$89:$F$94</definedName>
    <definedName name="REGION">'Data Validation'!$XFD$227:$XFD$230</definedName>
    <definedName name="SALARY">Indirect!$G$27:$G$45</definedName>
    <definedName name="South" localSheetId="48">'Indirect Function'!$U$6:$U$9</definedName>
    <definedName name="South">Indirect!$G$4:$G$7</definedName>
    <definedName name="Training">Indirect!$C$89:$C$94</definedName>
    <definedName name="West">Indirect!$H$4:$H$7</definedName>
    <definedName name="XYZ">'Naming Range'!$C$4:$C$17</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 i="1" l="1"/>
  <c r="M54" i="1" a="1"/>
  <c r="M54" i="1"/>
  <c r="I3" i="1"/>
  <c r="B11" i="3"/>
  <c r="H28" i="8"/>
  <c r="K56" i="1"/>
  <c r="E30" i="8"/>
  <c r="M24" i="8"/>
  <c r="J23" i="44"/>
  <c r="L17" i="8"/>
  <c r="L12" i="8"/>
  <c r="L10" i="8"/>
  <c r="L7" i="8"/>
  <c r="L5" i="8"/>
  <c r="L6" i="8"/>
  <c r="I9" i="42"/>
  <c r="H3" i="42"/>
  <c r="G7" i="42"/>
  <c r="G8" i="42"/>
  <c r="G9" i="42"/>
  <c r="G10" i="42"/>
  <c r="G11" i="42"/>
  <c r="G12" i="42"/>
  <c r="G6" i="42"/>
  <c r="G76" i="36"/>
  <c r="G74" i="36"/>
  <c r="G61" i="36"/>
  <c r="F55" i="36"/>
  <c r="F44" i="36"/>
  <c r="G37" i="36"/>
  <c r="G27" i="36"/>
  <c r="G16" i="36"/>
  <c r="G7" i="36"/>
  <c r="D2" i="56"/>
  <c r="D8" i="56"/>
  <c r="D9" i="56"/>
  <c r="D10" i="56"/>
  <c r="D11" i="56"/>
  <c r="D12" i="56"/>
  <c r="D13" i="56"/>
  <c r="D14" i="56"/>
  <c r="D15" i="56"/>
  <c r="D16" i="56"/>
  <c r="D17" i="56"/>
  <c r="D18" i="56"/>
  <c r="E2" i="56"/>
  <c r="L17" i="27"/>
  <c r="B17" i="28"/>
  <c r="B16" i="28"/>
  <c r="C14" i="28"/>
  <c r="C16" i="28" s="1"/>
  <c r="D14" i="28"/>
  <c r="D16" i="28" s="1"/>
  <c r="E14" i="28"/>
  <c r="E16" i="28" s="1"/>
  <c r="M19" i="55"/>
  <c r="M10" i="55"/>
  <c r="N10" i="55"/>
  <c r="O10" i="55" s="1"/>
  <c r="M3" i="55"/>
  <c r="N3" i="55" s="1"/>
  <c r="O3" i="55" s="1"/>
  <c r="M18" i="55"/>
  <c r="N18" i="55"/>
  <c r="L19" i="55"/>
  <c r="L20" i="55"/>
  <c r="L21" i="55"/>
  <c r="L22" i="55"/>
  <c r="L23" i="55"/>
  <c r="L24" i="55"/>
  <c r="L25" i="55"/>
  <c r="L18" i="55"/>
  <c r="L4" i="55"/>
  <c r="M4" i="55" s="1"/>
  <c r="N4" i="55" s="1"/>
  <c r="O4" i="55" s="1"/>
  <c r="L5" i="55"/>
  <c r="M5" i="55" s="1"/>
  <c r="N5" i="55" s="1"/>
  <c r="O5" i="55" s="1"/>
  <c r="L6" i="55"/>
  <c r="M6" i="55" s="1"/>
  <c r="N6" i="55" s="1"/>
  <c r="O6" i="55" s="1"/>
  <c r="L7" i="55"/>
  <c r="M7" i="55" s="1"/>
  <c r="N7" i="55" s="1"/>
  <c r="O7" i="55" s="1"/>
  <c r="L8" i="55"/>
  <c r="M8" i="55" s="1"/>
  <c r="N8" i="55" s="1"/>
  <c r="O8" i="55" s="1"/>
  <c r="L9" i="55"/>
  <c r="M9" i="55" s="1"/>
  <c r="N9" i="55" s="1"/>
  <c r="O9" i="55" s="1"/>
  <c r="L10" i="55"/>
  <c r="L3" i="55"/>
  <c r="I29" i="24"/>
  <c r="I27" i="24"/>
  <c r="I12" i="22"/>
  <c r="D113" i="19"/>
  <c r="E112" i="19"/>
  <c r="D112" i="19"/>
  <c r="D111" i="19"/>
  <c r="N6" i="33"/>
  <c r="J39" i="33" a="1"/>
  <c r="J39" i="33" s="1"/>
  <c r="K8" i="30"/>
  <c r="K9" i="30"/>
  <c r="K10" i="30"/>
  <c r="K11" i="30"/>
  <c r="K12" i="30"/>
  <c r="K13" i="30"/>
  <c r="K7" i="30"/>
  <c r="S4" i="30"/>
  <c r="Q4" i="30"/>
  <c r="P16" i="42"/>
  <c r="Q14" i="42"/>
  <c r="P7" i="42"/>
  <c r="P8" i="42"/>
  <c r="P9" i="42"/>
  <c r="P10" i="42"/>
  <c r="P11" i="42"/>
  <c r="P12" i="42"/>
  <c r="P6" i="42"/>
  <c r="D28" i="39"/>
  <c r="F6" i="38"/>
  <c r="F2" i="37"/>
  <c r="E2" i="37"/>
  <c r="G69" i="36"/>
  <c r="I8" i="29"/>
  <c r="O5" i="29" a="1"/>
  <c r="O5" i="29" s="1"/>
  <c r="D26" i="29"/>
  <c r="B37" i="28"/>
  <c r="B45" i="28" a="1"/>
  <c r="B45" i="28" s="1"/>
  <c r="C33" i="28"/>
  <c r="B33" i="28"/>
  <c r="D33" i="28"/>
  <c r="B34" i="28"/>
  <c r="C34" i="28"/>
  <c r="D34" i="28"/>
  <c r="C27" i="28"/>
  <c r="D27" i="28"/>
  <c r="E27" i="28"/>
  <c r="B27" i="28"/>
  <c r="B25" i="28"/>
  <c r="C17" i="28"/>
  <c r="D17" i="28"/>
  <c r="E17" i="28"/>
  <c r="C16" i="56"/>
  <c r="D7" i="56"/>
  <c r="C4" i="56"/>
  <c r="D4" i="56"/>
  <c r="J47" i="56" a="1"/>
  <c r="J47" i="56" s="1"/>
  <c r="D5" i="56"/>
  <c r="B61" i="56"/>
  <c r="D20" i="41"/>
  <c r="F22" i="38"/>
  <c r="E35" i="33"/>
  <c r="E34" i="33"/>
  <c r="O6" i="33"/>
  <c r="I3" i="32"/>
  <c r="I17" i="32"/>
  <c r="I4" i="32"/>
  <c r="I5" i="32"/>
  <c r="I6" i="32"/>
  <c r="I7" i="32"/>
  <c r="I8" i="32"/>
  <c r="I9" i="32"/>
  <c r="I10" i="32"/>
  <c r="I11" i="32"/>
  <c r="I12" i="32"/>
  <c r="P7" i="30"/>
  <c r="P9" i="30"/>
  <c r="P10" i="30"/>
  <c r="P11" i="30"/>
  <c r="P12" i="30"/>
  <c r="P13" i="30"/>
  <c r="P8" i="30"/>
  <c r="L8" i="29"/>
  <c r="M8" i="29"/>
  <c r="K8" i="29"/>
  <c r="Q5" i="29" a="1"/>
  <c r="Q5" i="29" s="1"/>
  <c r="B39" i="56"/>
  <c r="K40" i="56" a="1"/>
  <c r="K40" i="56" s="1"/>
  <c r="B3" i="56"/>
  <c r="B4" i="56"/>
  <c r="B5" i="56"/>
  <c r="B6" i="56"/>
  <c r="B7" i="56"/>
  <c r="B8" i="56"/>
  <c r="B9" i="56"/>
  <c r="B10" i="56"/>
  <c r="B11" i="56"/>
  <c r="B12" i="56"/>
  <c r="B13" i="56"/>
  <c r="B14" i="56"/>
  <c r="B15" i="56"/>
  <c r="B16" i="56"/>
  <c r="B17" i="56"/>
  <c r="B18" i="56"/>
  <c r="B2" i="56"/>
  <c r="C3" i="56"/>
  <c r="C5" i="56"/>
  <c r="C6" i="56"/>
  <c r="C7" i="56"/>
  <c r="C8" i="56"/>
  <c r="C9" i="56"/>
  <c r="C10" i="56"/>
  <c r="C11" i="56"/>
  <c r="C12" i="56"/>
  <c r="C13" i="56"/>
  <c r="C14" i="56"/>
  <c r="C15" i="56"/>
  <c r="C17" i="56"/>
  <c r="C18" i="56"/>
  <c r="C2" i="56"/>
  <c r="K4" i="27"/>
  <c r="K5" i="27"/>
  <c r="K6" i="27"/>
  <c r="K7" i="27"/>
  <c r="K8" i="27"/>
  <c r="K9" i="27"/>
  <c r="K10" i="27"/>
  <c r="O18" i="55"/>
  <c r="I4" i="27"/>
  <c r="I5" i="27"/>
  <c r="I6" i="27"/>
  <c r="I7" i="27"/>
  <c r="I8" i="27"/>
  <c r="I9" i="27"/>
  <c r="I10" i="27"/>
  <c r="I3" i="27"/>
  <c r="M3" i="27"/>
  <c r="L3" i="27"/>
  <c r="K3" i="27"/>
  <c r="C61" i="56"/>
  <c r="D61" i="56"/>
  <c r="E61" i="56"/>
  <c r="F61" i="56"/>
  <c r="C39" i="56"/>
  <c r="D39" i="56"/>
  <c r="E39" i="56"/>
  <c r="F39" i="56"/>
  <c r="K20" i="27"/>
  <c r="K19" i="27"/>
  <c r="J16" i="12"/>
  <c r="J15" i="12"/>
  <c r="T109" i="13"/>
  <c r="P106" i="13"/>
  <c r="N107" i="13"/>
  <c r="N108" i="13"/>
  <c r="N109" i="13"/>
  <c r="N110" i="13"/>
  <c r="N111" i="13"/>
  <c r="N112" i="13"/>
  <c r="N113" i="13"/>
  <c r="N114" i="13"/>
  <c r="N115" i="13"/>
  <c r="N116" i="13"/>
  <c r="N117" i="13"/>
  <c r="N118" i="13"/>
  <c r="N119" i="13"/>
  <c r="N120" i="13"/>
  <c r="N106" i="13"/>
  <c r="L106" i="13"/>
  <c r="J80" i="13"/>
  <c r="D74" i="13"/>
  <c r="D72" i="13"/>
  <c r="D71" i="13"/>
  <c r="F29" i="13"/>
  <c r="E30" i="13"/>
  <c r="E38" i="13" s="1"/>
  <c r="B16" i="13"/>
  <c r="B15" i="13"/>
  <c r="B13" i="13"/>
  <c r="H19" i="12"/>
  <c r="H18" i="12"/>
  <c r="H17" i="12"/>
  <c r="H16" i="12"/>
  <c r="H15" i="12"/>
  <c r="G12" i="12"/>
  <c r="G11" i="12"/>
  <c r="G10" i="12"/>
  <c r="G9" i="12"/>
  <c r="G8" i="12"/>
  <c r="AG22" i="9"/>
  <c r="AG23" i="9"/>
  <c r="AG24" i="9"/>
  <c r="AG25" i="9"/>
  <c r="AG26" i="9"/>
  <c r="AG27" i="9"/>
  <c r="AG28" i="9"/>
  <c r="AG29" i="9"/>
  <c r="AG21" i="9"/>
  <c r="AD22" i="9"/>
  <c r="AD23" i="9"/>
  <c r="AD24" i="9"/>
  <c r="AD25" i="9"/>
  <c r="AD26" i="9"/>
  <c r="AD27" i="9"/>
  <c r="AD28" i="9"/>
  <c r="AD29" i="9"/>
  <c r="AD21" i="9"/>
  <c r="U28" i="9"/>
  <c r="U26" i="9"/>
  <c r="T24" i="9"/>
  <c r="T25" i="9"/>
  <c r="T26" i="9"/>
  <c r="T27" i="9"/>
  <c r="T28" i="9"/>
  <c r="T29" i="9"/>
  <c r="T30" i="9"/>
  <c r="T23" i="9"/>
  <c r="Q24" i="9"/>
  <c r="Q25" i="9"/>
  <c r="Q26" i="9"/>
  <c r="Q27" i="9"/>
  <c r="Q28" i="9"/>
  <c r="Q29" i="9"/>
  <c r="Q30" i="9"/>
  <c r="Q23" i="9"/>
  <c r="N24" i="9"/>
  <c r="N25" i="9"/>
  <c r="N26" i="9"/>
  <c r="N27" i="9"/>
  <c r="N28" i="9"/>
  <c r="N29" i="9"/>
  <c r="N30" i="9"/>
  <c r="N31" i="9"/>
  <c r="N23" i="9"/>
  <c r="F23" i="9"/>
  <c r="E23" i="9"/>
  <c r="J5" i="9"/>
  <c r="H5" i="9"/>
  <c r="F5" i="9"/>
  <c r="D6" i="9"/>
  <c r="D7" i="9"/>
  <c r="D8" i="9"/>
  <c r="D9" i="9"/>
  <c r="D10" i="9"/>
  <c r="D11" i="9"/>
  <c r="D12" i="9"/>
  <c r="D13" i="9"/>
  <c r="D5" i="9"/>
  <c r="J42" i="24"/>
  <c r="J35" i="24"/>
  <c r="I19" i="36"/>
  <c r="I18" i="36"/>
  <c r="I37" i="24"/>
  <c r="I34" i="24"/>
  <c r="Q5" i="22"/>
  <c r="J25" i="51"/>
  <c r="H3" i="51"/>
  <c r="H4" i="51"/>
  <c r="H5" i="51"/>
  <c r="H6" i="51"/>
  <c r="H7" i="51"/>
  <c r="H8" i="51"/>
  <c r="H9" i="51"/>
  <c r="H10" i="51"/>
  <c r="H11" i="51"/>
  <c r="H12" i="51"/>
  <c r="H13" i="51"/>
  <c r="H14" i="51"/>
  <c r="H15" i="51"/>
  <c r="H16" i="51"/>
  <c r="H17" i="51"/>
  <c r="H18" i="51"/>
  <c r="H19" i="51"/>
  <c r="H20" i="51"/>
  <c r="H2" i="51"/>
  <c r="O4" i="11"/>
  <c r="P4" i="11"/>
  <c r="Q4" i="11"/>
  <c r="R4" i="11"/>
  <c r="S4" i="11"/>
  <c r="T4" i="11"/>
  <c r="U4" i="11"/>
  <c r="V4" i="11"/>
  <c r="W4" i="11"/>
  <c r="O5" i="11"/>
  <c r="P5" i="11"/>
  <c r="Q5" i="11"/>
  <c r="R5" i="11"/>
  <c r="S5" i="11"/>
  <c r="T5" i="11"/>
  <c r="U5" i="11"/>
  <c r="V5" i="11"/>
  <c r="W5" i="11"/>
  <c r="O6" i="11"/>
  <c r="P6" i="11"/>
  <c r="Q6" i="11"/>
  <c r="R6" i="11"/>
  <c r="S6" i="11"/>
  <c r="T6" i="11"/>
  <c r="U6" i="11"/>
  <c r="V6" i="11"/>
  <c r="W6" i="11"/>
  <c r="O7" i="11"/>
  <c r="P7" i="11"/>
  <c r="Q7" i="11"/>
  <c r="R7" i="11"/>
  <c r="S7" i="11"/>
  <c r="T7" i="11"/>
  <c r="U7" i="11"/>
  <c r="V7" i="11"/>
  <c r="W7" i="11"/>
  <c r="O8" i="11"/>
  <c r="P8" i="11"/>
  <c r="Q8" i="11"/>
  <c r="R8" i="11"/>
  <c r="S8" i="11"/>
  <c r="T8" i="11"/>
  <c r="U8" i="11"/>
  <c r="V8" i="11"/>
  <c r="W8" i="11"/>
  <c r="O9" i="11"/>
  <c r="P9" i="11"/>
  <c r="Q9" i="11"/>
  <c r="R9" i="11"/>
  <c r="S9" i="11"/>
  <c r="T9" i="11"/>
  <c r="U9" i="11"/>
  <c r="V9" i="11"/>
  <c r="W9" i="11"/>
  <c r="O10" i="11"/>
  <c r="P10" i="11"/>
  <c r="Q10" i="11"/>
  <c r="R10" i="11"/>
  <c r="S10" i="11"/>
  <c r="T10" i="11"/>
  <c r="U10" i="11"/>
  <c r="V10" i="11"/>
  <c r="W10" i="11"/>
  <c r="O11" i="11"/>
  <c r="P11" i="11"/>
  <c r="Q11" i="11"/>
  <c r="R11" i="11"/>
  <c r="S11" i="11"/>
  <c r="T11" i="11"/>
  <c r="U11" i="11"/>
  <c r="V11" i="11"/>
  <c r="W11" i="11"/>
  <c r="P3" i="11"/>
  <c r="Q3" i="11"/>
  <c r="R3" i="11"/>
  <c r="S3" i="11"/>
  <c r="T3" i="11"/>
  <c r="U3" i="11"/>
  <c r="V3" i="11"/>
  <c r="W3" i="11"/>
  <c r="O3" i="11"/>
  <c r="M9" i="10"/>
  <c r="M10" i="10"/>
  <c r="M11" i="10"/>
  <c r="M12" i="10"/>
  <c r="M13" i="10"/>
  <c r="M8" i="10"/>
  <c r="L9" i="10"/>
  <c r="L10" i="10"/>
  <c r="L11" i="10"/>
  <c r="L12" i="10"/>
  <c r="L13" i="10"/>
  <c r="L6" i="22"/>
  <c r="L7" i="22"/>
  <c r="L8" i="22"/>
  <c r="L9" i="22"/>
  <c r="L10" i="22"/>
  <c r="L11" i="22"/>
  <c r="L12" i="22"/>
  <c r="L13" i="22"/>
  <c r="L14" i="22"/>
  <c r="L15" i="22"/>
  <c r="L16" i="22"/>
  <c r="L17" i="22"/>
  <c r="L18" i="22"/>
  <c r="L19" i="22"/>
  <c r="L20" i="22"/>
  <c r="L21" i="22"/>
  <c r="L22" i="22"/>
  <c r="L23" i="22"/>
  <c r="L5" i="22"/>
  <c r="I20" i="51"/>
  <c r="I19" i="51"/>
  <c r="I18" i="51"/>
  <c r="I17" i="51"/>
  <c r="I16" i="51"/>
  <c r="I15" i="51"/>
  <c r="I14" i="51"/>
  <c r="I13" i="51"/>
  <c r="I12" i="51"/>
  <c r="I11" i="51"/>
  <c r="I10" i="51"/>
  <c r="I9" i="51"/>
  <c r="I8" i="51"/>
  <c r="I7" i="51"/>
  <c r="I6" i="51"/>
  <c r="I5" i="51"/>
  <c r="I4" i="51"/>
  <c r="I3" i="51"/>
  <c r="I2" i="51"/>
  <c r="G17" i="12"/>
  <c r="G16" i="12"/>
  <c r="G15" i="12"/>
  <c r="P107" i="13"/>
  <c r="P108" i="13"/>
  <c r="P109" i="13"/>
  <c r="P110" i="13"/>
  <c r="P111" i="13"/>
  <c r="P112" i="13"/>
  <c r="P113" i="13"/>
  <c r="P114" i="13"/>
  <c r="P115" i="13"/>
  <c r="P116" i="13"/>
  <c r="P117" i="13"/>
  <c r="P118" i="13"/>
  <c r="P119" i="13"/>
  <c r="P120" i="13"/>
  <c r="P14" i="11"/>
  <c r="Q14" i="11"/>
  <c r="R14" i="11"/>
  <c r="S14" i="11"/>
  <c r="T14" i="11"/>
  <c r="U14" i="11"/>
  <c r="V14" i="11"/>
  <c r="W14" i="11"/>
  <c r="P15" i="11"/>
  <c r="Q15" i="11"/>
  <c r="R15" i="11"/>
  <c r="S15" i="11"/>
  <c r="T15" i="11"/>
  <c r="U15" i="11"/>
  <c r="V15" i="11"/>
  <c r="W15" i="11"/>
  <c r="P16" i="11"/>
  <c r="Q16" i="11"/>
  <c r="R16" i="11"/>
  <c r="S16" i="11"/>
  <c r="T16" i="11"/>
  <c r="U16" i="11"/>
  <c r="V16" i="11"/>
  <c r="W16" i="11"/>
  <c r="P17" i="11"/>
  <c r="Q17" i="11"/>
  <c r="R17" i="11"/>
  <c r="S17" i="11"/>
  <c r="T17" i="11"/>
  <c r="U17" i="11"/>
  <c r="V17" i="11"/>
  <c r="W17" i="11"/>
  <c r="P18" i="11"/>
  <c r="Q18" i="11"/>
  <c r="R18" i="11"/>
  <c r="S18" i="11"/>
  <c r="T18" i="11"/>
  <c r="U18" i="11"/>
  <c r="V18" i="11"/>
  <c r="W18" i="11"/>
  <c r="P19" i="11"/>
  <c r="Q19" i="11"/>
  <c r="R19" i="11"/>
  <c r="S19" i="11"/>
  <c r="T19" i="11"/>
  <c r="U19" i="11"/>
  <c r="V19" i="11"/>
  <c r="W19" i="11"/>
  <c r="P20" i="11"/>
  <c r="Q20" i="11"/>
  <c r="R20" i="11"/>
  <c r="S20" i="11"/>
  <c r="T20" i="11"/>
  <c r="U20" i="11"/>
  <c r="V20" i="11"/>
  <c r="W20" i="11"/>
  <c r="P21" i="11"/>
  <c r="Q21" i="11"/>
  <c r="R21" i="11"/>
  <c r="S21" i="11"/>
  <c r="T21" i="11"/>
  <c r="U21" i="11"/>
  <c r="V21" i="11"/>
  <c r="W21" i="11"/>
  <c r="P22" i="11"/>
  <c r="Q22" i="11"/>
  <c r="R22" i="11"/>
  <c r="S22" i="11"/>
  <c r="T22" i="11"/>
  <c r="U22" i="11"/>
  <c r="V22" i="11"/>
  <c r="W22" i="11"/>
  <c r="O15" i="11"/>
  <c r="O16" i="11"/>
  <c r="O17" i="11"/>
  <c r="O18" i="11"/>
  <c r="O19" i="11"/>
  <c r="O20" i="11"/>
  <c r="O21" i="11"/>
  <c r="O22" i="11"/>
  <c r="O14" i="11"/>
  <c r="K11" i="10"/>
  <c r="L8" i="10"/>
  <c r="K15" i="50"/>
  <c r="L9" i="50"/>
  <c r="L8" i="50"/>
  <c r="L7" i="50"/>
  <c r="L21" i="8"/>
  <c r="L20" i="8"/>
  <c r="L19" i="8"/>
  <c r="L14" i="8"/>
  <c r="L11" i="8"/>
  <c r="L9" i="8"/>
  <c r="H43" i="6"/>
  <c r="H40" i="6"/>
  <c r="H39" i="6"/>
  <c r="H36" i="6"/>
  <c r="AD5" i="6"/>
  <c r="AA6" i="6"/>
  <c r="AA7" i="6"/>
  <c r="AA8" i="6"/>
  <c r="AA9" i="6"/>
  <c r="AA10" i="6"/>
  <c r="AA11" i="6"/>
  <c r="AA12" i="6"/>
  <c r="AA13" i="6"/>
  <c r="AA14" i="6"/>
  <c r="Z6" i="6"/>
  <c r="Z7" i="6"/>
  <c r="Z8" i="6"/>
  <c r="Z9" i="6"/>
  <c r="Z10" i="6"/>
  <c r="Z11" i="6"/>
  <c r="Z12" i="6"/>
  <c r="Z13" i="6"/>
  <c r="Z14" i="6"/>
  <c r="AC5" i="6"/>
  <c r="W6" i="6"/>
  <c r="W7" i="6"/>
  <c r="W8" i="6"/>
  <c r="W9" i="6"/>
  <c r="W10" i="6"/>
  <c r="W11" i="6"/>
  <c r="W12" i="6"/>
  <c r="W13" i="6"/>
  <c r="W14" i="6"/>
  <c r="W5" i="6"/>
  <c r="V6" i="6"/>
  <c r="V7" i="6"/>
  <c r="V8" i="6"/>
  <c r="V9" i="6"/>
  <c r="V10" i="6"/>
  <c r="V11" i="6"/>
  <c r="V12" i="6"/>
  <c r="V13" i="6"/>
  <c r="V14" i="6"/>
  <c r="V5" i="6"/>
  <c r="K43" i="14"/>
  <c r="I41" i="14"/>
  <c r="I37" i="14"/>
  <c r="I36" i="14"/>
  <c r="I33" i="14"/>
  <c r="H5" i="14"/>
  <c r="H4" i="14"/>
  <c r="D20" i="14"/>
  <c r="E5" i="14"/>
  <c r="E6" i="14"/>
  <c r="E7" i="14"/>
  <c r="E8" i="14"/>
  <c r="E9" i="14"/>
  <c r="E10" i="14"/>
  <c r="E11" i="14"/>
  <c r="E12" i="14"/>
  <c r="E13" i="14"/>
  <c r="E14" i="14"/>
  <c r="E15" i="14"/>
  <c r="E16" i="14"/>
  <c r="E17" i="14"/>
  <c r="E4" i="14"/>
  <c r="D4" i="14"/>
  <c r="C4" i="14"/>
  <c r="N90" i="13"/>
  <c r="J82" i="13"/>
  <c r="F31" i="13"/>
  <c r="G29" i="13"/>
  <c r="K19" i="50"/>
  <c r="K18" i="50"/>
  <c r="K17" i="50"/>
  <c r="K16" i="50"/>
  <c r="L11" i="50"/>
  <c r="L10" i="50"/>
  <c r="L24" i="8"/>
  <c r="K19" i="13"/>
  <c r="E40" i="8"/>
  <c r="L15" i="8"/>
  <c r="U34" i="9"/>
  <c r="U32" i="9"/>
  <c r="T33" i="9"/>
  <c r="T34" i="9"/>
  <c r="T35" i="9"/>
  <c r="T32" i="9"/>
  <c r="K24" i="9"/>
  <c r="K25" i="9"/>
  <c r="K26" i="9"/>
  <c r="K27" i="9"/>
  <c r="K28" i="9"/>
  <c r="K29" i="9"/>
  <c r="K30" i="9"/>
  <c r="K23" i="9"/>
  <c r="F24" i="9"/>
  <c r="F25" i="9"/>
  <c r="F26" i="9"/>
  <c r="F27" i="9"/>
  <c r="F28" i="9"/>
  <c r="F29" i="9"/>
  <c r="F30" i="9"/>
  <c r="F20" i="9"/>
  <c r="J6" i="9"/>
  <c r="J7" i="9"/>
  <c r="J8" i="9"/>
  <c r="J9" i="9"/>
  <c r="J10" i="9"/>
  <c r="J11" i="9"/>
  <c r="J12" i="9"/>
  <c r="J13" i="9"/>
  <c r="H6" i="9"/>
  <c r="H7" i="9"/>
  <c r="H8" i="9"/>
  <c r="H9" i="9"/>
  <c r="H10" i="9"/>
  <c r="H11" i="9"/>
  <c r="H12" i="9"/>
  <c r="H13" i="9"/>
  <c r="F7" i="9"/>
  <c r="F8" i="9"/>
  <c r="F9" i="9"/>
  <c r="F10" i="9"/>
  <c r="F11" i="9"/>
  <c r="F12" i="9"/>
  <c r="F13" i="9"/>
  <c r="F6" i="9"/>
  <c r="J4" i="14"/>
  <c r="F21" i="14"/>
  <c r="E21" i="14"/>
  <c r="C5" i="14"/>
  <c r="C6" i="14"/>
  <c r="C7" i="14"/>
  <c r="C8" i="14"/>
  <c r="C9" i="14"/>
  <c r="C10" i="14"/>
  <c r="C11" i="14"/>
  <c r="C12" i="14"/>
  <c r="C13" i="14"/>
  <c r="C14" i="14"/>
  <c r="C15" i="14"/>
  <c r="C16" i="14"/>
  <c r="C17" i="14"/>
  <c r="I87" i="13"/>
  <c r="H86" i="13"/>
  <c r="I86" i="13" s="1"/>
  <c r="G30" i="47"/>
  <c r="G28" i="47"/>
  <c r="F15" i="47"/>
  <c r="E11" i="47"/>
  <c r="AE13" i="6"/>
  <c r="AA5" i="6"/>
  <c r="Z5" i="6"/>
  <c r="X6" i="6"/>
  <c r="X7" i="6"/>
  <c r="X8" i="6"/>
  <c r="X9" i="6"/>
  <c r="X10" i="6"/>
  <c r="X11" i="6"/>
  <c r="X12" i="6"/>
  <c r="X13" i="6"/>
  <c r="X14" i="6"/>
  <c r="X5" i="6"/>
  <c r="J2" i="6"/>
  <c r="K6" i="6"/>
  <c r="K7" i="6"/>
  <c r="K8" i="6"/>
  <c r="K9" i="6"/>
  <c r="K10" i="6"/>
  <c r="K11" i="6"/>
  <c r="K12" i="6"/>
  <c r="K13" i="6"/>
  <c r="K14" i="6"/>
  <c r="K5" i="6"/>
  <c r="J6" i="6"/>
  <c r="J7" i="6"/>
  <c r="J8" i="6"/>
  <c r="J9" i="6"/>
  <c r="J10" i="6"/>
  <c r="J11" i="6"/>
  <c r="J12" i="6"/>
  <c r="J13" i="6"/>
  <c r="J14" i="6"/>
  <c r="J5" i="6"/>
  <c r="I5" i="6"/>
  <c r="H6" i="6"/>
  <c r="H7" i="6"/>
  <c r="H8" i="6"/>
  <c r="H9" i="6"/>
  <c r="H10" i="6"/>
  <c r="H11" i="6"/>
  <c r="H12" i="6"/>
  <c r="H13" i="6"/>
  <c r="H14" i="6"/>
  <c r="H5" i="6"/>
  <c r="C5" i="6"/>
  <c r="L5" i="6" s="1"/>
  <c r="M5" i="6" s="1"/>
  <c r="C6" i="6"/>
  <c r="L6" i="6" s="1"/>
  <c r="M6" i="6" s="1"/>
  <c r="C7" i="6"/>
  <c r="L7" i="6" s="1"/>
  <c r="M7" i="6" s="1"/>
  <c r="C8" i="6"/>
  <c r="L8" i="6" s="1"/>
  <c r="M8" i="6" s="1"/>
  <c r="C9" i="6"/>
  <c r="L9" i="6" s="1"/>
  <c r="M9" i="6" s="1"/>
  <c r="C10" i="6"/>
  <c r="L10" i="6" s="1"/>
  <c r="M10" i="6" s="1"/>
  <c r="C11" i="6"/>
  <c r="L11" i="6" s="1"/>
  <c r="M11" i="6" s="1"/>
  <c r="C12" i="6"/>
  <c r="L12" i="6" s="1"/>
  <c r="M12" i="6" s="1"/>
  <c r="C13" i="6"/>
  <c r="L13" i="6" s="1"/>
  <c r="M13" i="6" s="1"/>
  <c r="C14" i="6"/>
  <c r="L14" i="6" s="1"/>
  <c r="M14" i="6" s="1"/>
  <c r="L34" i="13"/>
  <c r="L33" i="13"/>
  <c r="L32" i="13"/>
  <c r="L31" i="13"/>
  <c r="L29" i="13"/>
  <c r="J31" i="13"/>
  <c r="H33" i="13"/>
  <c r="H32" i="13"/>
  <c r="E13" i="13"/>
  <c r="E15" i="13" s="1"/>
  <c r="F10" i="13"/>
  <c r="G10" i="13" s="1"/>
  <c r="C15" i="13"/>
  <c r="K3" i="32"/>
  <c r="M108" i="13"/>
  <c r="J33" i="14"/>
  <c r="L19" i="50"/>
  <c r="M107" i="13"/>
  <c r="M28" i="24"/>
  <c r="J4" i="13"/>
  <c r="M6" i="8"/>
  <c r="M32" i="13"/>
  <c r="M9" i="50"/>
  <c r="M23" i="8"/>
  <c r="R25" i="9"/>
  <c r="M120" i="13"/>
  <c r="I15" i="12"/>
  <c r="AA3" i="6"/>
  <c r="M7" i="50"/>
  <c r="O26" i="9"/>
  <c r="O23" i="9"/>
  <c r="P6" i="33"/>
  <c r="M33" i="13"/>
  <c r="Y14" i="6"/>
  <c r="I39" i="24"/>
  <c r="Y5" i="6"/>
  <c r="O29" i="9"/>
  <c r="K82" i="13"/>
  <c r="M22" i="8"/>
  <c r="AC3" i="6"/>
  <c r="M8" i="50"/>
  <c r="G99" i="24" a="1"/>
  <c r="J39" i="24"/>
  <c r="M11" i="8"/>
  <c r="M116" i="13"/>
  <c r="K3" i="24" a="1"/>
  <c r="I77" i="24" a="1"/>
  <c r="Y6" i="6"/>
  <c r="Y10" i="6"/>
  <c r="I16" i="12"/>
  <c r="L43" i="14"/>
  <c r="J37" i="24"/>
  <c r="Y13" i="6"/>
  <c r="C16" i="13"/>
  <c r="M109" i="13"/>
  <c r="M15" i="8"/>
  <c r="I17" i="12"/>
  <c r="M118" i="13"/>
  <c r="E71" i="13"/>
  <c r="R29" i="9"/>
  <c r="E23" i="13"/>
  <c r="H16" i="42"/>
  <c r="J36" i="14"/>
  <c r="M34" i="13"/>
  <c r="M114" i="13"/>
  <c r="M111" i="13"/>
  <c r="M7" i="8"/>
  <c r="M115" i="13"/>
  <c r="M19" i="8"/>
  <c r="M26" i="8"/>
  <c r="M10" i="50"/>
  <c r="C13" i="13"/>
  <c r="M25" i="8"/>
  <c r="E3" i="13"/>
  <c r="M20" i="8"/>
  <c r="I19" i="12"/>
  <c r="M110" i="13"/>
  <c r="M29" i="13"/>
  <c r="G44" i="36"/>
  <c r="J15" i="32"/>
  <c r="L15" i="50"/>
  <c r="H7" i="36"/>
  <c r="J27" i="24"/>
  <c r="M18" i="8"/>
  <c r="M112" i="13"/>
  <c r="R23" i="9"/>
  <c r="M21" i="8"/>
  <c r="M13" i="8"/>
  <c r="M11" i="50"/>
  <c r="R24" i="9"/>
  <c r="Y9" i="6"/>
  <c r="Y12" i="6"/>
  <c r="E10" i="13"/>
  <c r="O28" i="9"/>
  <c r="M8" i="8"/>
  <c r="M9" i="8"/>
  <c r="F43" i="13"/>
  <c r="I18" i="12"/>
  <c r="M119" i="13"/>
  <c r="C17" i="13"/>
  <c r="R28" i="9"/>
  <c r="O27" i="9"/>
  <c r="F12" i="24" a="1"/>
  <c r="R26" i="9"/>
  <c r="Z3" i="6"/>
  <c r="M31" i="13"/>
  <c r="O25" i="9"/>
  <c r="M117" i="13"/>
  <c r="O30" i="9"/>
  <c r="D100" i="24" a="1"/>
  <c r="K16" i="30"/>
  <c r="M106" i="13"/>
  <c r="M14" i="8"/>
  <c r="AB3" i="6"/>
  <c r="K80" i="13"/>
  <c r="J34" i="24"/>
  <c r="M12" i="8"/>
  <c r="Y11" i="6"/>
  <c r="L16" i="50"/>
  <c r="L17" i="50"/>
  <c r="R27" i="9"/>
  <c r="M17" i="8"/>
  <c r="R30" i="9"/>
  <c r="Q16" i="42"/>
  <c r="F23" i="13"/>
  <c r="M10" i="8"/>
  <c r="Y8" i="6"/>
  <c r="M113" i="13"/>
  <c r="Y7" i="6"/>
  <c r="L18" i="50"/>
  <c r="O24" i="9"/>
  <c r="K3" i="24" l="1"/>
  <c r="E43" i="13"/>
  <c r="E42" i="13"/>
  <c r="E41" i="13"/>
  <c r="E40" i="13"/>
  <c r="E39" i="13"/>
  <c r="E37" i="13"/>
  <c r="E17" i="13"/>
  <c r="E16" i="13"/>
  <c r="I10" i="13"/>
  <c r="H10" i="13"/>
  <c r="G99" i="24"/>
  <c r="D100" i="24"/>
  <c r="I77" i="24"/>
  <c r="F12" i="24"/>
  <c r="G16" i="13"/>
  <c r="F16" i="13"/>
  <c r="J16" i="13"/>
  <c r="I89" i="13"/>
  <c r="AB19" i="6" a="1"/>
  <c r="AB19" i="6" s="1"/>
  <c r="AB18" i="6"/>
  <c r="F3" i="13"/>
  <c r="C11" i="13"/>
  <c r="B12" i="13"/>
  <c r="B11" i="13"/>
  <c r="AB23" i="9"/>
  <c r="U24" i="9"/>
  <c r="U23" i="9"/>
  <c r="K34" i="9"/>
  <c r="E15" i="45"/>
  <c r="E14" i="45"/>
  <c r="E13" i="45"/>
  <c r="E12" i="45"/>
  <c r="E11" i="45"/>
  <c r="E10" i="45"/>
  <c r="E9" i="45"/>
  <c r="E8" i="45"/>
  <c r="E7" i="45"/>
  <c r="E6" i="45"/>
  <c r="H6" i="45"/>
  <c r="N11" i="44"/>
  <c r="N7" i="44"/>
  <c r="N8" i="44"/>
  <c r="N9" i="44"/>
  <c r="N6" i="44"/>
  <c r="C25" i="45"/>
  <c r="C24" i="45"/>
  <c r="G30" i="13"/>
  <c r="C22" i="13"/>
  <c r="E22" i="13" s="1"/>
  <c r="E7" i="15"/>
  <c r="E8" i="15"/>
  <c r="E9" i="15"/>
  <c r="E10" i="15"/>
  <c r="E11" i="15"/>
  <c r="E12" i="15"/>
  <c r="E13" i="15"/>
  <c r="E14" i="15"/>
  <c r="E15" i="15"/>
  <c r="E16" i="15"/>
  <c r="E24" i="9"/>
  <c r="E25" i="9"/>
  <c r="E26" i="9"/>
  <c r="E27" i="9"/>
  <c r="E28" i="9"/>
  <c r="E29" i="9"/>
  <c r="E30" i="9"/>
  <c r="I26" i="9"/>
  <c r="G2" i="9"/>
  <c r="I2" i="9"/>
  <c r="Q6" i="9"/>
  <c r="Q5" i="9"/>
  <c r="U43" i="9"/>
  <c r="U40" i="9"/>
  <c r="R40" i="9"/>
  <c r="E72" i="47"/>
  <c r="D38" i="47"/>
  <c r="D39" i="47"/>
  <c r="D40" i="47"/>
  <c r="D41" i="47"/>
  <c r="D42" i="47"/>
  <c r="D43" i="47"/>
  <c r="D37" i="47"/>
  <c r="D34" i="47"/>
  <c r="D31" i="47"/>
  <c r="D26" i="47"/>
  <c r="D27" i="47"/>
  <c r="AJ12" i="6"/>
  <c r="F17" i="47"/>
  <c r="F19" i="47"/>
  <c r="F6" i="47"/>
  <c r="E6" i="47"/>
  <c r="V2" i="6"/>
  <c r="Z16" i="6" a="1"/>
  <c r="Z16" i="6" s="1"/>
  <c r="AB16" i="6"/>
  <c r="AC6" i="6"/>
  <c r="AC7" i="6"/>
  <c r="AC8" i="6"/>
  <c r="AC9" i="6"/>
  <c r="AC10" i="6"/>
  <c r="AC11" i="6"/>
  <c r="AC12" i="6"/>
  <c r="AC13" i="6"/>
  <c r="AC14" i="6"/>
  <c r="H26" i="6"/>
  <c r="J27" i="6" s="1"/>
  <c r="I6" i="6"/>
  <c r="I7" i="6"/>
  <c r="I8" i="6"/>
  <c r="I9" i="6"/>
  <c r="I10" i="6"/>
  <c r="I11" i="6"/>
  <c r="I12" i="6"/>
  <c r="I13" i="6"/>
  <c r="I14" i="6"/>
  <c r="C38" i="45"/>
  <c r="C36" i="45"/>
  <c r="I17" i="45"/>
  <c r="I16" i="45"/>
  <c r="C21" i="45"/>
  <c r="I15" i="45"/>
  <c r="C19" i="45"/>
  <c r="I14" i="45"/>
  <c r="C17" i="45"/>
  <c r="I13" i="45"/>
  <c r="I12" i="45"/>
  <c r="I11" i="45"/>
  <c r="I10" i="45"/>
  <c r="I9" i="45"/>
  <c r="I8" i="45"/>
  <c r="I7" i="45"/>
  <c r="I6" i="45"/>
  <c r="C27" i="45"/>
  <c r="C26" i="45"/>
  <c r="H15" i="45"/>
  <c r="H13" i="45"/>
  <c r="H12" i="45"/>
  <c r="K43" i="6"/>
  <c r="J6" i="43"/>
  <c r="J9" i="43"/>
  <c r="G16" i="42"/>
  <c r="G14" i="42"/>
  <c r="F7" i="42"/>
  <c r="F8" i="42"/>
  <c r="F9" i="42"/>
  <c r="F10" i="42"/>
  <c r="F11" i="42"/>
  <c r="F12" i="42"/>
  <c r="F6" i="42"/>
  <c r="P22" i="41"/>
  <c r="D4" i="41"/>
  <c r="P22" i="39"/>
  <c r="D4" i="39"/>
  <c r="I5" i="8"/>
  <c r="K17" i="6"/>
  <c r="J17" i="27"/>
  <c r="J19" i="27"/>
  <c r="J20" i="27"/>
  <c r="J21" i="27"/>
  <c r="J22" i="27"/>
  <c r="J23" i="27"/>
  <c r="J18" i="27"/>
  <c r="B3" i="37"/>
  <c r="B4" i="37"/>
  <c r="B5" i="37" s="1"/>
  <c r="B6" i="37" s="1"/>
  <c r="B7" i="37" s="1"/>
  <c r="B8" i="37" s="1"/>
  <c r="B9" i="37" s="1"/>
  <c r="B10" i="37" s="1"/>
  <c r="B11" i="37" s="1"/>
  <c r="B12" i="37" s="1"/>
  <c r="B13" i="37" s="1"/>
  <c r="B14" i="37" s="1"/>
  <c r="B15" i="37" s="1"/>
  <c r="B16" i="37" s="1"/>
  <c r="B17" i="37" s="1"/>
  <c r="B18" i="37" s="1"/>
  <c r="B19" i="37" s="1"/>
  <c r="B20" i="37" s="1"/>
  <c r="B21" i="37" s="1"/>
  <c r="B22" i="37" s="1"/>
  <c r="B23" i="37" s="1"/>
  <c r="B24" i="37" s="1"/>
  <c r="B25" i="37" s="1"/>
  <c r="B26" i="37" s="1"/>
  <c r="B27" i="37" s="1"/>
  <c r="B28" i="37" s="1"/>
  <c r="B29" i="37" s="1"/>
  <c r="B30" i="37" s="1"/>
  <c r="B31" i="37" s="1"/>
  <c r="B32" i="37" s="1"/>
  <c r="B33" i="37" s="1"/>
  <c r="B34" i="37" s="1"/>
  <c r="B35" i="37" s="1"/>
  <c r="B36" i="37" s="1"/>
  <c r="B37" i="37" s="1"/>
  <c r="I4" i="37"/>
  <c r="I5" i="37"/>
  <c r="I6" i="37"/>
  <c r="I7" i="37"/>
  <c r="I8" i="37"/>
  <c r="I9" i="37"/>
  <c r="I10" i="37"/>
  <c r="I11" i="37"/>
  <c r="I12" i="37"/>
  <c r="I13" i="37"/>
  <c r="I14" i="37"/>
  <c r="I15" i="37"/>
  <c r="I16" i="37"/>
  <c r="I17" i="37"/>
  <c r="I18" i="37"/>
  <c r="I19" i="37"/>
  <c r="I20" i="37"/>
  <c r="I21" i="37"/>
  <c r="I22" i="37"/>
  <c r="I23" i="37"/>
  <c r="I24" i="37"/>
  <c r="I25" i="37"/>
  <c r="I26" i="37"/>
  <c r="I27" i="37"/>
  <c r="I28" i="37"/>
  <c r="I29" i="37"/>
  <c r="I30" i="37"/>
  <c r="I31" i="37"/>
  <c r="I32" i="37"/>
  <c r="I33" i="37"/>
  <c r="I34" i="37"/>
  <c r="I35" i="37"/>
  <c r="I36" i="37"/>
  <c r="I37" i="37"/>
  <c r="I3" i="37"/>
  <c r="H3" i="37"/>
  <c r="H4" i="37"/>
  <c r="H5" i="37"/>
  <c r="H6"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32" i="37"/>
  <c r="H33" i="37"/>
  <c r="H34" i="37"/>
  <c r="H35" i="37"/>
  <c r="H36" i="37"/>
  <c r="H37" i="37"/>
  <c r="H2" i="37"/>
  <c r="I2" i="37" s="1"/>
  <c r="G6" i="37"/>
  <c r="G7" i="37"/>
  <c r="G8" i="37"/>
  <c r="G9" i="37"/>
  <c r="G10" i="37"/>
  <c r="G11" i="37"/>
  <c r="G12" i="37"/>
  <c r="G13" i="37"/>
  <c r="G14" i="37"/>
  <c r="G15" i="37"/>
  <c r="G16" i="37"/>
  <c r="G17" i="37"/>
  <c r="G18" i="37"/>
  <c r="G19" i="37"/>
  <c r="G20" i="37"/>
  <c r="G21" i="37"/>
  <c r="G22" i="37"/>
  <c r="G23" i="37"/>
  <c r="G24" i="37"/>
  <c r="G25" i="37"/>
  <c r="G26" i="37"/>
  <c r="G27" i="37"/>
  <c r="G28" i="37"/>
  <c r="G29" i="37"/>
  <c r="G30" i="37"/>
  <c r="G31" i="37"/>
  <c r="G32" i="37"/>
  <c r="G33" i="37"/>
  <c r="G34" i="37"/>
  <c r="G35" i="37"/>
  <c r="G36" i="37"/>
  <c r="G37" i="37"/>
  <c r="G4" i="37"/>
  <c r="G5" i="37"/>
  <c r="G3" i="37"/>
  <c r="G2" i="37"/>
  <c r="F3" i="37"/>
  <c r="F4" i="37"/>
  <c r="F5" i="37"/>
  <c r="F6" i="37"/>
  <c r="F7" i="37"/>
  <c r="F8" i="37"/>
  <c r="F9" i="37"/>
  <c r="F10" i="37"/>
  <c r="F11" i="37"/>
  <c r="F12" i="37"/>
  <c r="F13" i="37"/>
  <c r="F14" i="37"/>
  <c r="F15" i="37"/>
  <c r="F16" i="37"/>
  <c r="F17" i="37"/>
  <c r="F18" i="37"/>
  <c r="F19" i="37"/>
  <c r="F20" i="37"/>
  <c r="F21" i="37"/>
  <c r="F22" i="37"/>
  <c r="F23" i="37"/>
  <c r="F24" i="37"/>
  <c r="F25" i="37"/>
  <c r="F26" i="37"/>
  <c r="F27" i="37"/>
  <c r="F28" i="37"/>
  <c r="F29" i="37"/>
  <c r="F30" i="37"/>
  <c r="F31" i="37"/>
  <c r="F32" i="37"/>
  <c r="F33" i="37"/>
  <c r="F34" i="37"/>
  <c r="F35" i="37"/>
  <c r="F36" i="37"/>
  <c r="F37"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G71" i="36"/>
  <c r="K11" i="35"/>
  <c r="K7" i="35"/>
  <c r="K10" i="35"/>
  <c r="B5" i="35"/>
  <c r="B6" i="35"/>
  <c r="B7" i="35"/>
  <c r="B8" i="35"/>
  <c r="B9" i="35"/>
  <c r="B10" i="35"/>
  <c r="B11" i="35"/>
  <c r="B12" i="35"/>
  <c r="B13" i="35"/>
  <c r="B4" i="35"/>
  <c r="M10" i="34"/>
  <c r="M11" i="34"/>
  <c r="M12" i="34"/>
  <c r="M13" i="34"/>
  <c r="M14" i="34"/>
  <c r="L10" i="34"/>
  <c r="L11" i="34"/>
  <c r="L12" i="34"/>
  <c r="L13" i="34"/>
  <c r="L14" i="34"/>
  <c r="L9" i="34"/>
  <c r="M9" i="34"/>
  <c r="K10" i="34"/>
  <c r="K11" i="34"/>
  <c r="K12" i="34"/>
  <c r="K13" i="34"/>
  <c r="K14" i="34"/>
  <c r="K9" i="34"/>
  <c r="B58" i="28"/>
  <c r="C58" i="28"/>
  <c r="D58" i="28"/>
  <c r="E58" i="28"/>
  <c r="B59" i="28"/>
  <c r="C59" i="28"/>
  <c r="D59" i="28"/>
  <c r="E59" i="28"/>
  <c r="B60" i="28"/>
  <c r="C60" i="28"/>
  <c r="D60" i="28"/>
  <c r="E60" i="28"/>
  <c r="B61" i="28"/>
  <c r="C61" i="28"/>
  <c r="D61" i="28"/>
  <c r="E61" i="28"/>
  <c r="B62" i="28"/>
  <c r="C62" i="28"/>
  <c r="D62" i="28"/>
  <c r="E62" i="28"/>
  <c r="B63" i="28"/>
  <c r="C63" i="28"/>
  <c r="D63" i="28"/>
  <c r="E63" i="28"/>
  <c r="B64" i="28"/>
  <c r="C64" i="28"/>
  <c r="D64" i="28"/>
  <c r="E64" i="28"/>
  <c r="B65" i="28"/>
  <c r="C65" i="28"/>
  <c r="D65" i="28"/>
  <c r="E65" i="28"/>
  <c r="B66" i="28"/>
  <c r="C66" i="28"/>
  <c r="D66" i="28"/>
  <c r="E66" i="28"/>
  <c r="B67" i="28"/>
  <c r="C67" i="28"/>
  <c r="D67" i="28"/>
  <c r="E67" i="28"/>
  <c r="C57" i="28"/>
  <c r="D57" i="28"/>
  <c r="E57" i="28"/>
  <c r="B57" i="28"/>
  <c r="E79" i="28"/>
  <c r="E80" i="28"/>
  <c r="E81" i="28"/>
  <c r="E82" i="28"/>
  <c r="E83" i="28"/>
  <c r="E84" i="28"/>
  <c r="E85" i="28"/>
  <c r="E86" i="28"/>
  <c r="E87" i="28"/>
  <c r="E88" i="28"/>
  <c r="E78" i="28"/>
  <c r="B52" i="28"/>
  <c r="K18" i="27"/>
  <c r="K21" i="27"/>
  <c r="K22" i="27"/>
  <c r="K23" i="27"/>
  <c r="K17" i="27"/>
  <c r="N7" i="33"/>
  <c r="N8" i="33"/>
  <c r="N9" i="33"/>
  <c r="N10" i="33"/>
  <c r="N11" i="33"/>
  <c r="M7" i="33"/>
  <c r="M8" i="33"/>
  <c r="M9" i="33"/>
  <c r="M10" i="33"/>
  <c r="M11" i="33"/>
  <c r="M6" i="33"/>
  <c r="L7" i="33"/>
  <c r="L8" i="33"/>
  <c r="L9" i="33"/>
  <c r="L10" i="33"/>
  <c r="L11" i="33"/>
  <c r="L6" i="33"/>
  <c r="I15" i="32"/>
  <c r="M14" i="29"/>
  <c r="L14" i="29"/>
  <c r="M13" i="29"/>
  <c r="L13" i="29"/>
  <c r="M12" i="29"/>
  <c r="L12" i="29"/>
  <c r="M11" i="29"/>
  <c r="L11" i="29"/>
  <c r="M10" i="29"/>
  <c r="L10" i="29"/>
  <c r="M9" i="29"/>
  <c r="L9" i="29"/>
  <c r="K14" i="29"/>
  <c r="K13" i="29"/>
  <c r="K12" i="29"/>
  <c r="K11" i="29"/>
  <c r="K10" i="29"/>
  <c r="K9" i="29"/>
  <c r="N6" i="22"/>
  <c r="P6" i="22" s="1"/>
  <c r="N7" i="22"/>
  <c r="O7" i="22" s="1"/>
  <c r="N8" i="22"/>
  <c r="O8" i="22" s="1"/>
  <c r="N9" i="22"/>
  <c r="O9" i="22" s="1"/>
  <c r="N10" i="22"/>
  <c r="O10" i="22" s="1"/>
  <c r="N11" i="22"/>
  <c r="O11" i="22" s="1"/>
  <c r="N12" i="22"/>
  <c r="O12" i="22" s="1"/>
  <c r="N13" i="22"/>
  <c r="O13" i="22" s="1"/>
  <c r="N14" i="22"/>
  <c r="P14" i="22" s="1"/>
  <c r="N15" i="22"/>
  <c r="P15" i="22" s="1"/>
  <c r="N16" i="22"/>
  <c r="P16" i="22" s="1"/>
  <c r="N17" i="22"/>
  <c r="O17" i="22" s="1"/>
  <c r="N18" i="22"/>
  <c r="O18" i="22" s="1"/>
  <c r="N19" i="22"/>
  <c r="O19" i="22" s="1"/>
  <c r="N20" i="22"/>
  <c r="O20" i="22" s="1"/>
  <c r="N21" i="22"/>
  <c r="P21" i="22" s="1"/>
  <c r="N22" i="22"/>
  <c r="P22" i="22" s="1"/>
  <c r="N23" i="22"/>
  <c r="O23" i="22" s="1"/>
  <c r="N5" i="22"/>
  <c r="P5" i="22" s="1"/>
  <c r="M6" i="22"/>
  <c r="M7" i="22"/>
  <c r="M8" i="22"/>
  <c r="M9" i="22"/>
  <c r="M10" i="22"/>
  <c r="M11" i="22"/>
  <c r="M12" i="22"/>
  <c r="M13" i="22"/>
  <c r="M14" i="22"/>
  <c r="M15" i="22"/>
  <c r="M16" i="22"/>
  <c r="M17" i="22"/>
  <c r="M18" i="22"/>
  <c r="M19" i="22"/>
  <c r="M20" i="22"/>
  <c r="M21" i="22"/>
  <c r="M22" i="22"/>
  <c r="M23" i="22"/>
  <c r="M5" i="22"/>
  <c r="K6" i="22"/>
  <c r="K7" i="22"/>
  <c r="K8" i="22"/>
  <c r="K9" i="22"/>
  <c r="K10" i="22"/>
  <c r="K11" i="22"/>
  <c r="K12" i="22"/>
  <c r="K13" i="22"/>
  <c r="K14" i="22"/>
  <c r="K15" i="22"/>
  <c r="K16" i="22"/>
  <c r="K17" i="22"/>
  <c r="K18" i="22"/>
  <c r="K19" i="22"/>
  <c r="K20" i="22"/>
  <c r="K21" i="22"/>
  <c r="K22" i="22"/>
  <c r="K23" i="22"/>
  <c r="K5" i="22"/>
  <c r="I5" i="22"/>
  <c r="I6" i="22"/>
  <c r="I7" i="22"/>
  <c r="I8" i="22"/>
  <c r="I9" i="22"/>
  <c r="I10" i="22"/>
  <c r="I11" i="22"/>
  <c r="I13" i="22"/>
  <c r="I14" i="22"/>
  <c r="I15" i="22"/>
  <c r="I16" i="22"/>
  <c r="I17" i="22"/>
  <c r="I18" i="22"/>
  <c r="I19" i="22"/>
  <c r="I20" i="22"/>
  <c r="I21" i="22"/>
  <c r="I22" i="22"/>
  <c r="I23" i="22"/>
  <c r="R4" i="19"/>
  <c r="L3" i="19"/>
  <c r="P3" i="19"/>
  <c r="P4" i="19"/>
  <c r="P5" i="19"/>
  <c r="P6" i="19"/>
  <c r="P7" i="19"/>
  <c r="P8" i="19"/>
  <c r="P9" i="19"/>
  <c r="P10" i="19"/>
  <c r="P11" i="19"/>
  <c r="P12" i="19"/>
  <c r="P13" i="19"/>
  <c r="P14" i="19"/>
  <c r="P15" i="19"/>
  <c r="P16" i="19"/>
  <c r="O4" i="19"/>
  <c r="O5" i="19"/>
  <c r="O6" i="19"/>
  <c r="O7" i="19"/>
  <c r="O8" i="19"/>
  <c r="O9" i="19"/>
  <c r="O10" i="19"/>
  <c r="O11" i="19"/>
  <c r="O12" i="19"/>
  <c r="O13" i="19"/>
  <c r="O14" i="19"/>
  <c r="O15" i="19"/>
  <c r="O16" i="19"/>
  <c r="O3" i="19"/>
  <c r="L107" i="13"/>
  <c r="L108" i="13"/>
  <c r="L109" i="13"/>
  <c r="L110" i="13"/>
  <c r="L111" i="13"/>
  <c r="L112" i="13"/>
  <c r="L113" i="13"/>
  <c r="L114" i="13"/>
  <c r="L115" i="13"/>
  <c r="L116" i="13"/>
  <c r="L117" i="13"/>
  <c r="L118" i="13"/>
  <c r="L119" i="13"/>
  <c r="L120" i="13"/>
  <c r="K96" i="13"/>
  <c r="J89" i="13"/>
  <c r="J87" i="13"/>
  <c r="J86" i="13"/>
  <c r="C84" i="13"/>
  <c r="L13" i="8"/>
  <c r="L8" i="8"/>
  <c r="P57" i="6"/>
  <c r="P58" i="6"/>
  <c r="P59" i="6"/>
  <c r="P60" i="6"/>
  <c r="P61" i="6"/>
  <c r="P62" i="6"/>
  <c r="P63" i="6"/>
  <c r="P64" i="6"/>
  <c r="P65" i="6"/>
  <c r="P56" i="6"/>
  <c r="O57" i="6"/>
  <c r="O58" i="6"/>
  <c r="O59" i="6"/>
  <c r="O60" i="6"/>
  <c r="O61" i="6"/>
  <c r="O62" i="6"/>
  <c r="O63" i="6"/>
  <c r="O64" i="6"/>
  <c r="O65" i="6"/>
  <c r="O56" i="6"/>
  <c r="N57" i="6"/>
  <c r="N58" i="6"/>
  <c r="N59" i="6"/>
  <c r="N60" i="6"/>
  <c r="N61" i="6"/>
  <c r="N62" i="6"/>
  <c r="N63" i="6"/>
  <c r="N64" i="6"/>
  <c r="N65" i="6"/>
  <c r="N56" i="6"/>
  <c r="M57" i="6"/>
  <c r="M58" i="6"/>
  <c r="M59" i="6"/>
  <c r="M60" i="6"/>
  <c r="M61" i="6"/>
  <c r="M62" i="6"/>
  <c r="M63" i="6"/>
  <c r="M64" i="6"/>
  <c r="M65" i="6"/>
  <c r="M56" i="6"/>
  <c r="L57" i="6"/>
  <c r="L58" i="6"/>
  <c r="L59" i="6"/>
  <c r="L60" i="6"/>
  <c r="L61" i="6"/>
  <c r="L62" i="6"/>
  <c r="L63" i="6"/>
  <c r="L64" i="6"/>
  <c r="L65" i="6"/>
  <c r="L56" i="6"/>
  <c r="K57" i="6"/>
  <c r="K58" i="6"/>
  <c r="K59" i="6"/>
  <c r="K60" i="6"/>
  <c r="K61" i="6"/>
  <c r="K62" i="6"/>
  <c r="K63" i="6"/>
  <c r="K64" i="6"/>
  <c r="K65" i="6"/>
  <c r="K56" i="6"/>
  <c r="C57" i="6"/>
  <c r="T57" i="6" s="1"/>
  <c r="C58" i="6"/>
  <c r="T58" i="6" s="1"/>
  <c r="C59" i="6"/>
  <c r="T59" i="6" s="1"/>
  <c r="C60" i="6"/>
  <c r="T60" i="6" s="1"/>
  <c r="C61" i="6"/>
  <c r="T61" i="6" s="1"/>
  <c r="C62" i="6"/>
  <c r="T62" i="6" s="1"/>
  <c r="C63" i="6"/>
  <c r="T63" i="6" s="1"/>
  <c r="C64" i="6"/>
  <c r="T64" i="6" s="1"/>
  <c r="C65" i="6"/>
  <c r="T65" i="6" s="1"/>
  <c r="C56" i="6"/>
  <c r="T56" i="6" s="1"/>
  <c r="E6" i="15"/>
  <c r="F26" i="14"/>
  <c r="F27" i="14"/>
  <c r="F28" i="14"/>
  <c r="F29" i="14"/>
  <c r="F30" i="14"/>
  <c r="F31" i="14"/>
  <c r="F32" i="14"/>
  <c r="F33" i="14"/>
  <c r="F34" i="14"/>
  <c r="F35" i="14"/>
  <c r="F36" i="14"/>
  <c r="F37" i="14"/>
  <c r="F38" i="14"/>
  <c r="F39" i="14"/>
  <c r="F25" i="14"/>
  <c r="D26" i="14"/>
  <c r="D27" i="14"/>
  <c r="D28" i="14"/>
  <c r="D29" i="14"/>
  <c r="D30" i="14"/>
  <c r="D31" i="14"/>
  <c r="D32" i="14"/>
  <c r="D33" i="14"/>
  <c r="D34" i="14"/>
  <c r="D35" i="14"/>
  <c r="D36" i="14"/>
  <c r="D37" i="14"/>
  <c r="D38" i="14"/>
  <c r="D39" i="14"/>
  <c r="D25" i="14"/>
  <c r="C26" i="14"/>
  <c r="C27" i="14"/>
  <c r="C28" i="14"/>
  <c r="C29" i="14"/>
  <c r="C30" i="14"/>
  <c r="C31" i="14"/>
  <c r="C32" i="14"/>
  <c r="C33" i="14"/>
  <c r="C34" i="14"/>
  <c r="C35" i="14"/>
  <c r="C36" i="14"/>
  <c r="C37" i="14"/>
  <c r="C38" i="14"/>
  <c r="C39" i="14"/>
  <c r="C41" i="14"/>
  <c r="C43" i="14"/>
  <c r="C25" i="14"/>
  <c r="J17" i="14"/>
  <c r="J16" i="14"/>
  <c r="J15" i="14"/>
  <c r="J14" i="14"/>
  <c r="J13" i="14"/>
  <c r="J12" i="14"/>
  <c r="J11" i="14"/>
  <c r="J10" i="14"/>
  <c r="J9" i="14"/>
  <c r="J8" i="14"/>
  <c r="J7" i="14"/>
  <c r="J6" i="14"/>
  <c r="J5" i="14"/>
  <c r="I5" i="14"/>
  <c r="I6" i="14"/>
  <c r="I7" i="14"/>
  <c r="I8" i="14"/>
  <c r="I9" i="14"/>
  <c r="I10" i="14"/>
  <c r="I11" i="14"/>
  <c r="I12" i="14"/>
  <c r="I13" i="14"/>
  <c r="I14" i="14"/>
  <c r="I15" i="14"/>
  <c r="I16" i="14"/>
  <c r="I17" i="14"/>
  <c r="I4" i="14"/>
  <c r="D5" i="14"/>
  <c r="D6" i="14"/>
  <c r="D7" i="14"/>
  <c r="D8" i="14"/>
  <c r="D9" i="14"/>
  <c r="D10" i="14"/>
  <c r="D11" i="14"/>
  <c r="D12" i="14"/>
  <c r="D13" i="14"/>
  <c r="D14" i="14"/>
  <c r="D15" i="14"/>
  <c r="D16" i="14"/>
  <c r="D17" i="14"/>
  <c r="G5" i="14"/>
  <c r="G6" i="14"/>
  <c r="G7" i="14"/>
  <c r="G8" i="14"/>
  <c r="G9" i="14"/>
  <c r="G10" i="14"/>
  <c r="G11" i="14"/>
  <c r="G12" i="14"/>
  <c r="G13" i="14"/>
  <c r="G14" i="14"/>
  <c r="G15" i="14"/>
  <c r="G16" i="14"/>
  <c r="G17" i="14"/>
  <c r="G4" i="14"/>
  <c r="F5" i="14"/>
  <c r="F6" i="14"/>
  <c r="F7" i="14"/>
  <c r="F8" i="14"/>
  <c r="F9" i="14"/>
  <c r="F10" i="14"/>
  <c r="F11" i="14"/>
  <c r="F12" i="14"/>
  <c r="F13" i="14"/>
  <c r="F14" i="14"/>
  <c r="F15" i="14"/>
  <c r="F16" i="14"/>
  <c r="F17" i="14"/>
  <c r="F4" i="14"/>
  <c r="L18" i="8"/>
  <c r="AL5" i="6"/>
  <c r="AJ6" i="6"/>
  <c r="AJ7" i="6"/>
  <c r="AJ8" i="6"/>
  <c r="AJ5" i="6"/>
  <c r="AL16" i="6"/>
  <c r="K39" i="6"/>
  <c r="D5" i="6"/>
  <c r="E5" i="6"/>
  <c r="F5" i="6"/>
  <c r="G5" i="6"/>
  <c r="N5" i="6"/>
  <c r="O5" i="6"/>
  <c r="P5" i="6"/>
  <c r="AE5" i="6"/>
  <c r="D6" i="6"/>
  <c r="E6" i="6"/>
  <c r="F6" i="6"/>
  <c r="G6" i="6"/>
  <c r="N6" i="6"/>
  <c r="O6" i="6"/>
  <c r="P6" i="6"/>
  <c r="AB6" i="6"/>
  <c r="AD6" i="6"/>
  <c r="AE6" i="6"/>
  <c r="D7" i="6"/>
  <c r="E7" i="6"/>
  <c r="F7" i="6"/>
  <c r="G7" i="6"/>
  <c r="N7" i="6"/>
  <c r="O7" i="6"/>
  <c r="P7" i="6"/>
  <c r="AB7" i="6"/>
  <c r="AD7" i="6"/>
  <c r="AE7" i="6"/>
  <c r="D8" i="6"/>
  <c r="E8" i="6"/>
  <c r="F8" i="6"/>
  <c r="G8" i="6"/>
  <c r="N8" i="6"/>
  <c r="O8" i="6"/>
  <c r="P8" i="6"/>
  <c r="AB8" i="6"/>
  <c r="AD8" i="6"/>
  <c r="AE8" i="6"/>
  <c r="D9" i="6"/>
  <c r="E9" i="6"/>
  <c r="F9" i="6"/>
  <c r="G9" i="6"/>
  <c r="N9" i="6"/>
  <c r="O9" i="6"/>
  <c r="P9" i="6"/>
  <c r="AB9" i="6"/>
  <c r="AD9" i="6"/>
  <c r="AE9" i="6"/>
  <c r="D10" i="6"/>
  <c r="E10" i="6"/>
  <c r="F10" i="6"/>
  <c r="G10" i="6"/>
  <c r="N10" i="6"/>
  <c r="O10" i="6"/>
  <c r="P10" i="6"/>
  <c r="AB10" i="6"/>
  <c r="AD10" i="6"/>
  <c r="AE10" i="6"/>
  <c r="D11" i="6"/>
  <c r="E11" i="6"/>
  <c r="F11" i="6"/>
  <c r="G11" i="6"/>
  <c r="N11" i="6"/>
  <c r="O11" i="6"/>
  <c r="P11" i="6"/>
  <c r="AB11" i="6"/>
  <c r="AD11" i="6"/>
  <c r="AE11" i="6"/>
  <c r="D12" i="6"/>
  <c r="E12" i="6"/>
  <c r="F12" i="6"/>
  <c r="G12" i="6"/>
  <c r="N12" i="6"/>
  <c r="O12" i="6"/>
  <c r="P12" i="6"/>
  <c r="AB12" i="6"/>
  <c r="AD12" i="6"/>
  <c r="AE12" i="6"/>
  <c r="D13" i="6"/>
  <c r="E13" i="6"/>
  <c r="F13" i="6"/>
  <c r="G13" i="6"/>
  <c r="N13" i="6"/>
  <c r="O13" i="6"/>
  <c r="P13" i="6"/>
  <c r="AB13" i="6"/>
  <c r="AD13" i="6"/>
  <c r="D14" i="6"/>
  <c r="E14" i="6"/>
  <c r="F14" i="6"/>
  <c r="G14" i="6"/>
  <c r="N14" i="6"/>
  <c r="O14" i="6"/>
  <c r="P14" i="6"/>
  <c r="AB14" i="6"/>
  <c r="AD14" i="6"/>
  <c r="AE14" i="6"/>
  <c r="Z27" i="6"/>
  <c r="X27" i="6"/>
  <c r="Z25" i="6"/>
  <c r="X25" i="6"/>
  <c r="AF35" i="6"/>
  <c r="M35" i="6" a="1"/>
  <c r="M35" i="6" s="1"/>
  <c r="D70" i="13"/>
  <c r="B17" i="13"/>
  <c r="B4" i="11"/>
  <c r="C4" i="11"/>
  <c r="D4" i="11"/>
  <c r="E4" i="11"/>
  <c r="F4" i="11"/>
  <c r="G4" i="11"/>
  <c r="H4" i="11"/>
  <c r="I4" i="11"/>
  <c r="J4" i="11"/>
  <c r="B5" i="11"/>
  <c r="C5" i="11"/>
  <c r="D5" i="11"/>
  <c r="E5" i="11"/>
  <c r="F5" i="11"/>
  <c r="G5" i="11"/>
  <c r="H5" i="11"/>
  <c r="I5" i="11"/>
  <c r="J5" i="11"/>
  <c r="B6" i="11"/>
  <c r="C6" i="11"/>
  <c r="D6" i="11"/>
  <c r="E6" i="11"/>
  <c r="F6" i="11"/>
  <c r="G6" i="11"/>
  <c r="H6" i="11"/>
  <c r="I6" i="11"/>
  <c r="J6" i="11"/>
  <c r="B7" i="11"/>
  <c r="C7" i="11"/>
  <c r="D7" i="11"/>
  <c r="E7" i="11"/>
  <c r="F7" i="11"/>
  <c r="G7" i="11"/>
  <c r="H7" i="11"/>
  <c r="I7" i="11"/>
  <c r="J7" i="11"/>
  <c r="B8" i="11"/>
  <c r="C8" i="11"/>
  <c r="D8" i="11"/>
  <c r="E8" i="11"/>
  <c r="F8" i="11"/>
  <c r="G8" i="11"/>
  <c r="H8" i="11"/>
  <c r="I8" i="11"/>
  <c r="J8" i="11"/>
  <c r="B9" i="11"/>
  <c r="C9" i="11"/>
  <c r="D9" i="11"/>
  <c r="E9" i="11"/>
  <c r="F9" i="11"/>
  <c r="G9" i="11"/>
  <c r="H9" i="11"/>
  <c r="I9" i="11"/>
  <c r="J9" i="11"/>
  <c r="B10" i="11"/>
  <c r="C10" i="11"/>
  <c r="D10" i="11"/>
  <c r="E10" i="11"/>
  <c r="F10" i="11"/>
  <c r="G10" i="11"/>
  <c r="H10" i="11"/>
  <c r="I10" i="11"/>
  <c r="J10" i="11"/>
  <c r="B11" i="11"/>
  <c r="C11" i="11"/>
  <c r="D11" i="11"/>
  <c r="E11" i="11"/>
  <c r="F11" i="11"/>
  <c r="G11" i="11"/>
  <c r="H11" i="11"/>
  <c r="I11" i="11"/>
  <c r="J11" i="11"/>
  <c r="C3" i="11"/>
  <c r="D3" i="11"/>
  <c r="E3" i="11"/>
  <c r="F3" i="11"/>
  <c r="G3" i="11"/>
  <c r="H3" i="11"/>
  <c r="I3" i="11"/>
  <c r="J3" i="11"/>
  <c r="B3" i="11"/>
  <c r="K9" i="10"/>
  <c r="K10" i="10"/>
  <c r="K12" i="10"/>
  <c r="K13" i="10"/>
  <c r="K8" i="10"/>
  <c r="Z23" i="9"/>
  <c r="Z22" i="9"/>
  <c r="L26" i="8"/>
  <c r="L27" i="8"/>
  <c r="D35" i="8"/>
  <c r="D36" i="8"/>
  <c r="D37" i="8"/>
  <c r="D38" i="8"/>
  <c r="D34" i="8"/>
  <c r="L25" i="8"/>
  <c r="L23" i="8"/>
  <c r="L22" i="8"/>
  <c r="K41" i="6"/>
  <c r="AF38" i="6"/>
  <c r="AD35" i="6"/>
  <c r="X35" i="6"/>
  <c r="U35" i="6"/>
  <c r="K6" i="43"/>
  <c r="J11" i="45"/>
  <c r="G4" i="13"/>
  <c r="I4" i="13"/>
  <c r="F37" i="13"/>
  <c r="K87" i="13"/>
  <c r="G23" i="9"/>
  <c r="J14" i="45"/>
  <c r="C72" i="28"/>
  <c r="L96" i="13"/>
  <c r="F40" i="13"/>
  <c r="D38" i="45"/>
  <c r="H4" i="13"/>
  <c r="J16" i="45"/>
  <c r="H61" i="36"/>
  <c r="H55" i="36"/>
  <c r="J9" i="45"/>
  <c r="F7" i="45"/>
  <c r="K9" i="43"/>
  <c r="D26" i="45"/>
  <c r="H11" i="13"/>
  <c r="K15" i="35"/>
  <c r="I11" i="13"/>
  <c r="J6" i="45"/>
  <c r="D27" i="45"/>
  <c r="E27" i="47"/>
  <c r="AE21" i="9"/>
  <c r="E72" i="13"/>
  <c r="J7" i="45"/>
  <c r="K13" i="35"/>
  <c r="F18" i="13"/>
  <c r="F10" i="45"/>
  <c r="J15" i="45"/>
  <c r="F42" i="13"/>
  <c r="J28" i="6"/>
  <c r="F11" i="45"/>
  <c r="D36" i="45"/>
  <c r="F15" i="45"/>
  <c r="J17" i="45"/>
  <c r="B2" i="3"/>
  <c r="T14" i="43" a="1"/>
  <c r="B70" i="28"/>
  <c r="E26" i="47"/>
  <c r="K86" i="13"/>
  <c r="F8" i="45"/>
  <c r="J10" i="45"/>
  <c r="K14" i="35"/>
  <c r="D71" i="28"/>
  <c r="M5" i="8"/>
  <c r="F39" i="13"/>
  <c r="B19" i="28"/>
  <c r="H18" i="13"/>
  <c r="O4" i="43" a="1"/>
  <c r="J11" i="13"/>
  <c r="F12" i="45"/>
  <c r="G18" i="13"/>
  <c r="J13" i="45"/>
  <c r="J12" i="45"/>
  <c r="F9" i="45"/>
  <c r="H14" i="42"/>
  <c r="F41" i="13"/>
  <c r="H6" i="42"/>
  <c r="K18" i="34"/>
  <c r="F13" i="45"/>
  <c r="F14" i="45"/>
  <c r="E74" i="13"/>
  <c r="G11" i="13"/>
  <c r="AH21" i="9"/>
  <c r="K89" i="13"/>
  <c r="H37" i="36"/>
  <c r="B31" i="28"/>
  <c r="J14" i="43"/>
  <c r="I27" i="36"/>
  <c r="M13" i="33"/>
  <c r="J8" i="45"/>
  <c r="N13" i="33"/>
  <c r="F6" i="45"/>
  <c r="E70" i="13"/>
  <c r="H69" i="36"/>
  <c r="F38" i="13"/>
  <c r="F52" i="13" l="1"/>
  <c r="D51" i="13"/>
  <c r="D53" i="13"/>
  <c r="F22" i="13"/>
  <c r="J10" i="13"/>
  <c r="H3" i="13"/>
  <c r="I3" i="13"/>
  <c r="G3" i="13"/>
  <c r="D55" i="13"/>
  <c r="S56" i="6" a="1"/>
  <c r="S56" i="6" s="1"/>
  <c r="T14" i="43"/>
  <c r="O4" i="43"/>
  <c r="O21" i="22"/>
  <c r="O14" i="22"/>
  <c r="P20" i="22"/>
  <c r="P17" i="22"/>
  <c r="P13" i="22"/>
  <c r="P12" i="22"/>
  <c r="O22" i="22"/>
  <c r="P9" i="22"/>
  <c r="O16" i="22"/>
  <c r="P19" i="22"/>
  <c r="P11" i="22"/>
  <c r="O15" i="22"/>
  <c r="P18" i="22"/>
  <c r="P10" i="22"/>
  <c r="O6" i="22"/>
  <c r="P8" i="22"/>
  <c r="O5" i="22"/>
  <c r="P23" i="22"/>
  <c r="P7" i="22"/>
  <c r="AB5" i="6"/>
  <c r="AF5" i="6" s="1"/>
  <c r="H16" i="13"/>
  <c r="J3" i="13" l="1"/>
  <c r="F2" i="3"/>
  <c r="K9" i="3"/>
  <c r="C11" i="3"/>
  <c r="A1" i="3"/>
  <c r="R6" i="8"/>
  <c r="J3" i="8"/>
  <c r="I6" i="3"/>
  <c r="K3" i="3"/>
  <c r="C38" i="3"/>
  <c r="C14" i="3"/>
  <c r="L15" i="3"/>
  <c r="K24" i="3"/>
  <c r="K23" i="3"/>
  <c r="G19" i="3"/>
  <c r="H23" i="3"/>
  <c r="C3" i="3"/>
  <c r="D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G31" authorId="0" shapeId="0" xr:uid="{DA6857EB-8A9A-4C53-9839-D89A265B95FF}">
      <text>
        <r>
          <rPr>
            <b/>
            <sz val="9"/>
            <color indexed="81"/>
            <rFont val="Tahoma"/>
            <family val="2"/>
          </rPr>
          <t>Vipul:</t>
        </r>
        <r>
          <rPr>
            <sz val="9"/>
            <color indexed="81"/>
            <rFont val="Tahoma"/>
            <family val="2"/>
          </rPr>
          <t xml:space="preserve">
Average Salary
</t>
        </r>
      </text>
    </comment>
    <comment ref="G35" authorId="0" shapeId="0" xr:uid="{426FBD57-5EBC-498E-9B87-1194ABFB779C}">
      <text>
        <r>
          <rPr>
            <b/>
            <sz val="9"/>
            <color indexed="81"/>
            <rFont val="Tahoma"/>
            <family val="2"/>
          </rPr>
          <t>Vipul:</t>
        </r>
        <r>
          <rPr>
            <sz val="9"/>
            <color indexed="81"/>
            <rFont val="Tahoma"/>
            <family val="2"/>
          </rPr>
          <t xml:space="preserve">
Maximum Salary</t>
        </r>
      </text>
    </comment>
    <comment ref="G44" authorId="0" shapeId="0" xr:uid="{3C976DE9-38C7-4EDE-BFC5-07472A9C137E}">
      <text>
        <r>
          <rPr>
            <b/>
            <sz val="9"/>
            <color indexed="81"/>
            <rFont val="Tahoma"/>
            <family val="2"/>
          </rPr>
          <t>Vipul:</t>
        </r>
        <r>
          <rPr>
            <sz val="9"/>
            <color indexed="81"/>
            <rFont val="Tahoma"/>
            <family val="2"/>
          </rPr>
          <t xml:space="preserve">
Minimum salary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G2" authorId="0" shapeId="0" xr:uid="{E004F467-A1AF-4D9B-8C6C-92F378372217}">
      <text>
        <r>
          <rPr>
            <b/>
            <sz val="9"/>
            <color indexed="81"/>
            <rFont val="Tahoma"/>
            <family val="2"/>
          </rPr>
          <t>Vipul:</t>
        </r>
        <r>
          <rPr>
            <sz val="9"/>
            <color indexed="81"/>
            <rFont val="Tahoma"/>
            <family val="2"/>
          </rPr>
          <t xml:space="preserve">
maximum salary
</t>
        </r>
      </text>
    </comment>
    <comment ref="G17" authorId="0" shapeId="0" xr:uid="{FD66D2E7-C1A7-40EB-9E93-175A2E8A404A}">
      <text>
        <r>
          <rPr>
            <b/>
            <sz val="9"/>
            <color indexed="81"/>
            <rFont val="Tahoma"/>
            <family val="2"/>
          </rPr>
          <t>Vipul:</t>
        </r>
        <r>
          <rPr>
            <sz val="9"/>
            <color indexed="81"/>
            <rFont val="Tahoma"/>
            <family val="2"/>
          </rPr>
          <t xml:space="preserve">
Minimum salary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G4" authorId="0" shapeId="0" xr:uid="{69D95784-F6C0-457B-9B4C-B16B4230ACB6}">
      <text>
        <r>
          <rPr>
            <b/>
            <sz val="9"/>
            <color indexed="81"/>
            <rFont val="Tahoma"/>
            <family val="2"/>
          </rPr>
          <t>Vipul:</t>
        </r>
        <r>
          <rPr>
            <sz val="9"/>
            <color indexed="81"/>
            <rFont val="Tahoma"/>
            <family val="2"/>
          </rPr>
          <t xml:space="preserve">
Minimum Salary
</t>
        </r>
      </text>
    </comment>
    <comment ref="G22" authorId="0" shapeId="0" xr:uid="{D39CBBCA-C640-4058-B261-C47A7946686F}">
      <text>
        <r>
          <rPr>
            <b/>
            <sz val="9"/>
            <color indexed="81"/>
            <rFont val="Tahoma"/>
            <family val="2"/>
          </rPr>
          <t>Vipul:</t>
        </r>
        <r>
          <rPr>
            <sz val="9"/>
            <color indexed="81"/>
            <rFont val="Tahoma"/>
            <family val="2"/>
          </rPr>
          <t xml:space="preserve">
Maximum Salary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G11" authorId="0" shapeId="0" xr:uid="{EF0B3280-FB9A-485C-814B-9F1B0ED92906}">
      <text>
        <r>
          <rPr>
            <b/>
            <sz val="9"/>
            <color indexed="81"/>
            <rFont val="Tahoma"/>
            <family val="2"/>
          </rPr>
          <t>Vipul:</t>
        </r>
        <r>
          <rPr>
            <sz val="9"/>
            <color indexed="81"/>
            <rFont val="Tahoma"/>
            <family val="2"/>
          </rPr>
          <t xml:space="preserve">
Maximum Salary
</t>
        </r>
      </text>
    </comment>
    <comment ref="G15" authorId="0" shapeId="0" xr:uid="{7469170E-DD4B-4BFC-A042-CEBB418830AC}">
      <text>
        <r>
          <rPr>
            <b/>
            <sz val="9"/>
            <color indexed="81"/>
            <rFont val="Tahoma"/>
            <family val="2"/>
          </rPr>
          <t>Vipul:</t>
        </r>
        <r>
          <rPr>
            <sz val="9"/>
            <color indexed="81"/>
            <rFont val="Tahoma"/>
            <family val="2"/>
          </rPr>
          <t xml:space="preserve">
Minimum Salary
</t>
        </r>
      </text>
    </comment>
    <comment ref="G26" authorId="0" shapeId="0" xr:uid="{3C24EE44-3CB1-485F-B1FB-546A718C84D3}">
      <text>
        <r>
          <rPr>
            <b/>
            <sz val="9"/>
            <color indexed="81"/>
            <rFont val="Tahoma"/>
            <family val="2"/>
          </rPr>
          <t>Vipul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F12" authorId="0" shapeId="0" xr:uid="{8D60CCC1-69C8-463F-9FF4-F0125352719D}">
      <text>
        <r>
          <rPr>
            <b/>
            <sz val="9"/>
            <color indexed="81"/>
            <rFont val="Tahoma"/>
            <family val="2"/>
          </rPr>
          <t>Vipul:</t>
        </r>
        <r>
          <rPr>
            <sz val="9"/>
            <color indexed="81"/>
            <rFont val="Tahoma"/>
            <family val="2"/>
          </rPr>
          <t xml:space="preserve">
Minimum Salary
</t>
        </r>
      </text>
    </comment>
    <comment ref="F13" authorId="0" shapeId="0" xr:uid="{E8586B5B-9BEB-4B08-8849-A0E42391932B}">
      <text>
        <r>
          <rPr>
            <b/>
            <sz val="9"/>
            <color indexed="81"/>
            <rFont val="Tahoma"/>
            <family val="2"/>
          </rPr>
          <t>Vipul:</t>
        </r>
        <r>
          <rPr>
            <sz val="9"/>
            <color indexed="81"/>
            <rFont val="Tahoma"/>
            <family val="2"/>
          </rPr>
          <t xml:space="preserve">
Maximum Salary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Vipul</author>
  </authors>
  <commentList>
    <comment ref="F9" authorId="0" shapeId="0" xr:uid="{EC7D95D2-F7E6-4FDE-BEBA-6EED0D7A79C1}">
      <text>
        <r>
          <rPr>
            <b/>
            <sz val="9"/>
            <color indexed="81"/>
            <rFont val="Tahoma"/>
            <family val="2"/>
          </rPr>
          <t>Vipul:</t>
        </r>
        <r>
          <rPr>
            <sz val="9"/>
            <color indexed="81"/>
            <rFont val="Tahoma"/>
            <family val="2"/>
          </rPr>
          <t xml:space="preserve">
Maximum Salary
</t>
        </r>
      </text>
    </comment>
    <comment ref="F13" authorId="0" shapeId="0" xr:uid="{104A5E45-5B22-41E1-A456-2C04ED7D5C15}">
      <text>
        <r>
          <rPr>
            <b/>
            <sz val="9"/>
            <color indexed="81"/>
            <rFont val="Tahoma"/>
            <family val="2"/>
          </rPr>
          <t>Vipul:</t>
        </r>
        <r>
          <rPr>
            <sz val="9"/>
            <color indexed="81"/>
            <rFont val="Tahoma"/>
            <family val="2"/>
          </rPr>
          <t xml:space="preserve">
Minimum Salary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<sst xmlns="http://schemas.openxmlformats.org/spreadsheetml/2006/main" count="4949" uniqueCount="1300">
  <si>
    <t>What is excel is used for?</t>
  </si>
  <si>
    <t xml:space="preserve">It is used for </t>
  </si>
  <si>
    <t>1) All types of calculation arithmetic calculation</t>
  </si>
  <si>
    <t>2) Apart from that it has extensive use in Data Analysis, You will be having some data you have to create some reports, page reports, dashboard some forecasting. All these thing  is done by excel, So excel is backbone of the Analysis.</t>
  </si>
  <si>
    <t>3) So if you are good at excel, there nothing you cant do in corporate world</t>
  </si>
  <si>
    <t xml:space="preserve">4) How to save your excel file. You will go to file and save(Ctrl+s) </t>
  </si>
  <si>
    <t>F12 is for save as</t>
  </si>
  <si>
    <t>5) One question always comes up when, save vs save AS</t>
  </si>
  <si>
    <t>6)</t>
  </si>
  <si>
    <t>SAVE</t>
  </si>
  <si>
    <t>when you are saving a new file first time</t>
  </si>
  <si>
    <t>SAVE AS but when you want to save the existing file in the other location and with some other name,what you will do is, SAVE AS</t>
  </si>
  <si>
    <t xml:space="preserve">7) </t>
  </si>
  <si>
    <t>Now, Lets talk about some shortcuts and then we will go further with the discussion</t>
  </si>
  <si>
    <t>CTRL</t>
  </si>
  <si>
    <t>X</t>
  </si>
  <si>
    <t>CUT</t>
  </si>
  <si>
    <t>C</t>
  </si>
  <si>
    <t>COPY</t>
  </si>
  <si>
    <t>V</t>
  </si>
  <si>
    <t>PASTE</t>
  </si>
  <si>
    <t>Z</t>
  </si>
  <si>
    <t>UNDO</t>
  </si>
  <si>
    <t>Y</t>
  </si>
  <si>
    <t>REDO</t>
  </si>
  <si>
    <t>W</t>
  </si>
  <si>
    <t>CLOSE</t>
  </si>
  <si>
    <t>Alt+F4 to close the workbook</t>
  </si>
  <si>
    <t>N</t>
  </si>
  <si>
    <t>NEW EXCEL</t>
  </si>
  <si>
    <t>O</t>
  </si>
  <si>
    <t>OPEN</t>
  </si>
  <si>
    <t>P</t>
  </si>
  <si>
    <t>PRINT</t>
  </si>
  <si>
    <t>S</t>
  </si>
  <si>
    <t>ALT+F4</t>
  </si>
  <si>
    <t>Close workbook application</t>
  </si>
  <si>
    <t>Auto Fill</t>
  </si>
  <si>
    <t>Right corner bottom</t>
  </si>
  <si>
    <t>Jan</t>
  </si>
  <si>
    <t>Mon</t>
  </si>
  <si>
    <t>feb</t>
  </si>
  <si>
    <t>Tues</t>
  </si>
  <si>
    <t>mar</t>
  </si>
  <si>
    <t>Tue</t>
  </si>
  <si>
    <t>apr</t>
  </si>
  <si>
    <t>may</t>
  </si>
  <si>
    <t>Wed</t>
  </si>
  <si>
    <t>jun</t>
  </si>
  <si>
    <t>jul</t>
  </si>
  <si>
    <t>Thu</t>
  </si>
  <si>
    <t>aug</t>
  </si>
  <si>
    <t>sep</t>
  </si>
  <si>
    <t>Fri</t>
  </si>
  <si>
    <t>Selecting the row</t>
  </si>
  <si>
    <t>View and Gridlines</t>
  </si>
  <si>
    <t>axn</t>
  </si>
  <si>
    <t>axb</t>
  </si>
  <si>
    <t>ayt</t>
  </si>
  <si>
    <t>excel has more than 300 shortcuts,</t>
  </si>
  <si>
    <t>awec</t>
  </si>
  <si>
    <t>But if you know atleast 80-90 shortcuts then its more than enough</t>
  </si>
  <si>
    <t>When important shorcut will come, I will only tell.</t>
  </si>
  <si>
    <t>Extend the bars</t>
  </si>
  <si>
    <t>Formula Bar</t>
  </si>
  <si>
    <t xml:space="preserve">Excel file </t>
  </si>
  <si>
    <t>Workbook</t>
  </si>
  <si>
    <t>Excel is worlds most famous spreadsheet Application</t>
  </si>
  <si>
    <t>Excel</t>
  </si>
  <si>
    <t>It is an Integral Part of MS-Office</t>
  </si>
  <si>
    <t>Horizontal lines are known as Rows</t>
  </si>
  <si>
    <t>Vertical Lines are known as Columns</t>
  </si>
  <si>
    <t>Intersection of Row and Column is know as Cell</t>
  </si>
  <si>
    <t>Alphabets are columns</t>
  </si>
  <si>
    <t>Number are denoted as Rows</t>
  </si>
  <si>
    <t>Total Number of Columns 16,384</t>
  </si>
  <si>
    <t>Total number of rows 10,48,576</t>
  </si>
  <si>
    <t>1 is First Row</t>
  </si>
  <si>
    <t>A is First Column</t>
  </si>
  <si>
    <t>A1 is First cell</t>
  </si>
  <si>
    <t>XFD1048576 is Last Cell</t>
  </si>
  <si>
    <t>CTRL + DOWN Arrow Key to go last row</t>
  </si>
  <si>
    <t>CTRL + RIGHT Arrow key to go to last columns</t>
  </si>
  <si>
    <t>XLSX</t>
  </si>
  <si>
    <t>standard extension</t>
  </si>
  <si>
    <t>CTRL + LEFT Arrow key for First column</t>
  </si>
  <si>
    <t>CTRL + UP Arrow key to go first Row</t>
  </si>
  <si>
    <t>XLSB</t>
  </si>
  <si>
    <t>XLSM</t>
  </si>
  <si>
    <t xml:space="preserve">very large </t>
  </si>
  <si>
    <t>10lakh</t>
  </si>
  <si>
    <t>10000 columns</t>
  </si>
  <si>
    <t xml:space="preserve">binary </t>
  </si>
  <si>
    <t>Region</t>
  </si>
  <si>
    <t>Sales Data</t>
  </si>
  <si>
    <t>North</t>
  </si>
  <si>
    <t>SUM</t>
  </si>
  <si>
    <t>East</t>
  </si>
  <si>
    <t>AVERAGE</t>
  </si>
  <si>
    <t>South</t>
  </si>
  <si>
    <t>MAX</t>
  </si>
  <si>
    <t>West</t>
  </si>
  <si>
    <t>MIN</t>
  </si>
  <si>
    <t>Central</t>
  </si>
  <si>
    <t>COUNT</t>
  </si>
  <si>
    <t>North-East</t>
  </si>
  <si>
    <t>COUNTA</t>
  </si>
  <si>
    <t>South-West</t>
  </si>
  <si>
    <t>COUNTIF</t>
  </si>
  <si>
    <t>a</t>
  </si>
  <si>
    <t>SUMIF</t>
  </si>
  <si>
    <t>b</t>
  </si>
  <si>
    <t>AVERAGEIF</t>
  </si>
  <si>
    <t>LARGE</t>
  </si>
  <si>
    <t>SMALL</t>
  </si>
  <si>
    <t>Home - Autosum</t>
  </si>
  <si>
    <t>F11 chart</t>
  </si>
  <si>
    <t>FN</t>
  </si>
  <si>
    <t>alt+f1+function</t>
  </si>
  <si>
    <t>same sheet</t>
  </si>
  <si>
    <t>FN+F11</t>
  </si>
  <si>
    <t>change chart type</t>
  </si>
  <si>
    <t>chart style</t>
  </si>
  <si>
    <t>ctrl + ;</t>
  </si>
  <si>
    <t>Date</t>
  </si>
  <si>
    <t>ctrl + :</t>
  </si>
  <si>
    <t>Time</t>
  </si>
  <si>
    <t>Excel Versions</t>
  </si>
  <si>
    <t>rows</t>
  </si>
  <si>
    <t>Columns(OLD Version)</t>
  </si>
  <si>
    <t>A</t>
  </si>
  <si>
    <t>OLD Versions</t>
  </si>
  <si>
    <t>columns</t>
  </si>
  <si>
    <t>Columns(New Version)</t>
  </si>
  <si>
    <t>Rows(OLD Version)</t>
  </si>
  <si>
    <t>Rows (New Version)</t>
  </si>
  <si>
    <t>B</t>
  </si>
  <si>
    <t>New versions</t>
  </si>
  <si>
    <t>R and D</t>
  </si>
  <si>
    <t>why this confusing Numbers?</t>
  </si>
  <si>
    <t>Extension</t>
  </si>
  <si>
    <t>.XLSX</t>
  </si>
  <si>
    <t>Old Version</t>
  </si>
  <si>
    <t>.XLS</t>
  </si>
  <si>
    <t>Find is case sensitive</t>
  </si>
  <si>
    <t>search is not case sensitive</t>
  </si>
  <si>
    <t>FIND</t>
  </si>
  <si>
    <t>Search</t>
  </si>
  <si>
    <t>Manish guha</t>
  </si>
  <si>
    <t>Manish GUHA</t>
  </si>
  <si>
    <t>Bangalore</t>
  </si>
  <si>
    <t>Cost Data</t>
  </si>
  <si>
    <t>Cost data</t>
  </si>
  <si>
    <t>Cost sheet</t>
  </si>
  <si>
    <t>Educator</t>
  </si>
  <si>
    <t>JP        Kumar</t>
  </si>
  <si>
    <t>P      D    Pawar</t>
  </si>
  <si>
    <t>J P     KUMAR</t>
  </si>
  <si>
    <t>1 2       3      4      6    7</t>
  </si>
  <si>
    <t>5    5    6   7</t>
  </si>
  <si>
    <t>P    D P P P P P</t>
  </si>
  <si>
    <t>A   X H J T</t>
  </si>
  <si>
    <t>S F     G   J  ~ ~</t>
  </si>
  <si>
    <t>SYED ATYAB</t>
  </si>
  <si>
    <t>Exact is case sensitive</t>
  </si>
  <si>
    <t>concat 2021 ke badd me</t>
  </si>
  <si>
    <t>not case sensitive</t>
  </si>
  <si>
    <t>and search is not case sensitive.</t>
  </si>
  <si>
    <t>Employee Name</t>
  </si>
  <si>
    <t>Upper</t>
  </si>
  <si>
    <t>Lower</t>
  </si>
  <si>
    <t>Proper</t>
  </si>
  <si>
    <t>Len</t>
  </si>
  <si>
    <t>Left</t>
  </si>
  <si>
    <t>Right</t>
  </si>
  <si>
    <t>MID</t>
  </si>
  <si>
    <t>First Name</t>
  </si>
  <si>
    <t>Last Name</t>
  </si>
  <si>
    <t>EXACT</t>
  </si>
  <si>
    <t>Operator</t>
  </si>
  <si>
    <t>Concatenate</t>
  </si>
  <si>
    <t>Full Name</t>
  </si>
  <si>
    <t>Full name</t>
  </si>
  <si>
    <t>Find</t>
  </si>
  <si>
    <t>Replace</t>
  </si>
  <si>
    <t>Trim</t>
  </si>
  <si>
    <t>substitute.</t>
  </si>
  <si>
    <t>JP Kumar</t>
  </si>
  <si>
    <t>JP</t>
  </si>
  <si>
    <t>Kumar</t>
  </si>
  <si>
    <t>Jp Kumar</t>
  </si>
  <si>
    <t>JP    Kumar</t>
  </si>
  <si>
    <t>Anjali Thakur</t>
  </si>
  <si>
    <t>Anjali</t>
  </si>
  <si>
    <t>Thakur</t>
  </si>
  <si>
    <t>Priya AgarwaL</t>
  </si>
  <si>
    <t>Priya</t>
  </si>
  <si>
    <t>AgarwaL</t>
  </si>
  <si>
    <t>Priya Agarwal</t>
  </si>
  <si>
    <t>R Vasu</t>
  </si>
  <si>
    <t>R</t>
  </si>
  <si>
    <t>Vasu</t>
  </si>
  <si>
    <t>R    vasu</t>
  </si>
  <si>
    <t>Sanjay GupTA</t>
  </si>
  <si>
    <t>Sanjay</t>
  </si>
  <si>
    <t>GupTA</t>
  </si>
  <si>
    <t>Sanjay Roy</t>
  </si>
  <si>
    <t>Sanjay Gupta</t>
  </si>
  <si>
    <t>Jharna BIswal</t>
  </si>
  <si>
    <t xml:space="preserve">Jharna </t>
  </si>
  <si>
    <t>Biswal</t>
  </si>
  <si>
    <t>Jharna Biswal</t>
  </si>
  <si>
    <t>Jharna Biswas</t>
  </si>
  <si>
    <t>Prakash Dutta</t>
  </si>
  <si>
    <t>Prakash</t>
  </si>
  <si>
    <t>Dutta</t>
  </si>
  <si>
    <t>Manisha Guha</t>
  </si>
  <si>
    <t>Manisha</t>
  </si>
  <si>
    <t>Guha</t>
  </si>
  <si>
    <t>JP      Kumar</t>
  </si>
  <si>
    <t>Arjun JAiN</t>
  </si>
  <si>
    <t>Arjun</t>
  </si>
  <si>
    <t>JAiN</t>
  </si>
  <si>
    <t>Arjun Jain</t>
  </si>
  <si>
    <t>Arjun Kapoor</t>
  </si>
  <si>
    <t>Kapoor</t>
  </si>
  <si>
    <t>Upper function will convert text into UPPERCASE</t>
  </si>
  <si>
    <t>Case sensitive</t>
  </si>
  <si>
    <t>NOT case sensitive</t>
  </si>
  <si>
    <t>$$ Employee Name$$</t>
  </si>
  <si>
    <t>in paste link if you change the data the data will change, but in normal it will not change.</t>
  </si>
  <si>
    <t>Jay shah</t>
  </si>
  <si>
    <t>LOWER</t>
  </si>
  <si>
    <t>Operator method does not check uppercase and lowercase</t>
  </si>
  <si>
    <t>$$Anjali thakur$$</t>
  </si>
  <si>
    <t>First letter is capital</t>
  </si>
  <si>
    <t>Home- format- hide columns</t>
  </si>
  <si>
    <t>JP K</t>
  </si>
  <si>
    <t>when you are very much keen in Case just go with the exact case, and when you just want to go with the text go for Operator.</t>
  </si>
  <si>
    <t>Mid</t>
  </si>
  <si>
    <t>space is also one character</t>
  </si>
  <si>
    <t>Textjoin</t>
  </si>
  <si>
    <t>23/89</t>
  </si>
  <si>
    <t>2nd Floor</t>
  </si>
  <si>
    <t>Lucky paradise</t>
  </si>
  <si>
    <t>3rd Main Road Jayanagar</t>
  </si>
  <si>
    <t>KA</t>
  </si>
  <si>
    <t>Anyway we will discuss this things later, anybody is having any doubt in textjoin will do it later.</t>
  </si>
  <si>
    <t xml:space="preserve">You can do it by concatenate that will take lot of time. </t>
  </si>
  <si>
    <t>Sales Cost</t>
  </si>
  <si>
    <t>Cost Sheet</t>
  </si>
  <si>
    <t>I can do by concatenate as well but it will take much time.</t>
  </si>
  <si>
    <t>Replace function we need to type, only remember the characters</t>
  </si>
  <si>
    <t>Exact can be used for number as well.</t>
  </si>
  <si>
    <t>J Kumar</t>
  </si>
  <si>
    <t>Employee name</t>
  </si>
  <si>
    <t>Exact</t>
  </si>
  <si>
    <t>excel will treat the spaces as well</t>
  </si>
  <si>
    <t>exact is case sensitive</t>
  </si>
  <si>
    <t>different paste function</t>
  </si>
  <si>
    <t>soman</t>
  </si>
  <si>
    <t>15th may</t>
  </si>
  <si>
    <t>QTR-1</t>
  </si>
  <si>
    <t>QTR-2</t>
  </si>
  <si>
    <t>paste special</t>
  </si>
  <si>
    <t>Skip blank</t>
  </si>
  <si>
    <t>Transpose</t>
  </si>
  <si>
    <t>South-west</t>
  </si>
  <si>
    <t>skip blank</t>
  </si>
  <si>
    <t>ID</t>
  </si>
  <si>
    <t>Name</t>
  </si>
  <si>
    <t>ABC</t>
  </si>
  <si>
    <t>XYZ</t>
  </si>
  <si>
    <t>PQR</t>
  </si>
  <si>
    <t>UVW</t>
  </si>
  <si>
    <t>break till 5.00pm</t>
  </si>
  <si>
    <t>countblank</t>
  </si>
  <si>
    <t>sum of the salaries of the employees who belongs to R &amp; D and South region</t>
  </si>
  <si>
    <t>Emp Code</t>
  </si>
  <si>
    <t>Address</t>
  </si>
  <si>
    <t>City</t>
  </si>
  <si>
    <t>region</t>
  </si>
  <si>
    <t xml:space="preserve">Department </t>
  </si>
  <si>
    <t>basic</t>
  </si>
  <si>
    <t>RANK</t>
  </si>
  <si>
    <t>Andheri(W)</t>
  </si>
  <si>
    <t>Mumbai</t>
  </si>
  <si>
    <t>Training</t>
  </si>
  <si>
    <t>Anjum Chopra</t>
  </si>
  <si>
    <t>Govidpuri</t>
  </si>
  <si>
    <t>Delhi</t>
  </si>
  <si>
    <t>Accounts</t>
  </si>
  <si>
    <t>Anupam Mishra</t>
  </si>
  <si>
    <t>Sector 9</t>
  </si>
  <si>
    <t>Noida</t>
  </si>
  <si>
    <t xml:space="preserve">Marketing </t>
  </si>
  <si>
    <t>Egmore</t>
  </si>
  <si>
    <t>Chennai</t>
  </si>
  <si>
    <t>R &amp; D</t>
  </si>
  <si>
    <t>Ashwini</t>
  </si>
  <si>
    <t>Link Road</t>
  </si>
  <si>
    <t>Cuttack</t>
  </si>
  <si>
    <t>E</t>
  </si>
  <si>
    <t>COUNTA WILL COUNT NON-BLANK CELLS</t>
  </si>
  <si>
    <t>Elgin Road</t>
  </si>
  <si>
    <t>Kolkata</t>
  </si>
  <si>
    <t>COUNtBLANK</t>
  </si>
  <si>
    <t>Alipore</t>
  </si>
  <si>
    <t>total number of employees whose salary is greater than 10000</t>
  </si>
  <si>
    <t>Manish Griver</t>
  </si>
  <si>
    <t>MG Road</t>
  </si>
  <si>
    <t>Jayanagar</t>
  </si>
  <si>
    <t>Prateek Babbar</t>
  </si>
  <si>
    <t>M.G.Road</t>
  </si>
  <si>
    <t>Mangalore</t>
  </si>
  <si>
    <t>Govindpuri</t>
  </si>
  <si>
    <t>Mysore</t>
  </si>
  <si>
    <t>sum of the salary of the employees from training</t>
  </si>
  <si>
    <t>Akshn</t>
  </si>
  <si>
    <t>Mangaloe</t>
  </si>
  <si>
    <t>Average salary of RD department</t>
  </si>
  <si>
    <t>Akhay</t>
  </si>
  <si>
    <t>North Road</t>
  </si>
  <si>
    <t>4th largest salary of the company</t>
  </si>
  <si>
    <t>Satish Puri</t>
  </si>
  <si>
    <t>Anjum chopra</t>
  </si>
  <si>
    <t>bandra</t>
  </si>
  <si>
    <t>SUMIFS</t>
  </si>
  <si>
    <t>Akram Khan</t>
  </si>
  <si>
    <t>worli</t>
  </si>
  <si>
    <t>COUNTIFS</t>
  </si>
  <si>
    <t>Manish Grover</t>
  </si>
  <si>
    <t>S P B Road</t>
  </si>
  <si>
    <t>Pune</t>
  </si>
  <si>
    <t>Averageifs</t>
  </si>
  <si>
    <t>L L R Road</t>
  </si>
  <si>
    <t>MAXIFS</t>
  </si>
  <si>
    <t>maximum salary of the employees working in R and D and staying in south zone</t>
  </si>
  <si>
    <t>MINIFS</t>
  </si>
  <si>
    <t>minimum salary of the employees working in R and D and staying in south zone</t>
  </si>
  <si>
    <t>Rank</t>
  </si>
  <si>
    <t>IFS</t>
  </si>
  <si>
    <t>Total Salary of  S region</t>
  </si>
  <si>
    <t>As a data analyst you have unwanted spaces</t>
  </si>
  <si>
    <t>Q-1</t>
  </si>
  <si>
    <t>Total Salary of training department employees from W region</t>
  </si>
  <si>
    <t>Anjali    Thakur</t>
  </si>
  <si>
    <t>Q-2</t>
  </si>
  <si>
    <t>Total Number of Employees from Training Department and from W region</t>
  </si>
  <si>
    <t>Priya     AgarWaL</t>
  </si>
  <si>
    <t>Q-3</t>
  </si>
  <si>
    <t>Average Salart of Training Department Employees from W region</t>
  </si>
  <si>
    <t>R    Vasu</t>
  </si>
  <si>
    <t>Q-4</t>
  </si>
  <si>
    <t>Maximum Salary of R &amp; D from S region</t>
  </si>
  <si>
    <t>Sanjay    Gupta</t>
  </si>
  <si>
    <t>Q-5</t>
  </si>
  <si>
    <t>Minimum Salary of R &amp; D from S region</t>
  </si>
  <si>
    <t>1 2      3    4</t>
  </si>
  <si>
    <t>J P Kumar</t>
  </si>
  <si>
    <t>Abrar</t>
  </si>
  <si>
    <t>Shahid Khan</t>
  </si>
  <si>
    <t>Prateek babbar</t>
  </si>
  <si>
    <t>Sukanya Reddy</t>
  </si>
  <si>
    <t>Data</t>
  </si>
  <si>
    <t>INT</t>
  </si>
  <si>
    <t>Round</t>
  </si>
  <si>
    <t>Roundup</t>
  </si>
  <si>
    <t xml:space="preserve">Rouddown Data </t>
  </si>
  <si>
    <t>power</t>
  </si>
  <si>
    <t>power function</t>
  </si>
  <si>
    <t>Int we don’t have any choice to give decimal numebrs right, round we can give any decimal places that we want.</t>
  </si>
  <si>
    <t>go and understand from the excel tooltip what does it says</t>
  </si>
  <si>
    <t>shift+6</t>
  </si>
  <si>
    <t>^</t>
  </si>
  <si>
    <t xml:space="preserve">Data </t>
  </si>
  <si>
    <t>SQRT</t>
  </si>
  <si>
    <t>data</t>
  </si>
  <si>
    <t>abs</t>
  </si>
  <si>
    <t>sales Data</t>
  </si>
  <si>
    <t>REPT</t>
  </si>
  <si>
    <t>Power</t>
  </si>
  <si>
    <t>Power Function</t>
  </si>
  <si>
    <t>Roman</t>
  </si>
  <si>
    <t>Arabic</t>
  </si>
  <si>
    <t>DATA</t>
  </si>
  <si>
    <t>IV</t>
  </si>
  <si>
    <t>VI</t>
  </si>
  <si>
    <t>II</t>
  </si>
  <si>
    <t>VIII</t>
  </si>
  <si>
    <t>IX</t>
  </si>
  <si>
    <t>3999 is the largest number in roman</t>
  </si>
  <si>
    <t>What the use of this function, we are in basic file right, so we are going to use this in our main dataset.</t>
  </si>
  <si>
    <t>Basic</t>
  </si>
  <si>
    <t>Formula Tab</t>
  </si>
  <si>
    <t>Name Manager</t>
  </si>
  <si>
    <t>Name manager</t>
  </si>
  <si>
    <t>Sum</t>
  </si>
  <si>
    <t>Average</t>
  </si>
  <si>
    <t>Max</t>
  </si>
  <si>
    <t>Min</t>
  </si>
  <si>
    <t>BASIC1</t>
  </si>
  <si>
    <t>Count</t>
  </si>
  <si>
    <t>sum</t>
  </si>
  <si>
    <t>average</t>
  </si>
  <si>
    <t>TIME</t>
  </si>
  <si>
    <t>HOUR</t>
  </si>
  <si>
    <t>MINUTE</t>
  </si>
  <si>
    <t>SECOND</t>
  </si>
  <si>
    <t>time</t>
  </si>
  <si>
    <t>date</t>
  </si>
  <si>
    <t>you can easily practice this</t>
  </si>
  <si>
    <t>ctrl+semicolon</t>
  </si>
  <si>
    <t>24hours</t>
  </si>
  <si>
    <t>Ctl+shift+;</t>
  </si>
  <si>
    <t>Day</t>
  </si>
  <si>
    <t>Month</t>
  </si>
  <si>
    <t>Year</t>
  </si>
  <si>
    <t>DAY</t>
  </si>
  <si>
    <t>MONTH</t>
  </si>
  <si>
    <t>YEAR</t>
  </si>
  <si>
    <t>DATE</t>
  </si>
  <si>
    <t>WEEKDAY</t>
  </si>
  <si>
    <t>WEEKNUM</t>
  </si>
  <si>
    <t>21st week of the year.</t>
  </si>
  <si>
    <t>excel considers number as a date</t>
  </si>
  <si>
    <t>Suppose two dates are given to you,</t>
  </si>
  <si>
    <t>Start Date</t>
  </si>
  <si>
    <t>Current Date</t>
  </si>
  <si>
    <t>excel considers date as num</t>
  </si>
  <si>
    <t>15th aug 2023</t>
  </si>
  <si>
    <t>between this two days we want to know, how may days how many months, how many years</t>
  </si>
  <si>
    <t>DAYS</t>
  </si>
  <si>
    <t>but this days function will not work in 2010 and 2007, It started from 2013 only</t>
  </si>
  <si>
    <t>Months in between thi two dates</t>
  </si>
  <si>
    <t>MONTHS</t>
  </si>
  <si>
    <t>DATEDIF</t>
  </si>
  <si>
    <t>YEARS</t>
  </si>
  <si>
    <t>15may se kitne din hogaye</t>
  </si>
  <si>
    <t>Datedif function theres no support to this. It’s a hidden function</t>
  </si>
  <si>
    <t>this function will work in reverse ways, first give end date and then give start date</t>
  </si>
  <si>
    <t>5.37pm</t>
  </si>
  <si>
    <t>15th aug 1947 to 23 may 2024, kinte years months and days</t>
  </si>
  <si>
    <t xml:space="preserve"> </t>
  </si>
  <si>
    <t>to change the format, if I write like this, it is coming in this format.</t>
  </si>
  <si>
    <t>If you write =a you will get all the functions</t>
  </si>
  <si>
    <t>but DatedIF is the hidden function in excel, it will not come like this.</t>
  </si>
  <si>
    <t>organization</t>
  </si>
  <si>
    <t>5 days week.</t>
  </si>
  <si>
    <t>sat.sun</t>
  </si>
  <si>
    <t>operations</t>
  </si>
  <si>
    <t>START DATE</t>
  </si>
  <si>
    <t>Holidays</t>
  </si>
  <si>
    <t>END DATE</t>
  </si>
  <si>
    <t>see your company is starting the project</t>
  </si>
  <si>
    <t>networkdays excep weekend and holidays</t>
  </si>
  <si>
    <t>start date</t>
  </si>
  <si>
    <t>Thursday, Friday</t>
  </si>
  <si>
    <t>UAE</t>
  </si>
  <si>
    <t>No. of Days</t>
  </si>
  <si>
    <t>days to complete this project</t>
  </si>
  <si>
    <t>networkdays intl will provide us the facility to give holidays.</t>
  </si>
  <si>
    <t>network days will itself will remove the Saturday and sundays,</t>
  </si>
  <si>
    <t>Friday, Thursday</t>
  </si>
  <si>
    <t>you want to find when this project will complete</t>
  </si>
  <si>
    <t>arab countries</t>
  </si>
  <si>
    <t>Friday, sat</t>
  </si>
  <si>
    <t>e.g</t>
  </si>
  <si>
    <t>end date</t>
  </si>
  <si>
    <t>wed</t>
  </si>
  <si>
    <t>weekend on fridays and saturdays</t>
  </si>
  <si>
    <t>sunday1</t>
  </si>
  <si>
    <t>monday2</t>
  </si>
  <si>
    <t>nested function.</t>
  </si>
  <si>
    <t>Inox example</t>
  </si>
  <si>
    <t>Monday 1</t>
  </si>
  <si>
    <t>Wednesday</t>
  </si>
  <si>
    <t>Tuesday 2</t>
  </si>
  <si>
    <t>wednes</t>
  </si>
  <si>
    <t>we are in which week of this month.</t>
  </si>
  <si>
    <t>Thursday</t>
  </si>
  <si>
    <t>15-8-1947</t>
  </si>
  <si>
    <t>20-03-2023</t>
  </si>
  <si>
    <t>f &amp; F all months have different end date</t>
  </si>
  <si>
    <t>Full and final settlement happens, at the end of each month</t>
  </si>
  <si>
    <t>full and final settlement will happen after 45 days</t>
  </si>
  <si>
    <t>Date of Joining</t>
  </si>
  <si>
    <t>No. of Months</t>
  </si>
  <si>
    <t>Contract End Date</t>
  </si>
  <si>
    <t>F &amp; F</t>
  </si>
  <si>
    <t>No of days</t>
  </si>
  <si>
    <t xml:space="preserve">F &amp; F </t>
  </si>
  <si>
    <t xml:space="preserve">you have some employees all are contract base employees </t>
  </si>
  <si>
    <t xml:space="preserve">Tax rate </t>
  </si>
  <si>
    <t>Product Name</t>
  </si>
  <si>
    <t>Quantity</t>
  </si>
  <si>
    <t>Rate</t>
  </si>
  <si>
    <t>Amount</t>
  </si>
  <si>
    <t>Absolute Referencing demo</t>
  </si>
  <si>
    <t>Emp Name</t>
  </si>
  <si>
    <t>Salary</t>
  </si>
  <si>
    <t>tax</t>
  </si>
  <si>
    <t>Ram</t>
  </si>
  <si>
    <t>Shyam</t>
  </si>
  <si>
    <t>hari</t>
  </si>
  <si>
    <t>manish</t>
  </si>
  <si>
    <t>asha</t>
  </si>
  <si>
    <t>ansu</t>
  </si>
  <si>
    <t>If you want to freeze column before row put dollar sign, if you want to freeze column put dollar sign.</t>
  </si>
  <si>
    <t>column freeze karna hai, to row ko dollar put karo</t>
  </si>
  <si>
    <t>row free karna hai to column ke pehle dollar put karo</t>
  </si>
  <si>
    <t>here table is there and I want to create table.</t>
  </si>
  <si>
    <t>row fix row dollar sign, column means column dollar sign.</t>
  </si>
  <si>
    <t>linear means addition</t>
  </si>
  <si>
    <t>growth means multiplication</t>
  </si>
  <si>
    <t>fillseries month, year</t>
  </si>
  <si>
    <t>weekdays we are not considering weekends</t>
  </si>
  <si>
    <t>Sr. No</t>
  </si>
  <si>
    <t>Linear</t>
  </si>
  <si>
    <t>Linear(Step Value)</t>
  </si>
  <si>
    <t>Growth</t>
  </si>
  <si>
    <t>Growth(with Step value)</t>
  </si>
  <si>
    <t>Weekdays</t>
  </si>
  <si>
    <t>custom list</t>
  </si>
  <si>
    <t>7,8</t>
  </si>
  <si>
    <t>May</t>
  </si>
  <si>
    <t>June</t>
  </si>
  <si>
    <t>July</t>
  </si>
  <si>
    <t>August</t>
  </si>
  <si>
    <t>September</t>
  </si>
  <si>
    <t>October</t>
  </si>
  <si>
    <t>November</t>
  </si>
  <si>
    <t>December</t>
  </si>
  <si>
    <t>January</t>
  </si>
  <si>
    <t>February</t>
  </si>
  <si>
    <t>March</t>
  </si>
  <si>
    <t>RCB</t>
  </si>
  <si>
    <t>UK</t>
  </si>
  <si>
    <t>CSK</t>
  </si>
  <si>
    <t>MI</t>
  </si>
  <si>
    <t>Tableau</t>
  </si>
  <si>
    <t>RR</t>
  </si>
  <si>
    <t>SQL</t>
  </si>
  <si>
    <t>KXIP</t>
  </si>
  <si>
    <t>PowerBI</t>
  </si>
  <si>
    <t>GT</t>
  </si>
  <si>
    <t>Python</t>
  </si>
  <si>
    <t xml:space="preserve">linear </t>
  </si>
  <si>
    <t>SAS</t>
  </si>
  <si>
    <t>LSG</t>
  </si>
  <si>
    <t>growth</t>
  </si>
  <si>
    <t>B STATS</t>
  </si>
  <si>
    <t>KKR</t>
  </si>
  <si>
    <t>growth with step size</t>
  </si>
  <si>
    <t>DC</t>
  </si>
  <si>
    <t>file - options-advanced- edit custom list</t>
  </si>
  <si>
    <t>ICICI</t>
  </si>
  <si>
    <t>SBI</t>
  </si>
  <si>
    <t>Bank of Baroda</t>
  </si>
  <si>
    <t>Canara Bank</t>
  </si>
  <si>
    <t>HDFC</t>
  </si>
  <si>
    <t>Federal Bank</t>
  </si>
  <si>
    <t>Axis Bank</t>
  </si>
  <si>
    <t>Bank of India</t>
  </si>
  <si>
    <t xml:space="preserve">Kotak </t>
  </si>
  <si>
    <t>PNB</t>
  </si>
  <si>
    <t>Kotak</t>
  </si>
  <si>
    <t>Cricket</t>
  </si>
  <si>
    <t>Football</t>
  </si>
  <si>
    <t>Carrom</t>
  </si>
  <si>
    <t>Hockey</t>
  </si>
  <si>
    <t>Ludo</t>
  </si>
  <si>
    <t>Chess</t>
  </si>
  <si>
    <t>Ice hockey</t>
  </si>
  <si>
    <t>basketball</t>
  </si>
  <si>
    <t>Maxifs is availabe in 2019 onwards</t>
  </si>
  <si>
    <t>CRITERIA IS R AND D</t>
  </si>
  <si>
    <t>calculating sum of the employees from R &amp; D department.</t>
  </si>
  <si>
    <t>sumif</t>
  </si>
  <si>
    <t>averageifs</t>
  </si>
  <si>
    <t>maxifs</t>
  </si>
  <si>
    <t>minifs</t>
  </si>
  <si>
    <t>countifs</t>
  </si>
  <si>
    <t>Database</t>
  </si>
  <si>
    <t>DSUM</t>
  </si>
  <si>
    <t>daverage</t>
  </si>
  <si>
    <t>DMAX</t>
  </si>
  <si>
    <t>DMIN</t>
  </si>
  <si>
    <t>DCOUNT</t>
  </si>
  <si>
    <t>DCOUNTA</t>
  </si>
  <si>
    <t>database</t>
  </si>
  <si>
    <t>entire database</t>
  </si>
  <si>
    <t>field</t>
  </si>
  <si>
    <t>criteria</t>
  </si>
  <si>
    <t>Excel is very intelligent spreadsheet application</t>
  </si>
  <si>
    <t>Flash fill</t>
  </si>
  <si>
    <t>ctr+E</t>
  </si>
  <si>
    <t>Example-1</t>
  </si>
  <si>
    <t>Example-2</t>
  </si>
  <si>
    <t>Example-3</t>
  </si>
  <si>
    <t>Example-4</t>
  </si>
  <si>
    <t>Example- 5</t>
  </si>
  <si>
    <t>kumar</t>
  </si>
  <si>
    <t>JPKumar</t>
  </si>
  <si>
    <t>JP HDFC kumar</t>
  </si>
  <si>
    <t>J K</t>
  </si>
  <si>
    <t>jp.kumar@gmail.com</t>
  </si>
  <si>
    <t>kumar.jp@hdfc.com</t>
  </si>
  <si>
    <t>thakur</t>
  </si>
  <si>
    <t>AnjaliThakur</t>
  </si>
  <si>
    <t>Anjali HDFC thakur</t>
  </si>
  <si>
    <t>A T</t>
  </si>
  <si>
    <t>anjali.thakur@gmail.com</t>
  </si>
  <si>
    <t>thakur.anjali@hdfc.com</t>
  </si>
  <si>
    <t>Agarwal</t>
  </si>
  <si>
    <t>PriyaAgarwal</t>
  </si>
  <si>
    <t>Priya HDFC Agarwal</t>
  </si>
  <si>
    <t>P A</t>
  </si>
  <si>
    <t>priya.Agarwal@gmail.com</t>
  </si>
  <si>
    <t>Agarwal.priya@hdfc.com</t>
  </si>
  <si>
    <t>RVasu</t>
  </si>
  <si>
    <t>R HDFC Vasu</t>
  </si>
  <si>
    <t>R V</t>
  </si>
  <si>
    <t>r.Vasu@gmail.com</t>
  </si>
  <si>
    <t>Vasu.r@hdfc.com</t>
  </si>
  <si>
    <t>GuptA</t>
  </si>
  <si>
    <t>SanjayGupta</t>
  </si>
  <si>
    <t>Sanjay HDFC GuptA</t>
  </si>
  <si>
    <t>S G</t>
  </si>
  <si>
    <t>sanjay.GuptA@gmail.com</t>
  </si>
  <si>
    <t>GuptA.sanjay@hdfc.com</t>
  </si>
  <si>
    <t>Jharna</t>
  </si>
  <si>
    <t>JharnaBiswal</t>
  </si>
  <si>
    <t>Jharna HDFC Biswal</t>
  </si>
  <si>
    <t>J B</t>
  </si>
  <si>
    <t>jharna.Biswal@gmail.com</t>
  </si>
  <si>
    <t>Biswal.jharna@hdfc.com</t>
  </si>
  <si>
    <t>PrakashDutta</t>
  </si>
  <si>
    <t>Prakash HDFC Dutta</t>
  </si>
  <si>
    <t>P D</t>
  </si>
  <si>
    <t>prakash.Dutta@gmail.com</t>
  </si>
  <si>
    <t>Dutta.prakash@hdfc.com</t>
  </si>
  <si>
    <t>ManishaGuha</t>
  </si>
  <si>
    <t>Manisha HDFC Guha</t>
  </si>
  <si>
    <t>M G</t>
  </si>
  <si>
    <t>manisha.Guha@gmail.com</t>
  </si>
  <si>
    <t>Guha.manisha@hdfc.com</t>
  </si>
  <si>
    <t>Jain</t>
  </si>
  <si>
    <t>ArjunJain</t>
  </si>
  <si>
    <t>Arjun HDFC Jain</t>
  </si>
  <si>
    <t>A J</t>
  </si>
  <si>
    <t>arjun.Jain@gmail.com</t>
  </si>
  <si>
    <t>Jain.arjun@hdfc.com</t>
  </si>
  <si>
    <t>ArjunKapoor</t>
  </si>
  <si>
    <t>Arjun HDFC Kapoor</t>
  </si>
  <si>
    <t>A K</t>
  </si>
  <si>
    <t>arjun.Kapoor@gmail.com</t>
  </si>
  <si>
    <t>Kapoor.arjun@hdfc.com</t>
  </si>
  <si>
    <t>So, give 1 or 2 example.  Sometimes 1 or 2 examples are not sufficient.</t>
  </si>
  <si>
    <t>Kumar JP</t>
  </si>
  <si>
    <t>K JP</t>
  </si>
  <si>
    <t>23/10/2023</t>
  </si>
  <si>
    <t>Thakur Anjali</t>
  </si>
  <si>
    <t>T Anjali</t>
  </si>
  <si>
    <t>Agarwal Priya</t>
  </si>
  <si>
    <t>A Priya</t>
  </si>
  <si>
    <t>Vasu R</t>
  </si>
  <si>
    <t>V R</t>
  </si>
  <si>
    <t>30/11/2020</t>
  </si>
  <si>
    <t>Gupta Sanjay</t>
  </si>
  <si>
    <t>Gupta</t>
  </si>
  <si>
    <t>G Sanjay</t>
  </si>
  <si>
    <t>25/10/2022</t>
  </si>
  <si>
    <t>Biswal Jharna</t>
  </si>
  <si>
    <t>B Jharna</t>
  </si>
  <si>
    <t>Dutta Prakash</t>
  </si>
  <si>
    <t>D Prakash</t>
  </si>
  <si>
    <t>Guha Manisha</t>
  </si>
  <si>
    <t>G Manisha</t>
  </si>
  <si>
    <t>select data and press ctrl+E</t>
  </si>
  <si>
    <t>Jain Arjun</t>
  </si>
  <si>
    <t>J Arjun</t>
  </si>
  <si>
    <t>Kapoor Arjun</t>
  </si>
  <si>
    <t>K Arjun</t>
  </si>
  <si>
    <t>Unique_ID</t>
  </si>
  <si>
    <t>ATAMWT01</t>
  </si>
  <si>
    <t>ACGDNA02</t>
  </si>
  <si>
    <t>AMSNNM03</t>
  </si>
  <si>
    <t>AJECSR &amp; D04</t>
  </si>
  <si>
    <t>AALCEA06</t>
  </si>
  <si>
    <t>ABEKEM07</t>
  </si>
  <si>
    <t>AKAKER &amp; D08</t>
  </si>
  <si>
    <t>AGMGMWT09</t>
  </si>
  <si>
    <t>ADJBSM011</t>
  </si>
  <si>
    <t>ABMMSR &amp; D012</t>
  </si>
  <si>
    <t>AAGMST013</t>
  </si>
  <si>
    <t>AASMNM014</t>
  </si>
  <si>
    <t>AANDSR &amp; D015</t>
  </si>
  <si>
    <t>AAbMWM017</t>
  </si>
  <si>
    <t>AKwMWA018</t>
  </si>
  <si>
    <t>AGSPWT019</t>
  </si>
  <si>
    <t>Just give 2-3 logic and it will understand</t>
  </si>
  <si>
    <t>non text</t>
  </si>
  <si>
    <t>ISTEXT</t>
  </si>
  <si>
    <t>ISNONTEXT</t>
  </si>
  <si>
    <t>ISNUMBER</t>
  </si>
  <si>
    <t>ISEVEN</t>
  </si>
  <si>
    <t>ISODD</t>
  </si>
  <si>
    <t>ISFORMULA</t>
  </si>
  <si>
    <t>ISLOGICAL</t>
  </si>
  <si>
    <t>logical</t>
  </si>
  <si>
    <t>boolean</t>
  </si>
  <si>
    <t>India</t>
  </si>
  <si>
    <t>AND</t>
  </si>
  <si>
    <t>Hello1</t>
  </si>
  <si>
    <t>Travis</t>
  </si>
  <si>
    <t>NOT text</t>
  </si>
  <si>
    <t>Interview questions, default alignment.</t>
  </si>
  <si>
    <t>ABC25</t>
  </si>
  <si>
    <t>Not text</t>
  </si>
  <si>
    <t>Text</t>
  </si>
  <si>
    <t>Number</t>
  </si>
  <si>
    <t>If function will have three parts,</t>
  </si>
  <si>
    <t>If no number replace with blank, else replace with the cell which has number.</t>
  </si>
  <si>
    <t>tableau</t>
  </si>
  <si>
    <t>powerbi</t>
  </si>
  <si>
    <t>Text part deta hai</t>
  </si>
  <si>
    <t>goa12</t>
  </si>
  <si>
    <t>Vehicle number plate</t>
  </si>
  <si>
    <t>alphanumeric</t>
  </si>
  <si>
    <t>"Priya Agarwal"</t>
  </si>
  <si>
    <t>KA-05-KP-8562</t>
  </si>
  <si>
    <t>05</t>
  </si>
  <si>
    <t>KP</t>
  </si>
  <si>
    <t>MH-05-AP-9845</t>
  </si>
  <si>
    <t>MH</t>
  </si>
  <si>
    <t>AP</t>
  </si>
  <si>
    <t>TN-10-RD-9878</t>
  </si>
  <si>
    <t>TN</t>
  </si>
  <si>
    <t>10</t>
  </si>
  <si>
    <t>RD</t>
  </si>
  <si>
    <t>Anjali, Thakur</t>
  </si>
  <si>
    <t>AP-10-NA-2378</t>
  </si>
  <si>
    <t>NA</t>
  </si>
  <si>
    <t>"Priya AgarwaL"</t>
  </si>
  <si>
    <t>"Priya</t>
  </si>
  <si>
    <t>AgarwaL"</t>
  </si>
  <si>
    <t>TS-04-BA-9567</t>
  </si>
  <si>
    <t>TS</t>
  </si>
  <si>
    <t>04</t>
  </si>
  <si>
    <t>BA</t>
  </si>
  <si>
    <t>R#Vasu, Muthanna</t>
  </si>
  <si>
    <t>Muthanna</t>
  </si>
  <si>
    <t>KL-07-ST-8923</t>
  </si>
  <si>
    <t>KL</t>
  </si>
  <si>
    <t>07</t>
  </si>
  <si>
    <t>ST</t>
  </si>
  <si>
    <t>Sanjay; gupta</t>
  </si>
  <si>
    <t>gupta</t>
  </si>
  <si>
    <t>WB-11-CG-5679</t>
  </si>
  <si>
    <t>WB</t>
  </si>
  <si>
    <t>11</t>
  </si>
  <si>
    <t>CG</t>
  </si>
  <si>
    <t>Jharna, Biswal</t>
  </si>
  <si>
    <t>UP-09-ST-7453</t>
  </si>
  <si>
    <t>UP</t>
  </si>
  <si>
    <t>09</t>
  </si>
  <si>
    <t>Prakash#Dutta</t>
  </si>
  <si>
    <t>OR-06-KN-4598</t>
  </si>
  <si>
    <t>OR</t>
  </si>
  <si>
    <t>06</t>
  </si>
  <si>
    <t>KN</t>
  </si>
  <si>
    <t>Manisha; Guha</t>
  </si>
  <si>
    <t>DL-03-EG-8345</t>
  </si>
  <si>
    <t>DL</t>
  </si>
  <si>
    <t>03</t>
  </si>
  <si>
    <t>EG</t>
  </si>
  <si>
    <t>Arjun, Jain</t>
  </si>
  <si>
    <t>GA-05-AP-3456</t>
  </si>
  <si>
    <t>GA</t>
  </si>
  <si>
    <t>Arjun#Kapoor</t>
  </si>
  <si>
    <t>"Ajay Kumar"</t>
  </si>
  <si>
    <t>"Ajay</t>
  </si>
  <si>
    <t>Kumar"</t>
  </si>
  <si>
    <t>05 but only 5</t>
  </si>
  <si>
    <t>second column convert into text format</t>
  </si>
  <si>
    <t>Text qualifier</t>
  </si>
  <si>
    <t>Data- text to columns</t>
  </si>
  <si>
    <t>Multiple separators</t>
  </si>
  <si>
    <t>select the data</t>
  </si>
  <si>
    <t>text to columns</t>
  </si>
  <si>
    <t>select delimeted</t>
  </si>
  <si>
    <t>user only can put values in this range</t>
  </si>
  <si>
    <t>Dropdown list</t>
  </si>
  <si>
    <t>Validation</t>
  </si>
  <si>
    <t>List</t>
  </si>
  <si>
    <t>select source</t>
  </si>
  <si>
    <t>emp code</t>
  </si>
  <si>
    <t>Department</t>
  </si>
  <si>
    <t>Job Role</t>
  </si>
  <si>
    <t>Gender</t>
  </si>
  <si>
    <t>Login Time</t>
  </si>
  <si>
    <t>DOJ</t>
  </si>
  <si>
    <t>Mobile Number</t>
  </si>
  <si>
    <t>Mr. Amit Kumar</t>
  </si>
  <si>
    <t>w</t>
  </si>
  <si>
    <t>Miss. Anjali Thakur</t>
  </si>
  <si>
    <t>s</t>
  </si>
  <si>
    <t>Miss Priya Agarwal</t>
  </si>
  <si>
    <t>n</t>
  </si>
  <si>
    <t>Mr. R vasu</t>
  </si>
  <si>
    <t>Miss. Jharna Biswal</t>
  </si>
  <si>
    <t>Mr. Prakash Dutta</t>
  </si>
  <si>
    <t>Miss. Manisha Guha</t>
  </si>
  <si>
    <t>Mr. Arjun Kapoor</t>
  </si>
  <si>
    <t>Mr. Abrar</t>
  </si>
  <si>
    <t>Mr. Shahid Khan</t>
  </si>
  <si>
    <t>Mr. Anupam Mishra</t>
  </si>
  <si>
    <t>Miss. Ashwini</t>
  </si>
  <si>
    <t>Mr. Prateek Babbar</t>
  </si>
  <si>
    <t>Miss Sukanya Reddy</t>
  </si>
  <si>
    <t>Mr. Satish Puri</t>
  </si>
  <si>
    <t>Miss Anjum Chopra</t>
  </si>
  <si>
    <t>Mr. Akram Khan</t>
  </si>
  <si>
    <t>Mr. Manish Griver</t>
  </si>
  <si>
    <t>Mr. Royal Thomson</t>
  </si>
  <si>
    <t>Mr. Gagan Naragng</t>
  </si>
  <si>
    <t>suppose you want to add 10 digit number what can you do?</t>
  </si>
  <si>
    <t>This emp code should be there only one time right?</t>
  </si>
  <si>
    <t>Data Validation can go to multiple sheets as well.</t>
  </si>
  <si>
    <t>Data validation</t>
  </si>
  <si>
    <t>then consolidation</t>
  </si>
  <si>
    <t>18 to 60</t>
  </si>
  <si>
    <t>10am to 5pm</t>
  </si>
  <si>
    <t>valid age of the employee, 18-60</t>
  </si>
  <si>
    <t>june 23 month jo join hue hai, unka list banana</t>
  </si>
  <si>
    <t>9am to 5pm</t>
  </si>
  <si>
    <t>Age</t>
  </si>
  <si>
    <t>Mobile No.</t>
  </si>
  <si>
    <t>Male</t>
  </si>
  <si>
    <t>Female</t>
  </si>
  <si>
    <t xml:space="preserve">  </t>
  </si>
  <si>
    <t>e</t>
  </si>
  <si>
    <t>HR</t>
  </si>
  <si>
    <t>IT</t>
  </si>
  <si>
    <t>9am to 5 pm</t>
  </si>
  <si>
    <t>"= AND(LEN(J2)=10, ISNUMBER(J2)"</t>
  </si>
  <si>
    <t>1june 2023 to 15 june 2023</t>
  </si>
  <si>
    <t>"=OR(E2='N', E2='S',E2='N',E2='W')"</t>
  </si>
  <si>
    <t>valid age for employee??</t>
  </si>
  <si>
    <t>Add message??</t>
  </si>
  <si>
    <t>Input message</t>
  </si>
  <si>
    <t>circle Invalid data</t>
  </si>
  <si>
    <t>remove duplicates</t>
  </si>
  <si>
    <t>dropdown</t>
  </si>
  <si>
    <t>Based on this, create dropdown list</t>
  </si>
  <si>
    <t>somebody delete O 66 list, then what happens?</t>
  </si>
  <si>
    <t>login Time</t>
  </si>
  <si>
    <t>9- 10.30</t>
  </si>
  <si>
    <t>Copy list, go to last column</t>
  </si>
  <si>
    <t>Text Length</t>
  </si>
  <si>
    <t>Name manager.</t>
  </si>
  <si>
    <t>equal to 10</t>
  </si>
  <si>
    <t>problem, it will accept 10 alphabets as well.</t>
  </si>
  <si>
    <t>if name forgot,</t>
  </si>
  <si>
    <t>custom option</t>
  </si>
  <si>
    <t xml:space="preserve">Formula tab </t>
  </si>
  <si>
    <t>Use in formula</t>
  </si>
  <si>
    <t>all of you remember we learned AND Function</t>
  </si>
  <si>
    <t>abcdfghjkl</t>
  </si>
  <si>
    <t>suppose company added new department, then what to do??</t>
  </si>
  <si>
    <t>"Cell  nO = isnumber()"</t>
  </si>
  <si>
    <t>"AND(LEN(J2)=10, ISNUMBER(J2)"</t>
  </si>
  <si>
    <t xml:space="preserve"> custom </t>
  </si>
  <si>
    <t>and add the formula.</t>
  </si>
  <si>
    <t>Question</t>
  </si>
  <si>
    <t>I don’t want list, but anybody can enter, NWES, think and I want anwser,</t>
  </si>
  <si>
    <t>"OR(E2='N', E2='S',E2='N',E2='W')"</t>
  </si>
  <si>
    <t>I want Doj only Monday to Friday</t>
  </si>
  <si>
    <t>custom</t>
  </si>
  <si>
    <t>"isweekday(E2,2)&lt;6"</t>
  </si>
  <si>
    <t>&lt;=5 IS also fine</t>
  </si>
  <si>
    <t>Data validation rule for student</t>
  </si>
  <si>
    <t>Allow uppercase only in excel but number is not allowed</t>
  </si>
  <si>
    <t>"=and(exact(a2,upper(a2)), istext(a2))"</t>
  </si>
  <si>
    <t>Uppercase</t>
  </si>
  <si>
    <t>allow lowercase only in excel</t>
  </si>
  <si>
    <t xml:space="preserve">numbers and space is not allowed </t>
  </si>
  <si>
    <t>"=exact(a2,(lower(a2))"</t>
  </si>
  <si>
    <t>allow propercase only in excel</t>
  </si>
  <si>
    <t>"=proper(a2,proper(a2))"</t>
  </si>
  <si>
    <t>allow length only 10 only number</t>
  </si>
  <si>
    <t>"=and(len(a2)=10,isnumber(a2))"</t>
  </si>
  <si>
    <t>no space allowed</t>
  </si>
  <si>
    <t>"=and(isnumber(a2),substitue(a2,"", ""))"</t>
  </si>
  <si>
    <t>only duplicates are allowed.</t>
  </si>
  <si>
    <t>apply these changes to all other cells with the same settings</t>
  </si>
  <si>
    <t>error alert</t>
  </si>
  <si>
    <t>warning</t>
  </si>
  <si>
    <t>information</t>
  </si>
  <si>
    <t>consolidate</t>
  </si>
  <si>
    <t>1hr 18min</t>
  </si>
  <si>
    <t>age</t>
  </si>
  <si>
    <t>name manager</t>
  </si>
  <si>
    <t>&gt;10,000</t>
  </si>
  <si>
    <t>ATMWT01</t>
  </si>
  <si>
    <t>ACDNA02</t>
  </si>
  <si>
    <t>AMNNM03</t>
  </si>
  <si>
    <t>AJCSR &amp; D04</t>
  </si>
  <si>
    <t>AKDNT05</t>
  </si>
  <si>
    <t>AACEA06</t>
  </si>
  <si>
    <t>ABKEM07</t>
  </si>
  <si>
    <t>AKKER &amp; D08</t>
  </si>
  <si>
    <t>AGMWT09</t>
  </si>
  <si>
    <t>AGBSA010</t>
  </si>
  <si>
    <t>ADBSM011</t>
  </si>
  <si>
    <t>ABMSR &amp; D012</t>
  </si>
  <si>
    <t>AAMST013</t>
  </si>
  <si>
    <t>AAMNM014</t>
  </si>
  <si>
    <t>AADSR &amp; D015</t>
  </si>
  <si>
    <t>APMWT016</t>
  </si>
  <si>
    <t>AAMWM017</t>
  </si>
  <si>
    <t>AKMWA018</t>
  </si>
  <si>
    <t>AGPWT019</t>
  </si>
  <si>
    <t>1) protect sheet</t>
  </si>
  <si>
    <t>2) Copy paste is not allowed</t>
  </si>
  <si>
    <t>untick both the options</t>
  </si>
  <si>
    <t>worksheet level protection</t>
  </si>
  <si>
    <t>3) file - info-protect workbook- protect current sheet</t>
  </si>
  <si>
    <t>4) home-format-protect sheet</t>
  </si>
  <si>
    <t>select all - contrl+1+ select everything unlock, again ctr+1, select what do you want and then lock, and lastly lock the worksheet.</t>
  </si>
  <si>
    <t>Strututre level protection</t>
  </si>
  <si>
    <t>review-</t>
  </si>
  <si>
    <t>workbook level protection</t>
  </si>
  <si>
    <t>Insert delete</t>
  </si>
  <si>
    <t>Format</t>
  </si>
  <si>
    <t>Color tab is not possible</t>
  </si>
  <si>
    <t>Unprotect, review and do it</t>
  </si>
  <si>
    <t>Sumit</t>
  </si>
  <si>
    <t>Gajanan</t>
  </si>
  <si>
    <t>Ajay</t>
  </si>
  <si>
    <t>Mark as final Explain.</t>
  </si>
  <si>
    <t>Always open read only.</t>
  </si>
  <si>
    <t>DATA BAR</t>
  </si>
  <si>
    <t>no values</t>
  </si>
  <si>
    <t>Highlight cell rules</t>
  </si>
  <si>
    <t>highlight cells which only contains odd number</t>
  </si>
  <si>
    <t>Top/Bottom Rules</t>
  </si>
  <si>
    <t>Data Bars</t>
  </si>
  <si>
    <t>Data Analyst</t>
  </si>
  <si>
    <t>Interview</t>
  </si>
  <si>
    <t>Conditional Formatting(Data Bar, Icon SET etc)</t>
  </si>
  <si>
    <t>Marketing</t>
  </si>
  <si>
    <t>Region dropdown</t>
  </si>
  <si>
    <t>1 hr 40min</t>
  </si>
  <si>
    <t>paste link - dynamic data bars.</t>
  </si>
  <si>
    <t xml:space="preserve">conditional formatting </t>
  </si>
  <si>
    <t>highlight cells rules</t>
  </si>
  <si>
    <t>all options</t>
  </si>
  <si>
    <t>full row should highlight,</t>
  </si>
  <si>
    <t xml:space="preserve">greater than </t>
  </si>
  <si>
    <t>less than</t>
  </si>
  <si>
    <t xml:space="preserve">equal to </t>
  </si>
  <si>
    <t xml:space="preserve">Between </t>
  </si>
  <si>
    <t>Text that contains</t>
  </si>
  <si>
    <t xml:space="preserve">block the employee names cell, </t>
  </si>
  <si>
    <t>new rule</t>
  </si>
  <si>
    <t>If condition is fine for first no need to check another condition</t>
  </si>
  <si>
    <t>Duplicate values</t>
  </si>
  <si>
    <t>Top bottom rules</t>
  </si>
  <si>
    <t>color scales</t>
  </si>
  <si>
    <t>two conditions</t>
  </si>
  <si>
    <t>Icon set formula</t>
  </si>
  <si>
    <t>If you want to highlight entire row means row should not be freezed and if you want to highlight entire columns means columns should not be freezed</t>
  </si>
  <si>
    <t>sort and filter</t>
  </si>
  <si>
    <t>text column</t>
  </si>
  <si>
    <t>text filter</t>
  </si>
  <si>
    <t xml:space="preserve">date colum </t>
  </si>
  <si>
    <t>date filter</t>
  </si>
  <si>
    <t>number column</t>
  </si>
  <si>
    <t>number filter</t>
  </si>
  <si>
    <t>financial function</t>
  </si>
  <si>
    <t>Lucknow</t>
  </si>
  <si>
    <t>Kanpur</t>
  </si>
  <si>
    <t>Ranchi</t>
  </si>
  <si>
    <t>Hyderabad</t>
  </si>
  <si>
    <t>Surat</t>
  </si>
  <si>
    <t>1st answer</t>
  </si>
  <si>
    <t>Mohali</t>
  </si>
  <si>
    <t>Jamshedpur</t>
  </si>
  <si>
    <t>Coimbatore</t>
  </si>
  <si>
    <t>Ahemdabad</t>
  </si>
  <si>
    <t>3-4mins</t>
  </si>
  <si>
    <t>Answer 1</t>
  </si>
  <si>
    <t>Answer 2</t>
  </si>
  <si>
    <t>Answer 3</t>
  </si>
  <si>
    <t>data validation list</t>
  </si>
  <si>
    <t>source</t>
  </si>
  <si>
    <t>heading</t>
  </si>
  <si>
    <t>select entire data, create from selection</t>
  </si>
  <si>
    <t>top row</t>
  </si>
  <si>
    <t>Formula, Create from selection, because we don’t have heading in left we only have it in top we will tick that.</t>
  </si>
  <si>
    <t>all of we know define name</t>
  </si>
  <si>
    <t>BASICRANGE</t>
  </si>
  <si>
    <t>365 so working, cant work in old version</t>
  </si>
  <si>
    <t>365version</t>
  </si>
  <si>
    <t xml:space="preserve">Anjali Thakur </t>
  </si>
  <si>
    <t>Anjali Thakur Training</t>
  </si>
  <si>
    <t>TUV</t>
  </si>
  <si>
    <t>sort</t>
  </si>
  <si>
    <t>5th june 23</t>
  </si>
  <si>
    <t>custom List</t>
  </si>
  <si>
    <t xml:space="preserve">options </t>
  </si>
  <si>
    <t>case sensitive</t>
  </si>
  <si>
    <t xml:space="preserve">city ke employees </t>
  </si>
  <si>
    <t>*GAL*</t>
  </si>
  <si>
    <t>D</t>
  </si>
  <si>
    <t xml:space="preserve">Number </t>
  </si>
  <si>
    <t>filter</t>
  </si>
  <si>
    <t xml:space="preserve">Top 5 </t>
  </si>
  <si>
    <t>bottom 5</t>
  </si>
  <si>
    <t>advanced Filter</t>
  </si>
  <si>
    <t>Custom Filter</t>
  </si>
  <si>
    <t>starts from a</t>
  </si>
  <si>
    <t>a*</t>
  </si>
  <si>
    <t>End with a</t>
  </si>
  <si>
    <t>*a</t>
  </si>
  <si>
    <t>*gal*</t>
  </si>
  <si>
    <t>department ing</t>
  </si>
  <si>
    <t>*ING</t>
  </si>
  <si>
    <t>mangalore</t>
  </si>
  <si>
    <t>*ing</t>
  </si>
  <si>
    <t>A*</t>
  </si>
  <si>
    <t>5th june 2023</t>
  </si>
  <si>
    <t>oldest one</t>
  </si>
  <si>
    <t>select a to z</t>
  </si>
  <si>
    <t>z to a button</t>
  </si>
  <si>
    <t>2024 may</t>
  </si>
  <si>
    <t>whose name starts from a</t>
  </si>
  <si>
    <t>for end what we can do?</t>
  </si>
  <si>
    <t>*r</t>
  </si>
  <si>
    <t>gal in the city column</t>
  </si>
  <si>
    <t>city</t>
  </si>
  <si>
    <t>Advanced Filter</t>
  </si>
  <si>
    <t>??</t>
  </si>
  <si>
    <t>????</t>
  </si>
  <si>
    <t>shift+f2 (shortcut to notes)</t>
  </si>
  <si>
    <t>department</t>
  </si>
  <si>
    <t>click on column</t>
  </si>
  <si>
    <t>You can copy this to new sheet as well</t>
  </si>
  <si>
    <t>Never select entire column</t>
  </si>
  <si>
    <t>Always check this option, my data has header</t>
  </si>
  <si>
    <t>Take out any criteria and do it in new worksheet</t>
  </si>
  <si>
    <t>Explain four options cell values, cell color, Font color, Conditional Formatting Icon</t>
  </si>
  <si>
    <t>Unique records only.</t>
  </si>
  <si>
    <t>city, custom list add a list</t>
  </si>
  <si>
    <t>pune, mysore, cuttack</t>
  </si>
  <si>
    <t>First this cities are put and then.</t>
  </si>
  <si>
    <t>only unique records are presented here</t>
  </si>
  <si>
    <t>options and case sensitive</t>
  </si>
  <si>
    <t>Instead of adding the label I can say copy label.</t>
  </si>
  <si>
    <t>select from column B</t>
  </si>
  <si>
    <t>Emp code</t>
  </si>
  <si>
    <t>XLOOKUP</t>
  </si>
  <si>
    <t>LOOKUP</t>
  </si>
  <si>
    <t>OLD FUNCTION</t>
  </si>
  <si>
    <t>Xlookup</t>
  </si>
  <si>
    <t>old function</t>
  </si>
  <si>
    <t>Vlookup</t>
  </si>
  <si>
    <t>if the data is not present, it will still assume the value</t>
  </si>
  <si>
    <t>Netsetd Vlookup</t>
  </si>
  <si>
    <t>Setting the fundamentals of Vlookup</t>
  </si>
  <si>
    <t>VLOOKUP</t>
  </si>
  <si>
    <t>HLOOKUP</t>
  </si>
  <si>
    <t>MATCH &amp; INDEX</t>
  </si>
  <si>
    <t>REVERSE VLOOKUP</t>
  </si>
  <si>
    <t>NESTED VLOOKUP</t>
  </si>
  <si>
    <t>COMPLEX VLOOKUP</t>
  </si>
  <si>
    <t>VLLOKUP WITH CONCATENATE</t>
  </si>
  <si>
    <t>VLOOKUP WITH IF ERROR &amp; IF NA</t>
  </si>
  <si>
    <t>PIVOT TABLE</t>
  </si>
  <si>
    <t>baki iske liye wo error nahi dega</t>
  </si>
  <si>
    <t>Na</t>
  </si>
  <si>
    <t>error</t>
  </si>
  <si>
    <t>1st problem</t>
  </si>
  <si>
    <t>Select the entire data if the data is big then??</t>
  </si>
  <si>
    <t>select the customize error</t>
  </si>
  <si>
    <t>Iferror</t>
  </si>
  <si>
    <t>the value is not present in that cell</t>
  </si>
  <si>
    <t>"No value present"</t>
  </si>
  <si>
    <t>for all columns separate you have to write Vlookup</t>
  </si>
  <si>
    <t>Ifna</t>
  </si>
  <si>
    <t>"Not available"</t>
  </si>
  <si>
    <t xml:space="preserve">blank </t>
  </si>
  <si>
    <t>no value</t>
  </si>
  <si>
    <t>can hangle all type of error</t>
  </si>
  <si>
    <t>IFNa</t>
  </si>
  <si>
    <t>can only find na type of error</t>
  </si>
  <si>
    <t>match</t>
  </si>
  <si>
    <t>HEAD</t>
  </si>
  <si>
    <t>headings</t>
  </si>
  <si>
    <t>match function??</t>
  </si>
  <si>
    <t>Lookup</t>
  </si>
  <si>
    <t>Akshay</t>
  </si>
  <si>
    <t>It works on column basis, you have to select column and then you have to work</t>
  </si>
  <si>
    <t>if a column don’t have the value it will give wrong info</t>
  </si>
  <si>
    <t>Anjali Chopra</t>
  </si>
  <si>
    <t>sector 5</t>
  </si>
  <si>
    <t>looup vector must be ascending fashion</t>
  </si>
  <si>
    <t>Ashish gupta</t>
  </si>
  <si>
    <t>It works column basis or row basis, and additionally if one column is not present in the data means it will give bad result.</t>
  </si>
  <si>
    <t>lookup old function, alphabetical order problem</t>
  </si>
  <si>
    <t>Lookup is old, just for the idea to understand Xlookup and Vlookup we are watching this.</t>
  </si>
  <si>
    <t>open the formula bar, and explain the function</t>
  </si>
  <si>
    <t>not correct because lookup vector is not in ascending fashion</t>
  </si>
  <si>
    <t>if not locking then also fine</t>
  </si>
  <si>
    <t>in this new version if not freezing then also fine.</t>
  </si>
  <si>
    <t>2021 365</t>
  </si>
  <si>
    <t>extended Lookup</t>
  </si>
  <si>
    <t>don’t arrange the table</t>
  </si>
  <si>
    <t>give employee code and find the name and city</t>
  </si>
  <si>
    <t>fresher</t>
  </si>
  <si>
    <t>challenging</t>
  </si>
  <si>
    <t>HLOOKUP -Horizontal Lookup</t>
  </si>
  <si>
    <t>Xlookup works horizontally also.</t>
  </si>
  <si>
    <t>index no</t>
  </si>
  <si>
    <t>If error we can use</t>
  </si>
  <si>
    <t>IF NA can handle only NA type of error.</t>
  </si>
  <si>
    <t>create DATA</t>
  </si>
  <si>
    <t>Create HEAD</t>
  </si>
  <si>
    <t>VLOOKUP(A78,DATA,2,TRUE)</t>
  </si>
  <si>
    <t>if 10 columns are there 10 times you have to write Vlookup.</t>
  </si>
  <si>
    <t>f4</t>
  </si>
  <si>
    <t>index</t>
  </si>
  <si>
    <t>2hr 5 min</t>
  </si>
  <si>
    <t>match function use karke</t>
  </si>
  <si>
    <t>get the index</t>
  </si>
  <si>
    <t>text</t>
  </si>
  <si>
    <t>number</t>
  </si>
  <si>
    <t>anand</t>
  </si>
  <si>
    <t>BASIC</t>
  </si>
  <si>
    <t>if(isnumber(O7))</t>
  </si>
  <si>
    <t>condition</t>
  </si>
  <si>
    <t>Condition</t>
  </si>
  <si>
    <t>NUMBER</t>
  </si>
  <si>
    <t>TEXT</t>
  </si>
  <si>
    <t>You have to join multiple condition</t>
  </si>
  <si>
    <t>If</t>
  </si>
  <si>
    <t>Isnumber</t>
  </si>
  <si>
    <t>when table is starting from A column basic salary is 6th column</t>
  </si>
  <si>
    <t>when table is starting from B column</t>
  </si>
  <si>
    <t>Basic Salary is 5th column</t>
  </si>
  <si>
    <t>INUMBER</t>
  </si>
  <si>
    <t>isnumber</t>
  </si>
  <si>
    <t>EMP Code</t>
  </si>
  <si>
    <t>R vasu</t>
  </si>
  <si>
    <t>first vlookup</t>
  </si>
  <si>
    <t>vlookup value,</t>
  </si>
  <si>
    <t>vlookup, middle table ki salary dega</t>
  </si>
  <si>
    <t>Nested Lookup</t>
  </si>
  <si>
    <t>One table</t>
  </si>
  <si>
    <t>Employee name and Employee code</t>
  </si>
  <si>
    <t>This is called as Inner VLOOKUP</t>
  </si>
  <si>
    <t>Employee name and Basic salary</t>
  </si>
  <si>
    <t>1st argumner</t>
  </si>
  <si>
    <t>Lookup value</t>
  </si>
  <si>
    <t>2nd argument</t>
  </si>
  <si>
    <t>table</t>
  </si>
  <si>
    <t>3rd argument</t>
  </si>
  <si>
    <t>index col num</t>
  </si>
  <si>
    <t>4th argument</t>
  </si>
  <si>
    <t>exact, approximate match</t>
  </si>
  <si>
    <t>VLOOKUP WITH CHOOSE</t>
  </si>
  <si>
    <t>Anjum khan</t>
  </si>
  <si>
    <t>Accouts</t>
  </si>
  <si>
    <t>Operation</t>
  </si>
  <si>
    <t>choose function</t>
  </si>
  <si>
    <t>EMP name</t>
  </si>
  <si>
    <t>choose</t>
  </si>
  <si>
    <t>creates virtual table</t>
  </si>
  <si>
    <t>always remember index in flower bracket</t>
  </si>
  <si>
    <t>1st index</t>
  </si>
  <si>
    <t>EMP code</t>
  </si>
  <si>
    <t>2nd index</t>
  </si>
  <si>
    <t>3rd index</t>
  </si>
  <si>
    <t>4th</t>
  </si>
  <si>
    <t>Basic Salary</t>
  </si>
  <si>
    <t>which column I want</t>
  </si>
  <si>
    <t>column 2 and false</t>
  </si>
  <si>
    <t xml:space="preserve">Priya Agarwal </t>
  </si>
  <si>
    <t>GK - II</t>
  </si>
  <si>
    <t>cuttack</t>
  </si>
  <si>
    <t xml:space="preserve">Prakash Dutta </t>
  </si>
  <si>
    <t>Allpore</t>
  </si>
  <si>
    <t>Kormangala</t>
  </si>
  <si>
    <t>Karimnagar</t>
  </si>
  <si>
    <t>Bandra</t>
  </si>
  <si>
    <t>Worli</t>
  </si>
  <si>
    <t>noida</t>
  </si>
  <si>
    <t>Full Name is helper column.</t>
  </si>
  <si>
    <t>According to the Vlookup rule, Lookup value should be in the left most table</t>
  </si>
  <si>
    <t>In Interview they can ask, Can you do reverse Vlookup,  so the anwer is easy you can create virtual Table by using CHOOSE and do it easily.</t>
  </si>
  <si>
    <t>problem here is we have a table</t>
  </si>
  <si>
    <t>but lookup value is in two different value</t>
  </si>
  <si>
    <t>so in this scenario how to get a value</t>
  </si>
  <si>
    <t>we can create a helper column</t>
  </si>
  <si>
    <t>you can go with concatenate also</t>
  </si>
  <si>
    <t>Concat Also</t>
  </si>
  <si>
    <t>Mr Ajay Purchased a Hero Honda Karizma for Rs. 95000 by taking a loan from ICICI Bank, repayable in 5 years by monthly installments with interest @ 8.5% p.a calculate the EMI for the loan.</t>
  </si>
  <si>
    <t>Loan Amount</t>
  </si>
  <si>
    <t>EMI</t>
  </si>
  <si>
    <t>5 years</t>
  </si>
  <si>
    <t>8.5%pa</t>
  </si>
  <si>
    <t>Mr. Ajay Wants to know the breakup of the principal amount in the EMI</t>
  </si>
  <si>
    <t>PPMT</t>
  </si>
  <si>
    <t>PPMT- Principal Payment</t>
  </si>
  <si>
    <t>Explain this by opening the formula box</t>
  </si>
  <si>
    <t>Mr. Ajay wants to know the breakup of the interest amount in the EMI Payable for the 1st month</t>
  </si>
  <si>
    <t>Ms. Meenakshi has a fixed Deposit of rs 25000 in HDFC Bank for 5 years on which interest will be given by bank 8.25% calculate the Maturity Value for Meenakshi [FV]</t>
  </si>
  <si>
    <t>Fixed Deposit</t>
  </si>
  <si>
    <t>FV</t>
  </si>
  <si>
    <t>Mr Rita is having the options of going RD. in which amount payable per month is RS. 1200, Interest @7.5% and the period of deposit will be 5 years. She asked to calculate Maturity Value.[Fv]</t>
  </si>
  <si>
    <t>Mr. Amit Wants to invest in a plan where he will INR1560. quarterly for 10 Years.</t>
  </si>
  <si>
    <t>4 times in a year</t>
  </si>
  <si>
    <t>40investement</t>
  </si>
  <si>
    <t>To get maturity value INR 95000. He wants to calculate  the rate of interest in this plan of investment.</t>
  </si>
  <si>
    <t>PV</t>
  </si>
  <si>
    <t xml:space="preserve">Before opting for the plan with the rate calculate above for the same period and same maturity value. </t>
  </si>
  <si>
    <t>Mr amit want to know the present Value of the investment plan</t>
  </si>
  <si>
    <t>Fv</t>
  </si>
  <si>
    <t>Miss asha wants to go for a RD Scheme in a bank with an amount rs 1525 per month where the interest is payable @ 7.5% PA. find the number of installments she has to pay to get maturity value RS 51000. Also Calculate the number of years.</t>
  </si>
  <si>
    <t>rate</t>
  </si>
  <si>
    <t>Nper</t>
  </si>
  <si>
    <t>1525 rs per month</t>
  </si>
  <si>
    <t>no of installments??</t>
  </si>
  <si>
    <t>years</t>
  </si>
  <si>
    <t>months</t>
  </si>
  <si>
    <t>Per</t>
  </si>
  <si>
    <t>Principal</t>
  </si>
  <si>
    <t>Principal Payment</t>
  </si>
  <si>
    <t>Interest Payment</t>
  </si>
  <si>
    <t>Total</t>
  </si>
  <si>
    <t>loan</t>
  </si>
  <si>
    <t>Interest rate</t>
  </si>
  <si>
    <t>3 years</t>
  </si>
  <si>
    <t>rate of interest</t>
  </si>
  <si>
    <t>8.5/12</t>
  </si>
  <si>
    <t>month</t>
  </si>
  <si>
    <t>installments</t>
  </si>
  <si>
    <t>montjs</t>
  </si>
  <si>
    <t>5.00pm</t>
  </si>
  <si>
    <t xml:space="preserve">Interest Rate </t>
  </si>
  <si>
    <t>Term(Years)</t>
  </si>
  <si>
    <t>Investment</t>
  </si>
  <si>
    <t>10 years</t>
  </si>
  <si>
    <t>6%rate</t>
  </si>
  <si>
    <t>Investment?</t>
  </si>
  <si>
    <t>???</t>
  </si>
  <si>
    <t>Future value</t>
  </si>
  <si>
    <t>Goal Seek????</t>
  </si>
  <si>
    <t>To reach your goal what output can be changed.</t>
  </si>
  <si>
    <t>What if analysis -Data Table</t>
  </si>
  <si>
    <t>Goal seek</t>
  </si>
  <si>
    <t>10years</t>
  </si>
  <si>
    <t>VBA query</t>
  </si>
  <si>
    <t>Investement</t>
  </si>
  <si>
    <t>Pivot Query</t>
  </si>
  <si>
    <t>advanced part</t>
  </si>
  <si>
    <t>Monthly Payment</t>
  </si>
  <si>
    <t>Axis</t>
  </si>
  <si>
    <t>one variable</t>
  </si>
  <si>
    <t>row index</t>
  </si>
  <si>
    <t>at the end,</t>
  </si>
  <si>
    <t>Interest Rate</t>
  </si>
  <si>
    <t>Term(months)</t>
  </si>
  <si>
    <t>what is the benefit of this?</t>
  </si>
  <si>
    <t>Only once you need to calculate, and you can get it afterwards.</t>
  </si>
  <si>
    <t>1hour 47 min</t>
  </si>
  <si>
    <t>interest</t>
  </si>
  <si>
    <t>Pepsi</t>
  </si>
  <si>
    <t>Coke</t>
  </si>
  <si>
    <t>Slice</t>
  </si>
  <si>
    <t>Mirinda</t>
  </si>
  <si>
    <t>Team</t>
  </si>
  <si>
    <t>7-Up</t>
  </si>
  <si>
    <t>frooty</t>
  </si>
  <si>
    <t>POWER PIVOT</t>
  </si>
  <si>
    <t>options</t>
  </si>
  <si>
    <t>add-ins</t>
  </si>
  <si>
    <t>COM-add ins</t>
  </si>
  <si>
    <t>select power pivot</t>
  </si>
  <si>
    <t>Microsoft power pivot</t>
  </si>
  <si>
    <t>classoom?</t>
  </si>
  <si>
    <t>6-7pm??</t>
  </si>
  <si>
    <t>VBA</t>
  </si>
  <si>
    <t>3-4 sessions</t>
  </si>
  <si>
    <t>excel.</t>
  </si>
  <si>
    <t>ranchi</t>
  </si>
  <si>
    <t>jamshedpur</t>
  </si>
  <si>
    <t>if anyone is using 2007, 10,13 it will not 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</si>
</sst>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164" formatCode="&quot;$&quot;#,##0.00"/>
    <numFmt numFmtId="165" formatCode="[$-F400]h:mm:ss\ AM/PM"/>
    <numFmt numFmtId="166" formatCode="yyyy\-mm\-dd;@"/>
    <numFmt numFmtId="167" formatCode="[$-409]d\-mmm\-yyyy;@"/>
    <numFmt numFmtId="168" formatCode="m/d/yyyy;@"/>
    <numFmt numFmtId="169" formatCode="mm/dd/yy;@"/>
    <numFmt numFmtId="170" formatCode="[$₹-4009]\ #,##0.00;[Red][$₹-4009]\ \-#,##0.00"/>
    <numFmt numFmtId="171" formatCode="0.0000%"/>
    <numFmt numFmtId="172" formatCode="0.0"/>
    <numFmt numFmtId="173" formatCode="[$₹-4009]\ #,##0.00"/>
    <numFmt numFmtId="174" formatCode="_ [$₹-4009]\ * #,##0.00_ ;_ [$₹-4009]\ * \-#,##0.00_ ;_ [$₹-4009]\ * &quot;-&quot;??_ ;_ @_ "/>
    <numFmt numFmtId="175" formatCode="[$-F800]dddd\,\ mmmm\ dd\,\ yyyy"/>
    <numFmt numFmtId="176" formatCode="[$₹-4009]\ #,##0;[Red][$₹-4009]\ \-#,##0"/>
  </numFmts>
  <fonts count="13">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b/>
      <sz val="9"/>
      <color rgb="FF000000"/>
      <name val="Arial"/>
      <family val="2"/>
    </font>
    <font>
      <sz val="9"/>
      <color rgb="FF000000"/>
      <name val="Arial"/>
      <family val="2"/>
    </font>
    <font>
      <u/>
      <sz val="11"/>
      <color theme="10"/>
      <name val="Calibri"/>
      <family val="2"/>
      <scheme val="minor"/>
    </font>
    <font>
      <b/>
      <sz val="13"/>
      <color theme="1"/>
      <name val="Calibri"/>
      <family val="2"/>
      <scheme val="minor"/>
    </font>
    <font>
      <b/>
      <sz val="11"/>
      <color theme="0"/>
      <name val="Calibri"/>
      <family val="2"/>
      <scheme val="minor"/>
    </font>
    <font>
      <sz val="9"/>
      <color indexed="81"/>
      <name val="Tahoma"/>
      <family val="2"/>
    </font>
    <font>
      <b/>
      <sz val="9"/>
      <color indexed="81"/>
      <name val="Tahoma"/>
      <family val="2"/>
    </font>
    <font>
      <sz val="11"/>
      <color theme="0"/>
      <name val="Calibri"/>
      <family val="2"/>
      <scheme val="minor"/>
    </font>
    <font>
      <b/>
      <i/>
      <sz val="11"/>
      <color theme="1"/>
      <name val="Calibri"/>
      <family val="2"/>
      <scheme val="minor"/>
    </font>
  </fonts>
  <fills count="32">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0000"/>
        <bgColor indexed="64"/>
      </patternFill>
    </fill>
    <fill>
      <patternFill patternType="solid">
        <fgColor rgb="FFCECECE"/>
        <bgColor indexed="64"/>
      </patternFill>
    </fill>
    <fill>
      <patternFill patternType="solid">
        <fgColor rgb="FFE2EFD9"/>
        <bgColor indexed="64"/>
      </patternFill>
    </fill>
    <fill>
      <patternFill patternType="solid">
        <fgColor rgb="FFFBE4D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7"/>
        <bgColor indexed="64"/>
      </patternFill>
    </fill>
    <fill>
      <patternFill patternType="solid">
        <fgColor theme="4"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theme="9" tint="0.59999389629810485"/>
        <bgColor indexed="64"/>
      </patternFill>
    </fill>
  </fills>
  <borders count="2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rgb="FFEDEDED"/>
      </left>
      <right/>
      <top/>
      <bottom style="medium">
        <color rgb="FFEDEDED"/>
      </bottom>
      <diagonal/>
    </border>
    <border>
      <left style="medium">
        <color rgb="FFEDEDED"/>
      </left>
      <right/>
      <top style="medium">
        <color rgb="FFEDEDED"/>
      </top>
      <bottom/>
      <diagonal/>
    </border>
    <border>
      <left style="medium">
        <color rgb="FFEDEDED"/>
      </left>
      <right style="medium">
        <color rgb="FFEDEDED"/>
      </right>
      <top style="medium">
        <color rgb="FFEDEDED"/>
      </top>
      <bottom/>
      <diagonal/>
    </border>
    <border>
      <left style="medium">
        <color rgb="FFEDEDED"/>
      </left>
      <right style="medium">
        <color rgb="FFEDEDED"/>
      </right>
      <top/>
      <bottom style="medium">
        <color rgb="FFEDEDED"/>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5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0" fillId="0" borderId="7" xfId="0" applyBorder="1"/>
    <xf numFmtId="0" fontId="0" fillId="0" borderId="8" xfId="0" applyBorder="1"/>
    <xf numFmtId="6" fontId="0" fillId="0" borderId="0" xfId="0" applyNumberFormat="1"/>
    <xf numFmtId="9" fontId="0" fillId="0" borderId="0" xfId="0" applyNumberFormat="1"/>
    <xf numFmtId="14" fontId="0" fillId="0" borderId="0" xfId="0" applyNumberFormat="1"/>
    <xf numFmtId="0" fontId="0" fillId="3" borderId="0" xfId="0" applyFill="1"/>
    <xf numFmtId="14" fontId="0" fillId="3" borderId="0" xfId="0" applyNumberFormat="1" applyFill="1"/>
    <xf numFmtId="18" fontId="0" fillId="0" borderId="0" xfId="0" applyNumberFormat="1"/>
    <xf numFmtId="18" fontId="0" fillId="3" borderId="0" xfId="0" applyNumberFormat="1" applyFill="1"/>
    <xf numFmtId="22" fontId="0" fillId="0" borderId="0" xfId="0" applyNumberFormat="1"/>
    <xf numFmtId="165" fontId="0" fillId="0" borderId="0" xfId="0" applyNumberFormat="1"/>
    <xf numFmtId="166" fontId="0" fillId="0" borderId="0" xfId="0" applyNumberFormat="1"/>
    <xf numFmtId="167" fontId="0" fillId="0" borderId="0" xfId="0" applyNumberFormat="1"/>
    <xf numFmtId="0" fontId="0" fillId="4" borderId="0" xfId="0" applyFill="1"/>
    <xf numFmtId="14" fontId="0" fillId="4" borderId="0" xfId="0" applyNumberFormat="1" applyFill="1"/>
    <xf numFmtId="168" fontId="0" fillId="0" borderId="0" xfId="0" applyNumberFormat="1"/>
    <xf numFmtId="0" fontId="0" fillId="5" borderId="0" xfId="0" applyFill="1"/>
    <xf numFmtId="169" fontId="0" fillId="0" borderId="0" xfId="0" applyNumberFormat="1"/>
    <xf numFmtId="15" fontId="0" fillId="0" borderId="0" xfId="0" applyNumberFormat="1"/>
    <xf numFmtId="14" fontId="0" fillId="5" borderId="0" xfId="0" applyNumberFormat="1" applyFill="1"/>
    <xf numFmtId="15" fontId="0" fillId="5" borderId="0" xfId="0" applyNumberFormat="1" applyFill="1"/>
    <xf numFmtId="0" fontId="0" fillId="0" borderId="0" xfId="0" applyAlignment="1">
      <alignment wrapText="1"/>
    </xf>
    <xf numFmtId="0" fontId="0" fillId="3" borderId="7" xfId="0" applyFill="1" applyBorder="1"/>
    <xf numFmtId="0" fontId="0" fillId="3" borderId="3" xfId="0" applyFill="1" applyBorder="1"/>
    <xf numFmtId="0" fontId="0" fillId="3" borderId="4" xfId="0" applyFill="1" applyBorder="1"/>
    <xf numFmtId="0" fontId="0" fillId="6" borderId="0" xfId="0" applyFill="1"/>
    <xf numFmtId="0" fontId="2" fillId="3" borderId="1" xfId="0" applyFont="1" applyFill="1" applyBorder="1"/>
    <xf numFmtId="0" fontId="2" fillId="3" borderId="7" xfId="0" applyFont="1" applyFill="1" applyBorder="1"/>
    <xf numFmtId="0" fontId="2" fillId="3" borderId="2" xfId="0" applyFont="1" applyFill="1" applyBorder="1"/>
    <xf numFmtId="49" fontId="0" fillId="0" borderId="0" xfId="0" applyNumberFormat="1"/>
    <xf numFmtId="0" fontId="5" fillId="9" borderId="9" xfId="0" applyFont="1" applyFill="1" applyBorder="1" applyAlignment="1">
      <alignment horizontal="left" vertical="center" wrapText="1" indent="1"/>
    </xf>
    <xf numFmtId="0" fontId="5" fillId="8" borderId="9" xfId="0" applyFont="1" applyFill="1" applyBorder="1" applyAlignment="1">
      <alignment horizontal="left" vertical="center" wrapText="1" indent="1"/>
    </xf>
    <xf numFmtId="0" fontId="4" fillId="7" borderId="10" xfId="0" applyFont="1" applyFill="1" applyBorder="1" applyAlignment="1">
      <alignment horizontal="left" vertical="center" wrapText="1" indent="1"/>
    </xf>
    <xf numFmtId="0" fontId="4" fillId="7" borderId="11" xfId="0" applyFont="1" applyFill="1" applyBorder="1" applyAlignment="1">
      <alignment horizontal="left" vertical="center" wrapText="1" indent="1"/>
    </xf>
    <xf numFmtId="14" fontId="5" fillId="9" borderId="12" xfId="0" applyNumberFormat="1" applyFont="1" applyFill="1" applyBorder="1" applyAlignment="1">
      <alignment horizontal="left" vertical="center" wrapText="1" indent="1"/>
    </xf>
    <xf numFmtId="14" fontId="5" fillId="8" borderId="12" xfId="0" applyNumberFormat="1" applyFont="1" applyFill="1" applyBorder="1" applyAlignment="1">
      <alignment horizontal="left" vertical="center" wrapText="1" indent="1"/>
    </xf>
    <xf numFmtId="0" fontId="6" fillId="0" borderId="0" xfId="1"/>
    <xf numFmtId="0" fontId="0" fillId="0" borderId="0" xfId="0" applyProtection="1">
      <protection locked="0"/>
    </xf>
    <xf numFmtId="0" fontId="0" fillId="10" borderId="0" xfId="0" applyFill="1" applyProtection="1">
      <protection locked="0"/>
    </xf>
    <xf numFmtId="0" fontId="0" fillId="11" borderId="0" xfId="0" applyFill="1" applyProtection="1">
      <protection locked="0"/>
    </xf>
    <xf numFmtId="0" fontId="0" fillId="0" borderId="13" xfId="0" applyBorder="1" applyProtection="1">
      <protection locked="0"/>
    </xf>
    <xf numFmtId="0" fontId="2" fillId="0" borderId="13" xfId="0" applyFont="1" applyBorder="1"/>
    <xf numFmtId="0" fontId="0" fillId="0" borderId="13" xfId="0" applyBorder="1"/>
    <xf numFmtId="6" fontId="0" fillId="0" borderId="13" xfId="0" applyNumberFormat="1" applyBorder="1"/>
    <xf numFmtId="15" fontId="0" fillId="0" borderId="13" xfId="0" applyNumberFormat="1" applyBorder="1"/>
    <xf numFmtId="16" fontId="0" fillId="0" borderId="13" xfId="0" applyNumberFormat="1" applyBorder="1"/>
    <xf numFmtId="0" fontId="0" fillId="13" borderId="0" xfId="0" applyFill="1"/>
    <xf numFmtId="0" fontId="0" fillId="14" borderId="0" xfId="0" applyFill="1"/>
    <xf numFmtId="0" fontId="0" fillId="15" borderId="0" xfId="0" applyFill="1"/>
    <xf numFmtId="0" fontId="2" fillId="15" borderId="0" xfId="0" applyFont="1" applyFill="1"/>
    <xf numFmtId="14" fontId="0" fillId="15" borderId="0" xfId="0" applyNumberFormat="1" applyFill="1"/>
    <xf numFmtId="6" fontId="0" fillId="15" borderId="0" xfId="0" applyNumberFormat="1" applyFill="1"/>
    <xf numFmtId="0" fontId="2" fillId="2" borderId="0" xfId="0" applyFont="1" applyFill="1"/>
    <xf numFmtId="0" fontId="0" fillId="16" borderId="0" xfId="0" applyFill="1"/>
    <xf numFmtId="0" fontId="2" fillId="16" borderId="0" xfId="0" applyFont="1" applyFill="1"/>
    <xf numFmtId="0" fontId="0" fillId="17" borderId="0" xfId="0" applyFill="1"/>
    <xf numFmtId="0" fontId="2" fillId="17" borderId="0" xfId="0" applyFont="1" applyFill="1"/>
    <xf numFmtId="14" fontId="0" fillId="17" borderId="0" xfId="0" applyNumberFormat="1" applyFill="1"/>
    <xf numFmtId="6" fontId="0" fillId="17" borderId="0" xfId="0" applyNumberFormat="1" applyFill="1"/>
    <xf numFmtId="0" fontId="0" fillId="18" borderId="0" xfId="0" applyFill="1"/>
    <xf numFmtId="0" fontId="2" fillId="18" borderId="0" xfId="0" applyFont="1" applyFill="1"/>
    <xf numFmtId="0" fontId="2" fillId="11" borderId="0" xfId="0" applyFont="1" applyFill="1"/>
    <xf numFmtId="14" fontId="0" fillId="11" borderId="0" xfId="0" applyNumberFormat="1" applyFill="1"/>
    <xf numFmtId="0" fontId="0" fillId="11" borderId="0" xfId="0" applyFill="1"/>
    <xf numFmtId="6" fontId="0" fillId="11" borderId="0" xfId="0" applyNumberFormat="1" applyFill="1"/>
    <xf numFmtId="14" fontId="2" fillId="11" borderId="0" xfId="0" applyNumberFormat="1" applyFont="1" applyFill="1"/>
    <xf numFmtId="0" fontId="8" fillId="20" borderId="0" xfId="0" applyFont="1" applyFill="1"/>
    <xf numFmtId="0" fontId="8" fillId="20" borderId="13" xfId="0" applyFont="1" applyFill="1" applyBorder="1"/>
    <xf numFmtId="0" fontId="0" fillId="19" borderId="13" xfId="0" applyFill="1" applyBorder="1"/>
    <xf numFmtId="0" fontId="8" fillId="21" borderId="20" xfId="0" applyFont="1" applyFill="1" applyBorder="1"/>
    <xf numFmtId="0" fontId="0" fillId="21" borderId="20" xfId="0" applyFill="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12" borderId="0" xfId="0" applyFill="1"/>
    <xf numFmtId="0" fontId="8" fillId="22" borderId="0" xfId="0" applyFont="1" applyFill="1"/>
    <xf numFmtId="0" fontId="11" fillId="22" borderId="13" xfId="0" applyFont="1" applyFill="1" applyBorder="1"/>
    <xf numFmtId="0" fontId="8" fillId="22" borderId="13" xfId="0" applyFont="1" applyFill="1" applyBorder="1"/>
    <xf numFmtId="10" fontId="0" fillId="0" borderId="0" xfId="0" applyNumberFormat="1"/>
    <xf numFmtId="8" fontId="0" fillId="0" borderId="0" xfId="0" applyNumberFormat="1"/>
    <xf numFmtId="0" fontId="0" fillId="23" borderId="0" xfId="0" applyFill="1"/>
    <xf numFmtId="170" fontId="0" fillId="0" borderId="0" xfId="0" applyNumberFormat="1"/>
    <xf numFmtId="0" fontId="0" fillId="24" borderId="0" xfId="0" applyFill="1"/>
    <xf numFmtId="171" fontId="0" fillId="0" borderId="0" xfId="0" applyNumberFormat="1"/>
    <xf numFmtId="172" fontId="0" fillId="0" borderId="0" xfId="0" applyNumberFormat="1"/>
    <xf numFmtId="1" fontId="0" fillId="0" borderId="0" xfId="0" applyNumberFormat="1"/>
    <xf numFmtId="173" fontId="0" fillId="0" borderId="0" xfId="0" applyNumberFormat="1"/>
    <xf numFmtId="174" fontId="1" fillId="0" borderId="0" xfId="0" applyNumberFormat="1" applyFont="1"/>
    <xf numFmtId="0" fontId="0" fillId="25" borderId="0" xfId="0" applyFill="1"/>
    <xf numFmtId="0" fontId="0" fillId="0" borderId="27" xfId="0" applyBorder="1"/>
    <xf numFmtId="0" fontId="0" fillId="10" borderId="0" xfId="0" applyFill="1"/>
    <xf numFmtId="173" fontId="2" fillId="0" borderId="0" xfId="0" applyNumberFormat="1" applyFont="1"/>
    <xf numFmtId="8" fontId="0" fillId="17" borderId="0" xfId="0" applyNumberFormat="1" applyFill="1"/>
    <xf numFmtId="10" fontId="0" fillId="17" borderId="0" xfId="0" applyNumberFormat="1" applyFill="1"/>
    <xf numFmtId="175" fontId="0" fillId="0" borderId="0" xfId="0" applyNumberFormat="1"/>
    <xf numFmtId="0" fontId="0" fillId="19" borderId="6" xfId="0" applyFill="1" applyBorder="1"/>
    <xf numFmtId="0" fontId="0" fillId="26" borderId="4" xfId="0" applyFill="1" applyBorder="1"/>
    <xf numFmtId="0" fontId="0" fillId="27" borderId="0" xfId="0" applyFill="1"/>
    <xf numFmtId="14" fontId="0" fillId="10" borderId="0" xfId="0" applyNumberFormat="1" applyFill="1"/>
    <xf numFmtId="22" fontId="0" fillId="10" borderId="0" xfId="0" applyNumberFormat="1" applyFill="1"/>
    <xf numFmtId="18" fontId="0" fillId="10" borderId="0" xfId="0" applyNumberFormat="1" applyFill="1"/>
    <xf numFmtId="0" fontId="2" fillId="5" borderId="0" xfId="0" applyFont="1" applyFill="1"/>
    <xf numFmtId="0" fontId="2" fillId="10" borderId="0" xfId="0" applyFont="1" applyFill="1"/>
    <xf numFmtId="0" fontId="0" fillId="28" borderId="0" xfId="0" applyFill="1"/>
    <xf numFmtId="173" fontId="0" fillId="3" borderId="0" xfId="0" applyNumberFormat="1" applyFill="1"/>
    <xf numFmtId="0" fontId="0" fillId="29" borderId="0" xfId="0" applyFill="1"/>
    <xf numFmtId="2" fontId="0" fillId="0" borderId="0" xfId="0" applyNumberFormat="1"/>
    <xf numFmtId="0" fontId="2" fillId="10" borderId="13" xfId="0" applyFont="1" applyFill="1" applyBorder="1"/>
    <xf numFmtId="0" fontId="2" fillId="10" borderId="27" xfId="0" applyFont="1" applyFill="1" applyBorder="1"/>
    <xf numFmtId="0" fontId="0" fillId="30" borderId="0" xfId="0" applyFill="1"/>
    <xf numFmtId="0" fontId="2" fillId="30" borderId="0" xfId="0" applyFont="1" applyFill="1"/>
    <xf numFmtId="0" fontId="2" fillId="10" borderId="20" xfId="0" applyFont="1" applyFill="1" applyBorder="1"/>
    <xf numFmtId="49" fontId="0" fillId="3" borderId="0" xfId="0" applyNumberFormat="1" applyFill="1"/>
    <xf numFmtId="6" fontId="0" fillId="30" borderId="0" xfId="0" applyNumberFormat="1" applyFill="1"/>
    <xf numFmtId="164" fontId="0" fillId="30" borderId="0" xfId="0" applyNumberFormat="1" applyFill="1"/>
    <xf numFmtId="176" fontId="0" fillId="0" borderId="13" xfId="0" applyNumberFormat="1" applyBorder="1"/>
    <xf numFmtId="0" fontId="0" fillId="19" borderId="0" xfId="0" applyFill="1"/>
    <xf numFmtId="18" fontId="0" fillId="0" borderId="13" xfId="0" applyNumberFormat="1" applyBorder="1"/>
    <xf numFmtId="20" fontId="0" fillId="0" borderId="13" xfId="0" applyNumberFormat="1" applyBorder="1"/>
    <xf numFmtId="0" fontId="0" fillId="3" borderId="13" xfId="0" applyFill="1" applyBorder="1"/>
    <xf numFmtId="173" fontId="2" fillId="0" borderId="13" xfId="0" applyNumberFormat="1" applyFont="1" applyBorder="1"/>
    <xf numFmtId="173" fontId="0" fillId="0" borderId="13" xfId="0" applyNumberFormat="1" applyBorder="1"/>
    <xf numFmtId="173" fontId="0" fillId="3" borderId="13" xfId="0" applyNumberFormat="1" applyFill="1" applyBorder="1"/>
    <xf numFmtId="14" fontId="2" fillId="0" borderId="0" xfId="0" applyNumberFormat="1" applyFont="1"/>
    <xf numFmtId="174" fontId="0" fillId="0" borderId="0" xfId="0" applyNumberFormat="1"/>
    <xf numFmtId="0" fontId="0" fillId="31" borderId="0" xfId="0" applyFill="1"/>
    <xf numFmtId="0" fontId="2" fillId="3" borderId="13" xfId="0" applyFont="1" applyFill="1" applyBorder="1"/>
    <xf numFmtId="0" fontId="2" fillId="19" borderId="13" xfId="0" applyFont="1" applyFill="1" applyBorder="1"/>
    <xf numFmtId="15" fontId="2" fillId="30" borderId="0" xfId="0" applyNumberFormat="1" applyFont="1" applyFill="1"/>
    <xf numFmtId="14" fontId="2" fillId="30" borderId="0" xfId="0" applyNumberFormat="1" applyFont="1" applyFill="1"/>
    <xf numFmtId="14" fontId="12" fillId="0" borderId="0" xfId="0" applyNumberFormat="1" applyFont="1"/>
    <xf numFmtId="164" fontId="0" fillId="0" borderId="0" xfId="0" applyNumberFormat="1"/>
    <xf numFmtId="0" fontId="2" fillId="3" borderId="0" xfId="0" applyFont="1" applyFill="1"/>
    <xf numFmtId="10" fontId="0" fillId="3" borderId="0" xfId="0" applyNumberFormat="1" applyFill="1"/>
    <xf numFmtId="10" fontId="0" fillId="18" borderId="0" xfId="0" applyNumberFormat="1" applyFill="1"/>
    <xf numFmtId="170" fontId="0" fillId="18" borderId="0" xfId="0" applyNumberFormat="1" applyFill="1"/>
    <xf numFmtId="176" fontId="0" fillId="0" borderId="0" xfId="0" applyNumberFormat="1"/>
    <xf numFmtId="0" fontId="0" fillId="0" borderId="18" xfId="0" applyBorder="1"/>
    <xf numFmtId="0" fontId="7" fillId="12" borderId="14" xfId="0" applyFont="1" applyFill="1" applyBorder="1" applyAlignment="1" applyProtection="1">
      <alignment horizontal="center"/>
      <protection locked="0"/>
    </xf>
    <xf numFmtId="0" fontId="7" fillId="12" borderId="15" xfId="0" applyFont="1" applyFill="1" applyBorder="1" applyAlignment="1" applyProtection="1">
      <alignment horizontal="center"/>
      <protection locked="0"/>
    </xf>
    <xf numFmtId="0" fontId="7" fillId="12" borderId="16" xfId="0" applyFont="1" applyFill="1" applyBorder="1" applyAlignment="1" applyProtection="1">
      <alignment horizontal="center"/>
      <protection locked="0"/>
    </xf>
    <xf numFmtId="0" fontId="7" fillId="12" borderId="17" xfId="0" applyFont="1" applyFill="1" applyBorder="1" applyAlignment="1" applyProtection="1">
      <alignment horizontal="center"/>
      <protection locked="0"/>
    </xf>
    <xf numFmtId="0" fontId="7" fillId="12" borderId="18" xfId="0" applyFont="1" applyFill="1" applyBorder="1" applyAlignment="1" applyProtection="1">
      <alignment horizontal="center"/>
      <protection locked="0"/>
    </xf>
    <xf numFmtId="0" fontId="7" fillId="12" borderId="19" xfId="0" applyFont="1" applyFill="1" applyBorder="1" applyAlignment="1" applyProtection="1">
      <alignment horizontal="center"/>
      <protection locked="0"/>
    </xf>
  </cellXfs>
  <cellStyles count="2">
    <cellStyle name="Hyperlink" xfId="1" builtinId="8"/>
    <cellStyle name="Normal" xfId="0" builtinId="0"/>
  </cellStyles>
  <dxfs count="3">
    <dxf>
      <fill>
        <patternFill>
          <bgColor rgb="FF00B0F0"/>
        </patternFill>
      </fill>
    </dxf>
    <dxf>
      <font>
        <b/>
        <i val="0"/>
        <color rgb="FFFFFF00"/>
      </font>
      <fill>
        <gradientFill type="path" left="0.5" right="0.5" top="0.5" bottom="0.5">
          <stop position="0">
            <color theme="0"/>
          </stop>
          <stop position="1">
            <color theme="4"/>
          </stop>
        </gradient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microsoft.com/office/2017/06/relationships/rdRichValue" Target="richData/rdrichvalue.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worksheet" Target="worksheets/sheet28.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worksheet" Target="worksheets/sheet44.xml"/><Relationship Id="rId53" Type="http://schemas.openxmlformats.org/officeDocument/2006/relationships/sharedStrings" Target="sharedStrings.xml"/><Relationship Id="rId58" Type="http://schemas.openxmlformats.org/officeDocument/2006/relationships/calcChain" Target="calcChain.xml"/><Relationship Id="rId5" Type="http://schemas.openxmlformats.org/officeDocument/2006/relationships/worksheet" Target="worksheets/sheet4.xml"/><Relationship Id="rId19" Type="http://schemas.openxmlformats.org/officeDocument/2006/relationships/worksheet" Target="worksheets/sheet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2.xml"/><Relationship Id="rId48" Type="http://schemas.openxmlformats.org/officeDocument/2006/relationships/worksheet" Target="worksheets/sheet47.xml"/><Relationship Id="rId56" Type="http://schemas.microsoft.com/office/2017/06/relationships/rdRichValueStructure" Target="richData/rdrichvaluestructure.xml"/><Relationship Id="rId8" Type="http://schemas.openxmlformats.org/officeDocument/2006/relationships/worksheet" Target="worksheets/sheet7.xml"/><Relationship Id="rId51" Type="http://schemas.openxmlformats.org/officeDocument/2006/relationships/theme" Target="theme/theme1.xml"/><Relationship Id="rId3"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worksheet" Target="worksheets/sheet45.xml"/><Relationship Id="rId20" Type="http://schemas.openxmlformats.org/officeDocument/2006/relationships/worksheet" Target="worksheets/sheet19.xml"/><Relationship Id="rId41" Type="http://schemas.openxmlformats.org/officeDocument/2006/relationships/worksheet" Target="worksheets/sheet40.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8.xml"/><Relationship Id="rId57" Type="http://schemas.microsoft.com/office/2017/06/relationships/rdRichValueTypes" Target="richData/rdRichValueTypes.xml"/><Relationship Id="rId10" Type="http://schemas.openxmlformats.org/officeDocument/2006/relationships/worksheet" Target="worksheets/sheet9.xml"/><Relationship Id="rId31" Type="http://schemas.openxmlformats.org/officeDocument/2006/relationships/worksheet" Target="worksheets/sheet30.xml"/><Relationship Id="rId44" Type="http://schemas.openxmlformats.org/officeDocument/2006/relationships/worksheet" Target="worksheets/sheet43.xml"/><Relationship Id="rId5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'QTR1'!$D$5</c:f>
              <c:strCache>
                <c:ptCount val="1"/>
                <c:pt idx="0">
                  <c:v>Sales Data</c:v>
                </c:pt>
              </c:strCache>
            </c:strRef>
          </c:tx>
          <c:spPr>
            <a:solidFill>
              <a:schemeClr val="accent1"/>
            </a:solidFill>
            <a:ln>
              <a:noFill/>
            </a:ln>
            <a:effectLst/>
          </c:spPr>
          <c:invertIfNegative val="0"/>
          <c:val>
            <c:numRef>
              <c:f>'QTR1'!$D$6:$D$12</c:f>
              <c:numCache>
                <c:formatCode>General</c:formatCode>
                <c:ptCount val="7"/>
                <c:pt idx="0">
                  <c:v>92</c:v>
                </c:pt>
                <c:pt idx="1">
                  <c:v>102</c:v>
                </c:pt>
                <c:pt idx="2">
                  <c:v>35</c:v>
                </c:pt>
                <c:pt idx="3">
                  <c:v>102</c:v>
                </c:pt>
                <c:pt idx="4">
                  <c:v>205</c:v>
                </c:pt>
                <c:pt idx="5">
                  <c:v>34</c:v>
                </c:pt>
                <c:pt idx="6">
                  <c:v>23</c:v>
                </c:pt>
              </c:numCache>
            </c:numRef>
          </c:val>
          <c:extLst>
            <c:ext xmlns:c16="http://schemas.microsoft.com/office/drawing/2014/chart" uri="{C3380CC4-5D6E-409C-BE32-E72D297353CC}">
              <c16:uniqueId val="{00000000-8080-4F07-8027-E0B463776F35}"/>
            </c:ext>
          </c:extLst>
        </c:ser>
        <c:dLbls>
          <c:showLegendKey val="0"/>
          <c:showVal val="0"/>
          <c:showCatName val="0"/>
          <c:showSerName val="0"/>
          <c:showPercent val="0"/>
          <c:showBubbleSize val="0"/>
        </c:dLbls>
        <c:gapWidth val="219"/>
        <c:overlap val="-27"/>
        <c:axId val="1539672672"/>
        <c:axId val="1539672192"/>
      </c:barChart>
      <c:catAx>
        <c:axId val="15396726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72192"/>
        <c:crosses val="autoZero"/>
        <c:auto val="1"/>
        <c:lblAlgn val="ctr"/>
        <c:lblOffset val="100"/>
        <c:noMultiLvlLbl val="0"/>
      </c:catAx>
      <c:valAx>
        <c:axId val="153967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72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'QTR1'!$D$5</c:f>
              <c:strCache>
                <c:ptCount val="1"/>
                <c:pt idx="0">
                  <c:v>Sales Data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FD3-497F-AC77-B4C2D6E0499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FD3-497F-AC77-B4C2D6E0499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FD3-497F-AC77-B4C2D6E0499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FD3-497F-AC77-B4C2D6E0499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FD3-497F-AC77-B4C2D6E0499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FD3-497F-AC77-B4C2D6E0499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FD3-497F-AC77-B4C2D6E0499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'QTR1'!$C$6:$C$12</c:f>
              <c:strCache>
                <c:ptCount val="7"/>
                <c:pt idx="0">
                  <c:v>North</c:v>
                </c:pt>
                <c:pt idx="1">
                  <c:v>East</c:v>
                </c:pt>
                <c:pt idx="2">
                  <c:v>South</c:v>
                </c:pt>
                <c:pt idx="3">
                  <c:v>West</c:v>
                </c:pt>
                <c:pt idx="4">
                  <c:v>Central</c:v>
                </c:pt>
                <c:pt idx="5">
                  <c:v>North-East</c:v>
                </c:pt>
                <c:pt idx="6">
                  <c:v>South-West</c:v>
                </c:pt>
              </c:strCache>
            </c:strRef>
          </c:cat>
          <c:val>
            <c:numRef>
              <c:f>'QTR1'!$D$6:$D$12</c:f>
              <c:numCache>
                <c:formatCode>General</c:formatCode>
                <c:ptCount val="7"/>
                <c:pt idx="0">
                  <c:v>92</c:v>
                </c:pt>
                <c:pt idx="1">
                  <c:v>102</c:v>
                </c:pt>
                <c:pt idx="2">
                  <c:v>35</c:v>
                </c:pt>
                <c:pt idx="3">
                  <c:v>102</c:v>
                </c:pt>
                <c:pt idx="4">
                  <c:v>205</c:v>
                </c:pt>
                <c:pt idx="5">
                  <c:v>34</c:v>
                </c:pt>
                <c:pt idx="6">
                  <c:v>23</c:v>
                </c:pt>
              </c:numCache>
            </c:numRef>
          </c:val>
          <c:extLst>
            <c:ext xmlns:c16="http://schemas.microsoft.com/office/drawing/2014/chart" uri="{C3380CC4-5D6E-409C-BE32-E72D297353CC}">
              <c16:uniqueId val="{00000000-E0EC-4DBB-9C6B-CCE711FD3C5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4AFEEAA-36B1-48B9-A16C-DE8BF7CB7830}">
  <sheetPr/>
  <sheetViews>
    <sheetView zoomScale="7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ustomXml" Target="../ink/ink1.xml"/><Relationship Id="rId1" Type="http://schemas.openxmlformats.org/officeDocument/2006/relationships/image" Target="../media/image1.png"/><Relationship Id="rId5" Type="http://schemas.openxmlformats.org/officeDocument/2006/relationships/chart" Target="../charts/chart2.xm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ustomXml" Target="../ink/ink8.xml"/><Relationship Id="rId18" Type="http://schemas.openxmlformats.org/officeDocument/2006/relationships/image" Target="../media/image10.png"/><Relationship Id="rId3" Type="http://schemas.openxmlformats.org/officeDocument/2006/relationships/customXml" Target="../ink/ink3.xml"/><Relationship Id="rId21" Type="http://schemas.openxmlformats.org/officeDocument/2006/relationships/customXml" Target="../ink/ink12.xml"/><Relationship Id="rId7" Type="http://schemas.openxmlformats.org/officeDocument/2006/relationships/customXml" Target="../ink/ink5.xml"/><Relationship Id="rId12" Type="http://schemas.openxmlformats.org/officeDocument/2006/relationships/image" Target="../media/image7.png"/><Relationship Id="rId17" Type="http://schemas.openxmlformats.org/officeDocument/2006/relationships/customXml" Target="../ink/ink10.xml"/><Relationship Id="rId2" Type="http://schemas.openxmlformats.org/officeDocument/2006/relationships/image" Target="../media/image110.png"/><Relationship Id="rId16" Type="http://schemas.openxmlformats.org/officeDocument/2006/relationships/image" Target="../media/image9.png"/><Relationship Id="rId20" Type="http://schemas.openxmlformats.org/officeDocument/2006/relationships/image" Target="../media/image11.png"/><Relationship Id="rId1" Type="http://schemas.openxmlformats.org/officeDocument/2006/relationships/customXml" Target="../ink/ink2.xml"/><Relationship Id="rId6" Type="http://schemas.openxmlformats.org/officeDocument/2006/relationships/image" Target="../media/image4.png"/><Relationship Id="rId11" Type="http://schemas.openxmlformats.org/officeDocument/2006/relationships/customXml" Target="../ink/ink7.xml"/><Relationship Id="rId24" Type="http://schemas.openxmlformats.org/officeDocument/2006/relationships/image" Target="../media/image13.png"/><Relationship Id="rId5" Type="http://schemas.openxmlformats.org/officeDocument/2006/relationships/customXml" Target="../ink/ink4.xml"/><Relationship Id="rId15" Type="http://schemas.openxmlformats.org/officeDocument/2006/relationships/customXml" Target="../ink/ink9.xml"/><Relationship Id="rId23" Type="http://schemas.openxmlformats.org/officeDocument/2006/relationships/customXml" Target="../ink/ink13.xml"/><Relationship Id="rId10" Type="http://schemas.openxmlformats.org/officeDocument/2006/relationships/image" Target="../media/image6.png"/><Relationship Id="rId19" Type="http://schemas.openxmlformats.org/officeDocument/2006/relationships/customXml" Target="../ink/ink11.xml"/><Relationship Id="rId4" Type="http://schemas.openxmlformats.org/officeDocument/2006/relationships/image" Target="../media/image210.png"/><Relationship Id="rId9" Type="http://schemas.openxmlformats.org/officeDocument/2006/relationships/customXml" Target="../ink/ink6.xml"/><Relationship Id="rId14" Type="http://schemas.openxmlformats.org/officeDocument/2006/relationships/image" Target="../media/image8.png"/><Relationship Id="rId22"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customXml" Target="../ink/ink17.xml"/><Relationship Id="rId18" Type="http://schemas.openxmlformats.org/officeDocument/2006/relationships/customXml" Target="../ink/ink20.xml"/><Relationship Id="rId21" Type="http://schemas.openxmlformats.org/officeDocument/2006/relationships/image" Target="../media/image20.png"/><Relationship Id="rId12" Type="http://schemas.openxmlformats.org/officeDocument/2006/relationships/image" Target="../media/image16.png"/><Relationship Id="rId17" Type="http://schemas.openxmlformats.org/officeDocument/2006/relationships/customXml" Target="../ink/ink19.xml"/><Relationship Id="rId16" Type="http://schemas.openxmlformats.org/officeDocument/2006/relationships/image" Target="../media/image18.png"/><Relationship Id="rId20" Type="http://schemas.openxmlformats.org/officeDocument/2006/relationships/customXml" Target="../ink/ink21.xml"/><Relationship Id="rId1" Type="http://schemas.openxmlformats.org/officeDocument/2006/relationships/customXml" Target="../ink/ink14.xml"/><Relationship Id="rId11" Type="http://schemas.openxmlformats.org/officeDocument/2006/relationships/customXml" Target="../ink/ink16.xml"/><Relationship Id="rId5" Type="http://schemas.openxmlformats.org/officeDocument/2006/relationships/customXml" Target="../ink/ink15.xml"/><Relationship Id="rId15" Type="http://schemas.openxmlformats.org/officeDocument/2006/relationships/customXml" Target="../ink/ink18.xml"/><Relationship Id="rId10" Type="http://schemas.openxmlformats.org/officeDocument/2006/relationships/image" Target="../media/image15.png"/><Relationship Id="rId19" Type="http://schemas.openxmlformats.org/officeDocument/2006/relationships/image" Target="../media/image19.png"/><Relationship Id="rId4" Type="http://schemas.openxmlformats.org/officeDocument/2006/relationships/image" Target="../media/image51.png"/><Relationship Id="rId9" Type="http://schemas.openxmlformats.org/officeDocument/2006/relationships/image" Target="../media/image14.png"/><Relationship Id="rId1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customXml" Target="../ink/ink25.xml"/><Relationship Id="rId13" Type="http://schemas.openxmlformats.org/officeDocument/2006/relationships/image" Target="../media/image23.png"/><Relationship Id="rId3" Type="http://schemas.openxmlformats.org/officeDocument/2006/relationships/customXml" Target="../ink/ink23.xml"/><Relationship Id="rId7" Type="http://schemas.openxmlformats.org/officeDocument/2006/relationships/image" Target="../media/image21.png"/><Relationship Id="rId12" Type="http://schemas.openxmlformats.org/officeDocument/2006/relationships/customXml" Target="../ink/ink27.xml"/><Relationship Id="rId17" Type="http://schemas.openxmlformats.org/officeDocument/2006/relationships/image" Target="../media/image25.png"/><Relationship Id="rId2" Type="http://schemas.openxmlformats.org/officeDocument/2006/relationships/image" Target="../media/image40.png"/><Relationship Id="rId16" Type="http://schemas.openxmlformats.org/officeDocument/2006/relationships/customXml" Target="../ink/ink29.xml"/><Relationship Id="rId1" Type="http://schemas.openxmlformats.org/officeDocument/2006/relationships/customXml" Target="../ink/ink22.xml"/><Relationship Id="rId6" Type="http://schemas.openxmlformats.org/officeDocument/2006/relationships/image" Target="../media/image60.png"/><Relationship Id="rId11" Type="http://schemas.openxmlformats.org/officeDocument/2006/relationships/image" Target="../media/image22.png"/><Relationship Id="rId5" Type="http://schemas.openxmlformats.org/officeDocument/2006/relationships/customXml" Target="../ink/ink24.xml"/><Relationship Id="rId15" Type="http://schemas.openxmlformats.org/officeDocument/2006/relationships/image" Target="../media/image24.png"/><Relationship Id="rId10" Type="http://schemas.openxmlformats.org/officeDocument/2006/relationships/customXml" Target="../ink/ink26.xml"/><Relationship Id="rId4" Type="http://schemas.openxmlformats.org/officeDocument/2006/relationships/image" Target="../media/image50.png"/><Relationship Id="rId9" Type="http://schemas.openxmlformats.org/officeDocument/2006/relationships/image" Target="../media/image80.png"/><Relationship Id="rId14" Type="http://schemas.openxmlformats.org/officeDocument/2006/relationships/customXml" Target="../ink/ink28.xml"/></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customXml" Target="../ink/ink31.xml"/><Relationship Id="rId7" Type="http://schemas.openxmlformats.org/officeDocument/2006/relationships/customXml" Target="../ink/ink33.xml"/><Relationship Id="rId2" Type="http://schemas.openxmlformats.org/officeDocument/2006/relationships/image" Target="../media/image26.png"/><Relationship Id="rId1" Type="http://schemas.openxmlformats.org/officeDocument/2006/relationships/customXml" Target="../ink/ink30.xml"/><Relationship Id="rId6" Type="http://schemas.openxmlformats.org/officeDocument/2006/relationships/image" Target="../media/image28.png"/><Relationship Id="rId5" Type="http://schemas.openxmlformats.org/officeDocument/2006/relationships/customXml" Target="../ink/ink32.xml"/><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customXml" Target="../ink/ink34.xml"/></Relationships>
</file>

<file path=xl/drawings/_rels/drawing8.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customXml" Target="../ink/ink41.xml"/><Relationship Id="rId18" Type="http://schemas.openxmlformats.org/officeDocument/2006/relationships/image" Target="../media/image37.png"/><Relationship Id="rId3" Type="http://schemas.openxmlformats.org/officeDocument/2006/relationships/customXml" Target="../ink/ink36.xml"/><Relationship Id="rId7" Type="http://schemas.openxmlformats.org/officeDocument/2006/relationships/customXml" Target="../ink/ink38.xml"/><Relationship Id="rId12" Type="http://schemas.openxmlformats.org/officeDocument/2006/relationships/image" Target="../media/image34.png"/><Relationship Id="rId17" Type="http://schemas.openxmlformats.org/officeDocument/2006/relationships/customXml" Target="../ink/ink43.xml"/><Relationship Id="rId2" Type="http://schemas.openxmlformats.org/officeDocument/2006/relationships/image" Target="../media/image290.png"/><Relationship Id="rId16" Type="http://schemas.openxmlformats.org/officeDocument/2006/relationships/image" Target="../media/image36.png"/><Relationship Id="rId1" Type="http://schemas.openxmlformats.org/officeDocument/2006/relationships/customXml" Target="../ink/ink35.xml"/><Relationship Id="rId6" Type="http://schemas.openxmlformats.org/officeDocument/2006/relationships/image" Target="../media/image31.png"/><Relationship Id="rId11" Type="http://schemas.openxmlformats.org/officeDocument/2006/relationships/customXml" Target="../ink/ink40.xml"/><Relationship Id="rId5" Type="http://schemas.openxmlformats.org/officeDocument/2006/relationships/customXml" Target="../ink/ink37.xml"/><Relationship Id="rId15" Type="http://schemas.openxmlformats.org/officeDocument/2006/relationships/customXml" Target="../ink/ink42.xml"/><Relationship Id="rId10" Type="http://schemas.openxmlformats.org/officeDocument/2006/relationships/image" Target="../media/image33.png"/><Relationship Id="rId4" Type="http://schemas.openxmlformats.org/officeDocument/2006/relationships/image" Target="../media/image300.png"/><Relationship Id="rId9" Type="http://schemas.openxmlformats.org/officeDocument/2006/relationships/customXml" Target="../ink/ink39.xml"/><Relationship Id="rId14"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6.png"/><Relationship Id="rId18" Type="http://schemas.openxmlformats.org/officeDocument/2006/relationships/customXml" Target="../ink/ink46.xml"/><Relationship Id="rId3" Type="http://schemas.openxmlformats.org/officeDocument/2006/relationships/image" Target="../media/image44.png"/><Relationship Id="rId21" Type="http://schemas.openxmlformats.org/officeDocument/2006/relationships/image" Target="../media/image61.png"/><Relationship Id="rId7" Type="http://schemas.openxmlformats.org/officeDocument/2006/relationships/image" Target="../media/image48.png"/><Relationship Id="rId12" Type="http://schemas.openxmlformats.org/officeDocument/2006/relationships/image" Target="../media/image55.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customXml" Target="../ink/ink45.xml"/><Relationship Id="rId20" Type="http://schemas.openxmlformats.org/officeDocument/2006/relationships/customXml" Target="../ink/ink47.xml"/><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4.png"/><Relationship Id="rId5" Type="http://schemas.openxmlformats.org/officeDocument/2006/relationships/image" Target="../media/image46.png"/><Relationship Id="rId15" Type="http://schemas.openxmlformats.org/officeDocument/2006/relationships/image" Target="../media/image57.png"/><Relationship Id="rId23" Type="http://schemas.openxmlformats.org/officeDocument/2006/relationships/image" Target="../media/image62.png"/><Relationship Id="rId10" Type="http://schemas.openxmlformats.org/officeDocument/2006/relationships/image" Target="../media/image53.png"/><Relationship Id="rId19" Type="http://schemas.openxmlformats.org/officeDocument/2006/relationships/image" Target="../media/image59.png"/><Relationship Id="rId4" Type="http://schemas.openxmlformats.org/officeDocument/2006/relationships/image" Target="../media/image45.png"/><Relationship Id="rId9" Type="http://schemas.openxmlformats.org/officeDocument/2006/relationships/image" Target="../media/image52.png"/><Relationship Id="rId14" Type="http://schemas.openxmlformats.org/officeDocument/2006/relationships/customXml" Target="../ink/ink44.xml"/><Relationship Id="rId22" Type="http://schemas.openxmlformats.org/officeDocument/2006/relationships/customXml" Target="../ink/ink48.xml"/></Relationships>
</file>

<file path=xl/drawings/_rels/drawing12.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9" Type="http://schemas.openxmlformats.org/officeDocument/2006/relationships/image" Target="../media/image7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3" Type="http://schemas.openxmlformats.org/officeDocument/2006/relationships/customXml" Target="../ink/ink49.xml"/><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1.png"/><Relationship Id="rId5" Type="http://schemas.openxmlformats.org/officeDocument/2006/relationships/customXml" Target="../ink/ink50.xml"/><Relationship Id="rId4"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customXml" Target="../ink/ink52.xml"/><Relationship Id="rId2" Type="http://schemas.openxmlformats.org/officeDocument/2006/relationships/image" Target="../media/image82.png"/><Relationship Id="rId1" Type="http://schemas.openxmlformats.org/officeDocument/2006/relationships/customXml" Target="../ink/ink51.xml"/><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830.png"/><Relationship Id="rId1" Type="http://schemas.openxmlformats.org/officeDocument/2006/relationships/customXml" Target="../ink/ink53.xml"/></Relationships>
</file>

<file path=xl/drawings/_rels/drawing18.xml.rels><?xml version="1.0" encoding="UTF-8" standalone="yes"?>
<Relationships xmlns="http://schemas.openxmlformats.org/package/2006/relationships"><Relationship Id="rId1"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absoluteAnchor>
    <xdr:pos x="0" y="0"/>
    <xdr:ext cx="8660027" cy="6281351"/>
    <xdr:graphicFrame macro="">
      <xdr:nvGraphicFramePr>
        <xdr:cNvPr id="2" name="Chart 1">
          <a:extLst>
            <a:ext uri="{FF2B5EF4-FFF2-40B4-BE49-F238E27FC236}">
              <a16:creationId xmlns:a16="http://schemas.microsoft.com/office/drawing/2014/main" id="{55FA15BA-A2DF-6C09-4887-248A32C4783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11</xdr:col>
      <xdr:colOff>60671</xdr:colOff>
      <xdr:row>2</xdr:row>
      <xdr:rowOff>53340</xdr:rowOff>
    </xdr:from>
    <xdr:to>
      <xdr:col>17</xdr:col>
      <xdr:colOff>509809</xdr:colOff>
      <xdr:row>13</xdr:row>
      <xdr:rowOff>105369</xdr:rowOff>
    </xdr:to>
    <xdr:pic>
      <xdr:nvPicPr>
        <xdr:cNvPr id="2" name="Picture 1">
          <a:extLst>
            <a:ext uri="{FF2B5EF4-FFF2-40B4-BE49-F238E27FC236}">
              <a16:creationId xmlns:a16="http://schemas.microsoft.com/office/drawing/2014/main" id="{E2F40334-B721-D4AE-9043-51BE7DE49E36}"/>
            </a:ext>
          </a:extLst>
        </xdr:cNvPr>
        <xdr:cNvPicPr>
          <a:picLocks noChangeAspect="1"/>
        </xdr:cNvPicPr>
      </xdr:nvPicPr>
      <xdr:blipFill>
        <a:blip xmlns:r="http://schemas.openxmlformats.org/officeDocument/2006/relationships" r:embed="rId1"/>
        <a:stretch>
          <a:fillRect/>
        </a:stretch>
      </xdr:blipFill>
      <xdr:spPr>
        <a:xfrm>
          <a:off x="11627831" y="419100"/>
          <a:ext cx="4106738" cy="2078949"/>
        </a:xfrm>
        <a:prstGeom prst="rect">
          <a:avLst/>
        </a:prstGeom>
      </xdr:spPr>
    </xdr:pic>
    <xdr:clientData/>
  </xdr:twoCellAnchor>
  <xdr:twoCellAnchor editAs="oneCell">
    <xdr:from>
      <xdr:col>11</xdr:col>
      <xdr:colOff>256500</xdr:colOff>
      <xdr:row>9</xdr:row>
      <xdr:rowOff>120660</xdr:rowOff>
    </xdr:from>
    <xdr:to>
      <xdr:col>14</xdr:col>
      <xdr:colOff>327781</xdr:colOff>
      <xdr:row>11</xdr:row>
      <xdr:rowOff>76380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4" name="Ink 3">
              <a:extLst>
                <a:ext uri="{FF2B5EF4-FFF2-40B4-BE49-F238E27FC236}">
                  <a16:creationId xmlns:a16="http://schemas.microsoft.com/office/drawing/2014/main" id="{BCFB5A7D-2C12-E7A6-BCBF-5057D64F4BDF}"/>
                </a:ext>
              </a:extLst>
            </xdr14:cNvPr>
            <xdr14:cNvContentPartPr/>
          </xdr14:nvContentPartPr>
          <xdr14:nvPr macro=""/>
          <xdr14:xfrm>
            <a:off x="11518860" y="1774200"/>
            <a:ext cx="1900080" cy="321480"/>
          </xdr14:xfrm>
        </xdr:contentPart>
      </mc:Choice>
      <mc:Fallback xmlns="">
        <xdr:pic>
          <xdr:nvPicPr>
            <xdr:cNvPr id="4" name="Ink 3">
              <a:extLst>
                <a:ext uri="{FF2B5EF4-FFF2-40B4-BE49-F238E27FC236}">
                  <a16:creationId xmlns:a16="http://schemas.microsoft.com/office/drawing/2014/main" id="{BCFB5A7D-2C12-E7A6-BCBF-5057D64F4BDF}"/>
                </a:ext>
              </a:extLst>
            </xdr:cNvPr>
            <xdr:cNvPicPr/>
          </xdr:nvPicPr>
          <xdr:blipFill>
            <a:blip xmlns:r="http://schemas.openxmlformats.org/officeDocument/2006/relationships" r:embed="rId3"/>
            <a:stretch>
              <a:fillRect/>
            </a:stretch>
          </xdr:blipFill>
          <xdr:spPr>
            <a:xfrm>
              <a:off x="11509860" y="1765200"/>
              <a:ext cx="1917720" cy="339120"/>
            </a:xfrm>
            <a:prstGeom prst="rect">
              <a:avLst/>
            </a:prstGeom>
          </xdr:spPr>
        </xdr:pic>
      </mc:Fallback>
    </mc:AlternateContent>
    <xdr:clientData/>
  </xdr:twoCellAnchor>
  <xdr:twoCellAnchor editAs="oneCell">
    <xdr:from>
      <xdr:col>11</xdr:col>
      <xdr:colOff>144780</xdr:colOff>
      <xdr:row>14</xdr:row>
      <xdr:rowOff>140250</xdr:rowOff>
    </xdr:from>
    <xdr:to>
      <xdr:col>17</xdr:col>
      <xdr:colOff>163085</xdr:colOff>
      <xdr:row>25</xdr:row>
      <xdr:rowOff>44420</xdr:rowOff>
    </xdr:to>
    <xdr:pic>
      <xdr:nvPicPr>
        <xdr:cNvPr id="5" name="Picture 4">
          <a:extLst>
            <a:ext uri="{FF2B5EF4-FFF2-40B4-BE49-F238E27FC236}">
              <a16:creationId xmlns:a16="http://schemas.microsoft.com/office/drawing/2014/main" id="{CDD12E69-0A8B-1559-8D0F-E5C4B7E6905A}"/>
            </a:ext>
          </a:extLst>
        </xdr:cNvPr>
        <xdr:cNvPicPr>
          <a:picLocks noChangeAspect="1"/>
        </xdr:cNvPicPr>
      </xdr:nvPicPr>
      <xdr:blipFill>
        <a:blip xmlns:r="http://schemas.openxmlformats.org/officeDocument/2006/relationships" r:embed="rId4"/>
        <a:stretch>
          <a:fillRect/>
        </a:stretch>
      </xdr:blipFill>
      <xdr:spPr>
        <a:xfrm>
          <a:off x="11711940" y="2715810"/>
          <a:ext cx="3675905" cy="1915850"/>
        </a:xfrm>
        <a:prstGeom prst="rect">
          <a:avLst/>
        </a:prstGeom>
      </xdr:spPr>
    </xdr:pic>
    <xdr:clientData/>
  </xdr:twoCellAnchor>
  <xdr:twoCellAnchor>
    <xdr:from>
      <xdr:col>6</xdr:col>
      <xdr:colOff>247475</xdr:colOff>
      <xdr:row>19</xdr:row>
      <xdr:rowOff>103310</xdr:rowOff>
    </xdr:from>
    <xdr:to>
      <xdr:col>9</xdr:col>
      <xdr:colOff>205911</xdr:colOff>
      <xdr:row>34</xdr:row>
      <xdr:rowOff>148696</xdr:rowOff>
    </xdr:to>
    <xdr:graphicFrame macro="">
      <xdr:nvGraphicFramePr>
        <xdr:cNvPr id="6" name="Chart 5">
          <a:extLst>
            <a:ext uri="{FF2B5EF4-FFF2-40B4-BE49-F238E27FC236}">
              <a16:creationId xmlns:a16="http://schemas.microsoft.com/office/drawing/2014/main" id="{A9C96CF2-ABC9-6A7C-DEA5-C530FA201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387340</xdr:colOff>
      <xdr:row>11</xdr:row>
      <xdr:rowOff>25270</xdr:rowOff>
    </xdr:from>
    <xdr:to>
      <xdr:col>5</xdr:col>
      <xdr:colOff>396700</xdr:colOff>
      <xdr:row>11</xdr:row>
      <xdr:rowOff>25630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28CFE5F0-C8C4-1B0E-7457-E99C0C538866}"/>
                </a:ext>
              </a:extLst>
            </xdr14:cNvPr>
            <xdr14:cNvContentPartPr/>
          </xdr14:nvContentPartPr>
          <xdr14:nvPr macro=""/>
          <xdr14:xfrm>
            <a:off x="3956040" y="2050920"/>
            <a:ext cx="9360" cy="360"/>
          </xdr14:xfrm>
        </xdr:contentPart>
      </mc:Choice>
      <mc:Fallback xmlns="">
        <xdr:pic>
          <xdr:nvPicPr>
            <xdr:cNvPr id="4" name="Ink 3">
              <a:extLst>
                <a:ext uri="{FF2B5EF4-FFF2-40B4-BE49-F238E27FC236}">
                  <a16:creationId xmlns:a16="http://schemas.microsoft.com/office/drawing/2014/main" id="{28CFE5F0-C8C4-1B0E-7457-E99C0C538866}"/>
                </a:ext>
              </a:extLst>
            </xdr:cNvPr>
            <xdr:cNvPicPr/>
          </xdr:nvPicPr>
          <xdr:blipFill>
            <a:blip xmlns:r="http://schemas.openxmlformats.org/officeDocument/2006/relationships" r:embed="rId2"/>
            <a:stretch>
              <a:fillRect/>
            </a:stretch>
          </xdr:blipFill>
          <xdr:spPr>
            <a:xfrm>
              <a:off x="3947040" y="2042280"/>
              <a:ext cx="27000" cy="18000"/>
            </a:xfrm>
            <a:prstGeom prst="rect">
              <a:avLst/>
            </a:prstGeom>
          </xdr:spPr>
        </xdr:pic>
      </mc:Fallback>
    </mc:AlternateContent>
    <xdr:clientData/>
  </xdr:twoCellAnchor>
  <xdr:twoCellAnchor editAs="oneCell">
    <xdr:from>
      <xdr:col>4</xdr:col>
      <xdr:colOff>12700</xdr:colOff>
      <xdr:row>4</xdr:row>
      <xdr:rowOff>58280</xdr:rowOff>
    </xdr:from>
    <xdr:to>
      <xdr:col>4</xdr:col>
      <xdr:colOff>466300</xdr:colOff>
      <xdr:row>16</xdr:row>
      <xdr:rowOff>167240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5" name="Ink 4">
              <a:extLst>
                <a:ext uri="{FF2B5EF4-FFF2-40B4-BE49-F238E27FC236}">
                  <a16:creationId xmlns:a16="http://schemas.microsoft.com/office/drawing/2014/main" id="{8EFA2B19-6489-06D4-12D3-BE6B656E9979}"/>
                </a:ext>
              </a:extLst>
            </xdr14:cNvPr>
            <xdr14:cNvContentPartPr/>
          </xdr14:nvContentPartPr>
          <xdr14:nvPr macro=""/>
          <xdr14:xfrm>
            <a:off x="2971800" y="794880"/>
            <a:ext cx="453600" cy="2318760"/>
          </xdr14:xfrm>
        </xdr:contentPart>
      </mc:Choice>
      <mc:Fallback xmlns="">
        <xdr:pic>
          <xdr:nvPicPr>
            <xdr:cNvPr id="5" name="Ink 4">
              <a:extLst>
                <a:ext uri="{FF2B5EF4-FFF2-40B4-BE49-F238E27FC236}">
                  <a16:creationId xmlns:a16="http://schemas.microsoft.com/office/drawing/2014/main" id="{8EFA2B19-6489-06D4-12D3-BE6B656E9979}"/>
                </a:ext>
              </a:extLst>
            </xdr:cNvPr>
            <xdr:cNvPicPr/>
          </xdr:nvPicPr>
          <xdr:blipFill>
            <a:blip xmlns:r="http://schemas.openxmlformats.org/officeDocument/2006/relationships" r:embed="rId4"/>
            <a:stretch>
              <a:fillRect/>
            </a:stretch>
          </xdr:blipFill>
          <xdr:spPr>
            <a:xfrm>
              <a:off x="2962800" y="785881"/>
              <a:ext cx="471240" cy="2336397"/>
            </a:xfrm>
            <a:prstGeom prst="rect">
              <a:avLst/>
            </a:prstGeom>
          </xdr:spPr>
        </xdr:pic>
      </mc:Fallback>
    </mc:AlternateContent>
    <xdr:clientData/>
  </xdr:twoCellAnchor>
  <xdr:twoCellAnchor editAs="oneCell">
    <xdr:from>
      <xdr:col>3</xdr:col>
      <xdr:colOff>288360</xdr:colOff>
      <xdr:row>4</xdr:row>
      <xdr:rowOff>136138</xdr:rowOff>
    </xdr:from>
    <xdr:to>
      <xdr:col>4</xdr:col>
      <xdr:colOff>189898</xdr:colOff>
      <xdr:row>8</xdr:row>
      <xdr:rowOff>168654</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 name="Ink 1">
              <a:extLst>
                <a:ext uri="{FF2B5EF4-FFF2-40B4-BE49-F238E27FC236}">
                  <a16:creationId xmlns:a16="http://schemas.microsoft.com/office/drawing/2014/main" id="{EEE16937-C28E-2B87-C3D4-B46F1B71A856}"/>
                </a:ext>
              </a:extLst>
            </xdr14:cNvPr>
            <xdr14:cNvContentPartPr/>
          </xdr14:nvContentPartPr>
          <xdr14:nvPr macro=""/>
          <xdr14:xfrm>
            <a:off x="2117160" y="871862"/>
            <a:ext cx="1031400" cy="768240"/>
          </xdr14:xfrm>
        </xdr:contentPart>
      </mc:Choice>
      <mc:Fallback xmlns="">
        <xdr:pic>
          <xdr:nvPicPr>
            <xdr:cNvPr id="2" name="Ink 1">
              <a:extLst>
                <a:ext uri="{FF2B5EF4-FFF2-40B4-BE49-F238E27FC236}">
                  <a16:creationId xmlns:a16="http://schemas.microsoft.com/office/drawing/2014/main" id="{EEE16937-C28E-2B87-C3D4-B46F1B71A856}"/>
                </a:ext>
              </a:extLst>
            </xdr:cNvPr>
            <xdr:cNvPicPr/>
          </xdr:nvPicPr>
          <xdr:blipFill>
            <a:blip xmlns:r="http://schemas.openxmlformats.org/officeDocument/2006/relationships" r:embed="rId6"/>
            <a:stretch>
              <a:fillRect/>
            </a:stretch>
          </xdr:blipFill>
          <xdr:spPr>
            <a:xfrm>
              <a:off x="2108160" y="863222"/>
              <a:ext cx="1049040" cy="785880"/>
            </a:xfrm>
            <a:prstGeom prst="rect">
              <a:avLst/>
            </a:prstGeom>
          </xdr:spPr>
        </xdr:pic>
      </mc:Fallback>
    </mc:AlternateContent>
    <xdr:clientData/>
  </xdr:twoCellAnchor>
  <xdr:twoCellAnchor editAs="oneCell">
    <xdr:from>
      <xdr:col>3</xdr:col>
      <xdr:colOff>415080</xdr:colOff>
      <xdr:row>10</xdr:row>
      <xdr:rowOff>84112</xdr:rowOff>
    </xdr:from>
    <xdr:to>
      <xdr:col>3</xdr:col>
      <xdr:colOff>415440</xdr:colOff>
      <xdr:row>10</xdr:row>
      <xdr:rowOff>179872</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 name="Ink 2">
              <a:extLst>
                <a:ext uri="{FF2B5EF4-FFF2-40B4-BE49-F238E27FC236}">
                  <a16:creationId xmlns:a16="http://schemas.microsoft.com/office/drawing/2014/main" id="{4551365E-985F-5194-50FD-C356179AD43A}"/>
                </a:ext>
              </a:extLst>
            </xdr14:cNvPr>
            <xdr14:cNvContentPartPr/>
          </xdr14:nvContentPartPr>
          <xdr14:nvPr macro=""/>
          <xdr14:xfrm>
            <a:off x="2243880" y="1923422"/>
            <a:ext cx="360" cy="95760"/>
          </xdr14:xfrm>
        </xdr:contentPart>
      </mc:Choice>
      <mc:Fallback xmlns="">
        <xdr:pic>
          <xdr:nvPicPr>
            <xdr:cNvPr id="3" name="Ink 2">
              <a:extLst>
                <a:ext uri="{FF2B5EF4-FFF2-40B4-BE49-F238E27FC236}">
                  <a16:creationId xmlns:a16="http://schemas.microsoft.com/office/drawing/2014/main" id="{4551365E-985F-5194-50FD-C356179AD43A}"/>
                </a:ext>
              </a:extLst>
            </xdr:cNvPr>
            <xdr:cNvPicPr/>
          </xdr:nvPicPr>
          <xdr:blipFill>
            <a:blip xmlns:r="http://schemas.openxmlformats.org/officeDocument/2006/relationships" r:embed="rId8"/>
            <a:stretch>
              <a:fillRect/>
            </a:stretch>
          </xdr:blipFill>
          <xdr:spPr>
            <a:xfrm>
              <a:off x="2235240" y="1914422"/>
              <a:ext cx="18000" cy="113400"/>
            </a:xfrm>
            <a:prstGeom prst="rect">
              <a:avLst/>
            </a:prstGeom>
          </xdr:spPr>
        </xdr:pic>
      </mc:Fallback>
    </mc:AlternateContent>
    <xdr:clientData/>
  </xdr:twoCellAnchor>
  <xdr:twoCellAnchor editAs="oneCell">
    <xdr:from>
      <xdr:col>0</xdr:col>
      <xdr:colOff>231120</xdr:colOff>
      <xdr:row>5</xdr:row>
      <xdr:rowOff>130407</xdr:rowOff>
    </xdr:from>
    <xdr:to>
      <xdr:col>1</xdr:col>
      <xdr:colOff>563640</xdr:colOff>
      <xdr:row>9</xdr:row>
      <xdr:rowOff>175163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4" name="Ink 13">
              <a:extLst>
                <a:ext uri="{FF2B5EF4-FFF2-40B4-BE49-F238E27FC236}">
                  <a16:creationId xmlns:a16="http://schemas.microsoft.com/office/drawing/2014/main" id="{12E79BE7-E98E-24D9-6896-19D72801B65F}"/>
                </a:ext>
              </a:extLst>
            </xdr14:cNvPr>
            <xdr14:cNvContentPartPr/>
          </xdr14:nvContentPartPr>
          <xdr14:nvPr macro=""/>
          <xdr14:xfrm>
            <a:off x="231120" y="1050062"/>
            <a:ext cx="942120" cy="780480"/>
          </xdr14:xfrm>
        </xdr:contentPart>
      </mc:Choice>
      <mc:Fallback xmlns="">
        <xdr:pic>
          <xdr:nvPicPr>
            <xdr:cNvPr id="14" name="Ink 13">
              <a:extLst>
                <a:ext uri="{FF2B5EF4-FFF2-40B4-BE49-F238E27FC236}">
                  <a16:creationId xmlns:a16="http://schemas.microsoft.com/office/drawing/2014/main" id="{12E79BE7-E98E-24D9-6896-19D72801B65F}"/>
                </a:ext>
              </a:extLst>
            </xdr:cNvPr>
            <xdr:cNvPicPr/>
          </xdr:nvPicPr>
          <xdr:blipFill>
            <a:blip xmlns:r="http://schemas.openxmlformats.org/officeDocument/2006/relationships" r:embed="rId10"/>
            <a:stretch>
              <a:fillRect/>
            </a:stretch>
          </xdr:blipFill>
          <xdr:spPr>
            <a:xfrm>
              <a:off x="222480" y="1041062"/>
              <a:ext cx="959760" cy="798120"/>
            </a:xfrm>
            <a:prstGeom prst="rect">
              <a:avLst/>
            </a:prstGeom>
          </xdr:spPr>
        </xdr:pic>
      </mc:Fallback>
    </mc:AlternateContent>
    <xdr:clientData/>
  </xdr:twoCellAnchor>
  <xdr:twoCellAnchor editAs="oneCell">
    <xdr:from>
      <xdr:col>3</xdr:col>
      <xdr:colOff>330840</xdr:colOff>
      <xdr:row>10</xdr:row>
      <xdr:rowOff>69352</xdr:rowOff>
    </xdr:from>
    <xdr:to>
      <xdr:col>3</xdr:col>
      <xdr:colOff>627120</xdr:colOff>
      <xdr:row>11</xdr:row>
      <xdr:rowOff>6021</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 name="Ink 16">
              <a:extLst>
                <a:ext uri="{FF2B5EF4-FFF2-40B4-BE49-F238E27FC236}">
                  <a16:creationId xmlns:a16="http://schemas.microsoft.com/office/drawing/2014/main" id="{E1B2CAC2-2C4E-7D7F-756C-63CB0E33D6E7}"/>
                </a:ext>
              </a:extLst>
            </xdr14:cNvPr>
            <xdr14:cNvContentPartPr/>
          </xdr14:nvContentPartPr>
          <xdr14:nvPr macro=""/>
          <xdr14:xfrm>
            <a:off x="2159640" y="1908662"/>
            <a:ext cx="296280" cy="120600"/>
          </xdr14:xfrm>
        </xdr:contentPart>
      </mc:Choice>
      <mc:Fallback xmlns="">
        <xdr:pic>
          <xdr:nvPicPr>
            <xdr:cNvPr id="17" name="Ink 16">
              <a:extLst>
                <a:ext uri="{FF2B5EF4-FFF2-40B4-BE49-F238E27FC236}">
                  <a16:creationId xmlns:a16="http://schemas.microsoft.com/office/drawing/2014/main" id="{E1B2CAC2-2C4E-7D7F-756C-63CB0E33D6E7}"/>
                </a:ext>
              </a:extLst>
            </xdr:cNvPr>
            <xdr:cNvPicPr/>
          </xdr:nvPicPr>
          <xdr:blipFill>
            <a:blip xmlns:r="http://schemas.openxmlformats.org/officeDocument/2006/relationships" r:embed="rId12"/>
            <a:stretch>
              <a:fillRect/>
            </a:stretch>
          </xdr:blipFill>
          <xdr:spPr>
            <a:xfrm>
              <a:off x="2150989" y="1899662"/>
              <a:ext cx="313941" cy="138240"/>
            </a:xfrm>
            <a:prstGeom prst="rect">
              <a:avLst/>
            </a:prstGeom>
          </xdr:spPr>
        </xdr:pic>
      </mc:Fallback>
    </mc:AlternateContent>
    <xdr:clientData/>
  </xdr:twoCellAnchor>
  <xdr:twoCellAnchor editAs="oneCell">
    <xdr:from>
      <xdr:col>3</xdr:col>
      <xdr:colOff>470520</xdr:colOff>
      <xdr:row>11</xdr:row>
      <xdr:rowOff>73341</xdr:rowOff>
    </xdr:from>
    <xdr:to>
      <xdr:col>3</xdr:col>
      <xdr:colOff>600120</xdr:colOff>
      <xdr:row>11</xdr:row>
      <xdr:rowOff>94581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 name="Ink 17">
              <a:extLst>
                <a:ext uri="{FF2B5EF4-FFF2-40B4-BE49-F238E27FC236}">
                  <a16:creationId xmlns:a16="http://schemas.microsoft.com/office/drawing/2014/main" id="{1BA9A96A-044C-0D7B-CAA7-8EEBEB168D22}"/>
                </a:ext>
              </a:extLst>
            </xdr14:cNvPr>
            <xdr14:cNvContentPartPr/>
          </xdr14:nvContentPartPr>
          <xdr14:nvPr macro=""/>
          <xdr14:xfrm>
            <a:off x="2299320" y="2096582"/>
            <a:ext cx="129600" cy="21240"/>
          </xdr14:xfrm>
        </xdr:contentPart>
      </mc:Choice>
      <mc:Fallback xmlns="">
        <xdr:pic>
          <xdr:nvPicPr>
            <xdr:cNvPr id="18" name="Ink 17">
              <a:extLst>
                <a:ext uri="{FF2B5EF4-FFF2-40B4-BE49-F238E27FC236}">
                  <a16:creationId xmlns:a16="http://schemas.microsoft.com/office/drawing/2014/main" id="{1BA9A96A-044C-0D7B-CAA7-8EEBEB168D22}"/>
                </a:ext>
              </a:extLst>
            </xdr:cNvPr>
            <xdr:cNvPicPr/>
          </xdr:nvPicPr>
          <xdr:blipFill>
            <a:blip xmlns:r="http://schemas.openxmlformats.org/officeDocument/2006/relationships" r:embed="rId14"/>
            <a:stretch>
              <a:fillRect/>
            </a:stretch>
          </xdr:blipFill>
          <xdr:spPr>
            <a:xfrm>
              <a:off x="2290320" y="2087942"/>
              <a:ext cx="147240" cy="38880"/>
            </a:xfrm>
            <a:prstGeom prst="rect">
              <a:avLst/>
            </a:prstGeom>
          </xdr:spPr>
        </xdr:pic>
      </mc:Fallback>
    </mc:AlternateContent>
    <xdr:clientData/>
  </xdr:twoCellAnchor>
  <xdr:twoCellAnchor editAs="oneCell">
    <xdr:from>
      <xdr:col>3</xdr:col>
      <xdr:colOff>462240</xdr:colOff>
      <xdr:row>12</xdr:row>
      <xdr:rowOff>73370</xdr:rowOff>
    </xdr:from>
    <xdr:to>
      <xdr:col>3</xdr:col>
      <xdr:colOff>603360</xdr:colOff>
      <xdr:row>12</xdr:row>
      <xdr:rowOff>73730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9" name="Ink 18">
              <a:extLst>
                <a:ext uri="{FF2B5EF4-FFF2-40B4-BE49-F238E27FC236}">
                  <a16:creationId xmlns:a16="http://schemas.microsoft.com/office/drawing/2014/main" id="{0B6F8375-293C-3FEE-0A8E-A745DF5F8EC1}"/>
                </a:ext>
              </a:extLst>
            </xdr14:cNvPr>
            <xdr14:cNvContentPartPr/>
          </xdr14:nvContentPartPr>
          <xdr14:nvPr macro=""/>
          <xdr14:xfrm>
            <a:off x="2291040" y="2280542"/>
            <a:ext cx="141120" cy="360"/>
          </xdr14:xfrm>
        </xdr:contentPart>
      </mc:Choice>
      <mc:Fallback xmlns="">
        <xdr:pic>
          <xdr:nvPicPr>
            <xdr:cNvPr id="19" name="Ink 18">
              <a:extLst>
                <a:ext uri="{FF2B5EF4-FFF2-40B4-BE49-F238E27FC236}">
                  <a16:creationId xmlns:a16="http://schemas.microsoft.com/office/drawing/2014/main" id="{0B6F8375-293C-3FEE-0A8E-A745DF5F8EC1}"/>
                </a:ext>
              </a:extLst>
            </xdr:cNvPr>
            <xdr:cNvPicPr/>
          </xdr:nvPicPr>
          <xdr:blipFill>
            <a:blip xmlns:r="http://schemas.openxmlformats.org/officeDocument/2006/relationships" r:embed="rId16"/>
            <a:stretch>
              <a:fillRect/>
            </a:stretch>
          </xdr:blipFill>
          <xdr:spPr>
            <a:xfrm>
              <a:off x="2282400" y="2271542"/>
              <a:ext cx="158760" cy="18000"/>
            </a:xfrm>
            <a:prstGeom prst="rect">
              <a:avLst/>
            </a:prstGeom>
          </xdr:spPr>
        </xdr:pic>
      </mc:Fallback>
    </mc:AlternateContent>
    <xdr:clientData/>
  </xdr:twoCellAnchor>
  <xdr:twoCellAnchor editAs="oneCell">
    <xdr:from>
      <xdr:col>3</xdr:col>
      <xdr:colOff>509760</xdr:colOff>
      <xdr:row>13</xdr:row>
      <xdr:rowOff>136399</xdr:rowOff>
    </xdr:from>
    <xdr:to>
      <xdr:col>3</xdr:col>
      <xdr:colOff>579960</xdr:colOff>
      <xdr:row>13</xdr:row>
      <xdr:rowOff>136759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0" name="Ink 19">
              <a:extLst>
                <a:ext uri="{FF2B5EF4-FFF2-40B4-BE49-F238E27FC236}">
                  <a16:creationId xmlns:a16="http://schemas.microsoft.com/office/drawing/2014/main" id="{C8837C11-B9CB-88FD-1F1F-5DAFAE6B802A}"/>
                </a:ext>
              </a:extLst>
            </xdr14:cNvPr>
            <xdr14:cNvContentPartPr/>
          </xdr14:nvContentPartPr>
          <xdr14:nvPr macro=""/>
          <xdr14:xfrm>
            <a:off x="2338560" y="2527502"/>
            <a:ext cx="70200" cy="360"/>
          </xdr14:xfrm>
        </xdr:contentPart>
      </mc:Choice>
      <mc:Fallback xmlns="">
        <xdr:pic>
          <xdr:nvPicPr>
            <xdr:cNvPr id="20" name="Ink 19">
              <a:extLst>
                <a:ext uri="{FF2B5EF4-FFF2-40B4-BE49-F238E27FC236}">
                  <a16:creationId xmlns:a16="http://schemas.microsoft.com/office/drawing/2014/main" id="{C8837C11-B9CB-88FD-1F1F-5DAFAE6B802A}"/>
                </a:ext>
              </a:extLst>
            </xdr:cNvPr>
            <xdr:cNvPicPr/>
          </xdr:nvPicPr>
          <xdr:blipFill>
            <a:blip xmlns:r="http://schemas.openxmlformats.org/officeDocument/2006/relationships" r:embed="rId18"/>
            <a:stretch>
              <a:fillRect/>
            </a:stretch>
          </xdr:blipFill>
          <xdr:spPr>
            <a:xfrm>
              <a:off x="2329560" y="2518862"/>
              <a:ext cx="87840" cy="18000"/>
            </a:xfrm>
            <a:prstGeom prst="rect">
              <a:avLst/>
            </a:prstGeom>
          </xdr:spPr>
        </xdr:pic>
      </mc:Fallback>
    </mc:AlternateContent>
    <xdr:clientData/>
  </xdr:twoCellAnchor>
  <xdr:twoCellAnchor editAs="oneCell">
    <xdr:from>
      <xdr:col>3</xdr:col>
      <xdr:colOff>393840</xdr:colOff>
      <xdr:row>14</xdr:row>
      <xdr:rowOff>88908</xdr:rowOff>
    </xdr:from>
    <xdr:to>
      <xdr:col>3</xdr:col>
      <xdr:colOff>559800</xdr:colOff>
      <xdr:row>14</xdr:row>
      <xdr:rowOff>91428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21" name="Ink 20">
              <a:extLst>
                <a:ext uri="{FF2B5EF4-FFF2-40B4-BE49-F238E27FC236}">
                  <a16:creationId xmlns:a16="http://schemas.microsoft.com/office/drawing/2014/main" id="{D8C38A1F-4C1D-B0FA-6D81-D80E208E2AA7}"/>
                </a:ext>
              </a:extLst>
            </xdr14:cNvPr>
            <xdr14:cNvContentPartPr/>
          </xdr14:nvContentPartPr>
          <xdr14:nvPr macro=""/>
          <xdr14:xfrm>
            <a:off x="2222640" y="2663942"/>
            <a:ext cx="165960" cy="2520"/>
          </xdr14:xfrm>
        </xdr:contentPart>
      </mc:Choice>
      <mc:Fallback xmlns="">
        <xdr:pic>
          <xdr:nvPicPr>
            <xdr:cNvPr id="21" name="Ink 20">
              <a:extLst>
                <a:ext uri="{FF2B5EF4-FFF2-40B4-BE49-F238E27FC236}">
                  <a16:creationId xmlns:a16="http://schemas.microsoft.com/office/drawing/2014/main" id="{D8C38A1F-4C1D-B0FA-6D81-D80E208E2AA7}"/>
                </a:ext>
              </a:extLst>
            </xdr:cNvPr>
            <xdr:cNvPicPr/>
          </xdr:nvPicPr>
          <xdr:blipFill>
            <a:blip xmlns:r="http://schemas.openxmlformats.org/officeDocument/2006/relationships" r:embed="rId20"/>
            <a:stretch>
              <a:fillRect/>
            </a:stretch>
          </xdr:blipFill>
          <xdr:spPr>
            <a:xfrm>
              <a:off x="2214000" y="2655302"/>
              <a:ext cx="183600" cy="20160"/>
            </a:xfrm>
            <a:prstGeom prst="rect">
              <a:avLst/>
            </a:prstGeom>
          </xdr:spPr>
        </xdr:pic>
      </mc:Fallback>
    </mc:AlternateContent>
    <xdr:clientData/>
  </xdr:twoCellAnchor>
  <xdr:twoCellAnchor editAs="oneCell">
    <xdr:from>
      <xdr:col>3</xdr:col>
      <xdr:colOff>488520</xdr:colOff>
      <xdr:row>15</xdr:row>
      <xdr:rowOff>105136</xdr:rowOff>
    </xdr:from>
    <xdr:to>
      <xdr:col>3</xdr:col>
      <xdr:colOff>597240</xdr:colOff>
      <xdr:row>15</xdr:row>
      <xdr:rowOff>105496</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2" name="Ink 21">
              <a:extLst>
                <a:ext uri="{FF2B5EF4-FFF2-40B4-BE49-F238E27FC236}">
                  <a16:creationId xmlns:a16="http://schemas.microsoft.com/office/drawing/2014/main" id="{A5980F85-0DC5-57DB-85EC-3D8527FEF1E9}"/>
                </a:ext>
              </a:extLst>
            </xdr14:cNvPr>
            <xdr14:cNvContentPartPr/>
          </xdr14:nvContentPartPr>
          <xdr14:nvPr macro=""/>
          <xdr14:xfrm>
            <a:off x="2317320" y="2864102"/>
            <a:ext cx="108720" cy="360"/>
          </xdr14:xfrm>
        </xdr:contentPart>
      </mc:Choice>
      <mc:Fallback xmlns="">
        <xdr:pic>
          <xdr:nvPicPr>
            <xdr:cNvPr id="22" name="Ink 21">
              <a:extLst>
                <a:ext uri="{FF2B5EF4-FFF2-40B4-BE49-F238E27FC236}">
                  <a16:creationId xmlns:a16="http://schemas.microsoft.com/office/drawing/2014/main" id="{A5980F85-0DC5-57DB-85EC-3D8527FEF1E9}"/>
                </a:ext>
              </a:extLst>
            </xdr:cNvPr>
            <xdr:cNvPicPr/>
          </xdr:nvPicPr>
          <xdr:blipFill>
            <a:blip xmlns:r="http://schemas.openxmlformats.org/officeDocument/2006/relationships" r:embed="rId22"/>
            <a:stretch>
              <a:fillRect/>
            </a:stretch>
          </xdr:blipFill>
          <xdr:spPr>
            <a:xfrm>
              <a:off x="2308680" y="2855102"/>
              <a:ext cx="126360" cy="18000"/>
            </a:xfrm>
            <a:prstGeom prst="rect">
              <a:avLst/>
            </a:prstGeom>
          </xdr:spPr>
        </xdr:pic>
      </mc:Fallback>
    </mc:AlternateContent>
    <xdr:clientData/>
  </xdr:twoCellAnchor>
  <xdr:twoCellAnchor editAs="oneCell">
    <xdr:from>
      <xdr:col>3</xdr:col>
      <xdr:colOff>498960</xdr:colOff>
      <xdr:row>16</xdr:row>
      <xdr:rowOff>115605</xdr:rowOff>
    </xdr:from>
    <xdr:to>
      <xdr:col>3</xdr:col>
      <xdr:colOff>681840</xdr:colOff>
      <xdr:row>16</xdr:row>
      <xdr:rowOff>121365</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3" name="Ink 22">
              <a:extLst>
                <a:ext uri="{FF2B5EF4-FFF2-40B4-BE49-F238E27FC236}">
                  <a16:creationId xmlns:a16="http://schemas.microsoft.com/office/drawing/2014/main" id="{3E8A3ECE-5E5D-CC5E-B060-6463298EC3EA}"/>
                </a:ext>
              </a:extLst>
            </xdr14:cNvPr>
            <xdr14:cNvContentPartPr/>
          </xdr14:nvContentPartPr>
          <xdr14:nvPr macro=""/>
          <xdr14:xfrm>
            <a:off x="2327760" y="3058502"/>
            <a:ext cx="182880" cy="5760"/>
          </xdr14:xfrm>
        </xdr:contentPart>
      </mc:Choice>
      <mc:Fallback xmlns="">
        <xdr:pic>
          <xdr:nvPicPr>
            <xdr:cNvPr id="23" name="Ink 22">
              <a:extLst>
                <a:ext uri="{FF2B5EF4-FFF2-40B4-BE49-F238E27FC236}">
                  <a16:creationId xmlns:a16="http://schemas.microsoft.com/office/drawing/2014/main" id="{3E8A3ECE-5E5D-CC5E-B060-6463298EC3EA}"/>
                </a:ext>
              </a:extLst>
            </xdr:cNvPr>
            <xdr:cNvPicPr/>
          </xdr:nvPicPr>
          <xdr:blipFill>
            <a:blip xmlns:r="http://schemas.openxmlformats.org/officeDocument/2006/relationships" r:embed="rId24"/>
            <a:stretch>
              <a:fillRect/>
            </a:stretch>
          </xdr:blipFill>
          <xdr:spPr>
            <a:xfrm>
              <a:off x="2319120" y="3049502"/>
              <a:ext cx="200520" cy="2340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971510</xdr:colOff>
      <xdr:row>8</xdr:row>
      <xdr:rowOff>37780</xdr:rowOff>
    </xdr:from>
    <xdr:to>
      <xdr:col>3</xdr:col>
      <xdr:colOff>971870</xdr:colOff>
      <xdr:row>8</xdr:row>
      <xdr:rowOff>38140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7" name="Ink 26">
              <a:extLst>
                <a:ext uri="{FF2B5EF4-FFF2-40B4-BE49-F238E27FC236}">
                  <a16:creationId xmlns:a16="http://schemas.microsoft.com/office/drawing/2014/main" id="{D40EA0BA-7C74-A145-CB10-1650913EBA28}"/>
                </a:ext>
              </a:extLst>
            </xdr14:cNvPr>
            <xdr14:cNvContentPartPr/>
          </xdr14:nvContentPartPr>
          <xdr14:nvPr macro=""/>
          <xdr14:xfrm>
            <a:off x="3251160" y="1510980"/>
            <a:ext cx="360" cy="360"/>
          </xdr14:xfrm>
        </xdr:contentPart>
      </mc:Choice>
      <mc:Fallback xmlns="">
        <xdr:pic>
          <xdr:nvPicPr>
            <xdr:cNvPr id="27" name="Ink 26">
              <a:extLst>
                <a:ext uri="{FF2B5EF4-FFF2-40B4-BE49-F238E27FC236}">
                  <a16:creationId xmlns:a16="http://schemas.microsoft.com/office/drawing/2014/main" id="{D40EA0BA-7C74-A145-CB10-1650913EBA28}"/>
                </a:ext>
              </a:extLst>
            </xdr:cNvPr>
            <xdr:cNvPicPr/>
          </xdr:nvPicPr>
          <xdr:blipFill>
            <a:blip xmlns:r="http://schemas.openxmlformats.org/officeDocument/2006/relationships" r:embed="rId4"/>
            <a:stretch>
              <a:fillRect/>
            </a:stretch>
          </xdr:blipFill>
          <xdr:spPr>
            <a:xfrm>
              <a:off x="3242160" y="1502340"/>
              <a:ext cx="18000" cy="18000"/>
            </a:xfrm>
            <a:prstGeom prst="rect">
              <a:avLst/>
            </a:prstGeom>
          </xdr:spPr>
        </xdr:pic>
      </mc:Fallback>
    </mc:AlternateContent>
    <xdr:clientData/>
  </xdr:twoCellAnchor>
  <xdr:twoCellAnchor editAs="oneCell">
    <xdr:from>
      <xdr:col>3</xdr:col>
      <xdr:colOff>977080</xdr:colOff>
      <xdr:row>37</xdr:row>
      <xdr:rowOff>106480</xdr:rowOff>
    </xdr:from>
    <xdr:to>
      <xdr:col>5</xdr:col>
      <xdr:colOff>284640</xdr:colOff>
      <xdr:row>44</xdr:row>
      <xdr:rowOff>26560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1" name="Ink 40">
              <a:extLst>
                <a:ext uri="{FF2B5EF4-FFF2-40B4-BE49-F238E27FC236}">
                  <a16:creationId xmlns:a16="http://schemas.microsoft.com/office/drawing/2014/main" id="{B73A05D7-13EE-447B-F450-24EF06C85424}"/>
                </a:ext>
              </a:extLst>
            </xdr14:cNvPr>
            <xdr14:cNvContentPartPr/>
          </xdr14:nvContentPartPr>
          <xdr14:nvPr macro=""/>
          <xdr14:xfrm>
            <a:off x="3258000" y="6893360"/>
            <a:ext cx="1888200" cy="1200240"/>
          </xdr14:xfrm>
        </xdr:contentPart>
      </mc:Choice>
      <mc:Fallback xmlns="">
        <xdr:pic>
          <xdr:nvPicPr>
            <xdr:cNvPr id="41" name="Ink 40">
              <a:extLst>
                <a:ext uri="{FF2B5EF4-FFF2-40B4-BE49-F238E27FC236}">
                  <a16:creationId xmlns:a16="http://schemas.microsoft.com/office/drawing/2014/main" id="{B73A05D7-13EE-447B-F450-24EF06C85424}"/>
                </a:ext>
              </a:extLst>
            </xdr:cNvPr>
            <xdr:cNvPicPr/>
          </xdr:nvPicPr>
          <xdr:blipFill>
            <a:blip xmlns:r="http://schemas.openxmlformats.org/officeDocument/2006/relationships" r:embed="rId8"/>
            <a:stretch>
              <a:fillRect/>
            </a:stretch>
          </xdr:blipFill>
          <xdr:spPr>
            <a:xfrm>
              <a:off x="3249343" y="6884215"/>
              <a:ext cx="1905874" cy="1218165"/>
            </a:xfrm>
            <a:prstGeom prst="rect">
              <a:avLst/>
            </a:prstGeom>
          </xdr:spPr>
        </xdr:pic>
      </mc:Fallback>
    </mc:AlternateContent>
    <xdr:clientData/>
  </xdr:twoCellAnchor>
  <xdr:twoCellAnchor editAs="oneCell">
    <xdr:from>
      <xdr:col>1</xdr:col>
      <xdr:colOff>406900</xdr:colOff>
      <xdr:row>46</xdr:row>
      <xdr:rowOff>144609</xdr:rowOff>
    </xdr:from>
    <xdr:to>
      <xdr:col>4</xdr:col>
      <xdr:colOff>1401322</xdr:colOff>
      <xdr:row>56</xdr:row>
      <xdr:rowOff>35410</xdr:rowOff>
    </xdr:to>
    <xdr:pic>
      <xdr:nvPicPr>
        <xdr:cNvPr id="42" name="Picture 41">
          <a:extLst>
            <a:ext uri="{FF2B5EF4-FFF2-40B4-BE49-F238E27FC236}">
              <a16:creationId xmlns:a16="http://schemas.microsoft.com/office/drawing/2014/main" id="{1B23501C-7A22-5613-2585-AE065B703D07}"/>
            </a:ext>
          </a:extLst>
        </xdr:cNvPr>
        <xdr:cNvPicPr>
          <a:picLocks noChangeAspect="1"/>
        </xdr:cNvPicPr>
      </xdr:nvPicPr>
      <xdr:blipFill>
        <a:blip xmlns:r="http://schemas.openxmlformats.org/officeDocument/2006/relationships" r:embed="rId9"/>
        <a:stretch>
          <a:fillRect/>
        </a:stretch>
      </xdr:blipFill>
      <xdr:spPr>
        <a:xfrm>
          <a:off x="1014834" y="8589068"/>
          <a:ext cx="3734291" cy="1722932"/>
        </a:xfrm>
        <a:prstGeom prst="rect">
          <a:avLst/>
        </a:prstGeom>
      </xdr:spPr>
    </xdr:pic>
    <xdr:clientData/>
  </xdr:twoCellAnchor>
  <xdr:twoCellAnchor editAs="oneCell">
    <xdr:from>
      <xdr:col>1</xdr:col>
      <xdr:colOff>350857</xdr:colOff>
      <xdr:row>57</xdr:row>
      <xdr:rowOff>71120</xdr:rowOff>
    </xdr:from>
    <xdr:to>
      <xdr:col>4</xdr:col>
      <xdr:colOff>944043</xdr:colOff>
      <xdr:row>66</xdr:row>
      <xdr:rowOff>56401</xdr:rowOff>
    </xdr:to>
    <xdr:pic>
      <xdr:nvPicPr>
        <xdr:cNvPr id="43" name="Picture 42">
          <a:extLst>
            <a:ext uri="{FF2B5EF4-FFF2-40B4-BE49-F238E27FC236}">
              <a16:creationId xmlns:a16="http://schemas.microsoft.com/office/drawing/2014/main" id="{C3648047-5CB3-8C37-C343-4F7862FCA23A}"/>
            </a:ext>
          </a:extLst>
        </xdr:cNvPr>
        <xdr:cNvPicPr>
          <a:picLocks noChangeAspect="1"/>
        </xdr:cNvPicPr>
      </xdr:nvPicPr>
      <xdr:blipFill>
        <a:blip xmlns:r="http://schemas.openxmlformats.org/officeDocument/2006/relationships" r:embed="rId10"/>
        <a:stretch>
          <a:fillRect/>
        </a:stretch>
      </xdr:blipFill>
      <xdr:spPr>
        <a:xfrm>
          <a:off x="960457" y="10515600"/>
          <a:ext cx="3341466" cy="1631201"/>
        </a:xfrm>
        <a:prstGeom prst="rect">
          <a:avLst/>
        </a:prstGeom>
      </xdr:spPr>
    </xdr:pic>
    <xdr:clientData/>
  </xdr:twoCellAnchor>
  <xdr:twoCellAnchor editAs="oneCell">
    <xdr:from>
      <xdr:col>5</xdr:col>
      <xdr:colOff>598536</xdr:colOff>
      <xdr:row>6</xdr:row>
      <xdr:rowOff>103692</xdr:rowOff>
    </xdr:from>
    <xdr:to>
      <xdr:col>10</xdr:col>
      <xdr:colOff>244746</xdr:colOff>
      <xdr:row>12</xdr:row>
      <xdr:rowOff>148040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1" name="Ink 30">
              <a:extLst>
                <a:ext uri="{FF2B5EF4-FFF2-40B4-BE49-F238E27FC236}">
                  <a16:creationId xmlns:a16="http://schemas.microsoft.com/office/drawing/2014/main" id="{3C829CBC-0FA5-C427-2639-D2539B016C7F}"/>
                </a:ext>
              </a:extLst>
            </xdr14:cNvPr>
            <xdr14:cNvContentPartPr/>
          </xdr14:nvContentPartPr>
          <xdr14:nvPr macro=""/>
          <xdr14:xfrm>
            <a:off x="5455638" y="1192263"/>
            <a:ext cx="3357720" cy="1132920"/>
          </xdr14:xfrm>
        </xdr:contentPart>
      </mc:Choice>
      <mc:Fallback xmlns="">
        <xdr:pic>
          <xdr:nvPicPr>
            <xdr:cNvPr id="31" name="Ink 30">
              <a:extLst>
                <a:ext uri="{FF2B5EF4-FFF2-40B4-BE49-F238E27FC236}">
                  <a16:creationId xmlns:a16="http://schemas.microsoft.com/office/drawing/2014/main" id="{3C829CBC-0FA5-C427-2639-D2539B016C7F}"/>
                </a:ext>
              </a:extLst>
            </xdr:cNvPr>
            <xdr:cNvPicPr/>
          </xdr:nvPicPr>
          <xdr:blipFill>
            <a:blip xmlns:r="http://schemas.openxmlformats.org/officeDocument/2006/relationships" r:embed="rId12"/>
            <a:stretch>
              <a:fillRect/>
            </a:stretch>
          </xdr:blipFill>
          <xdr:spPr>
            <a:xfrm>
              <a:off x="5446980" y="1183370"/>
              <a:ext cx="3375396" cy="1150350"/>
            </a:xfrm>
            <a:prstGeom prst="rect">
              <a:avLst/>
            </a:prstGeom>
          </xdr:spPr>
        </xdr:pic>
      </mc:Fallback>
    </mc:AlternateContent>
    <xdr:clientData/>
  </xdr:twoCellAnchor>
  <xdr:twoCellAnchor editAs="oneCell">
    <xdr:from>
      <xdr:col>2</xdr:col>
      <xdr:colOff>631409</xdr:colOff>
      <xdr:row>47</xdr:row>
      <xdr:rowOff>165690</xdr:rowOff>
    </xdr:from>
    <xdr:to>
      <xdr:col>2</xdr:col>
      <xdr:colOff>631769</xdr:colOff>
      <xdr:row>47</xdr:row>
      <xdr:rowOff>166050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32" name="Ink 31">
              <a:extLst>
                <a:ext uri="{FF2B5EF4-FFF2-40B4-BE49-F238E27FC236}">
                  <a16:creationId xmlns:a16="http://schemas.microsoft.com/office/drawing/2014/main" id="{CCCDE114-B9E1-FD39-9AC9-73C88F0DBF38}"/>
                </a:ext>
              </a:extLst>
            </xdr14:cNvPr>
            <xdr14:cNvContentPartPr/>
          </xdr14:nvContentPartPr>
          <xdr14:nvPr macro=""/>
          <xdr14:xfrm>
            <a:off x="1852981" y="8817503"/>
            <a:ext cx="360" cy="360"/>
          </xdr14:xfrm>
        </xdr:contentPart>
      </mc:Choice>
      <mc:Fallback xmlns="">
        <xdr:pic>
          <xdr:nvPicPr>
            <xdr:cNvPr id="32" name="Ink 31">
              <a:extLst>
                <a:ext uri="{FF2B5EF4-FFF2-40B4-BE49-F238E27FC236}">
                  <a16:creationId xmlns:a16="http://schemas.microsoft.com/office/drawing/2014/main" id="{CCCDE114-B9E1-FD39-9AC9-73C88F0DBF38}"/>
                </a:ext>
              </a:extLst>
            </xdr:cNvPr>
            <xdr:cNvPicPr/>
          </xdr:nvPicPr>
          <xdr:blipFill>
            <a:blip xmlns:r="http://schemas.openxmlformats.org/officeDocument/2006/relationships" r:embed="rId14"/>
            <a:stretch>
              <a:fillRect/>
            </a:stretch>
          </xdr:blipFill>
          <xdr:spPr>
            <a:xfrm>
              <a:off x="1843981" y="8808863"/>
              <a:ext cx="18000" cy="18000"/>
            </a:xfrm>
            <a:prstGeom prst="rect">
              <a:avLst/>
            </a:prstGeom>
          </xdr:spPr>
        </xdr:pic>
      </mc:Fallback>
    </mc:AlternateContent>
    <xdr:clientData/>
  </xdr:twoCellAnchor>
  <xdr:twoCellAnchor editAs="oneCell">
    <xdr:from>
      <xdr:col>1</xdr:col>
      <xdr:colOff>480075</xdr:colOff>
      <xdr:row>50</xdr:row>
      <xdr:rowOff>59883</xdr:rowOff>
    </xdr:from>
    <xdr:to>
      <xdr:col>2</xdr:col>
      <xdr:colOff>20129</xdr:colOff>
      <xdr:row>50</xdr:row>
      <xdr:rowOff>127563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35" name="Ink 34">
              <a:extLst>
                <a:ext uri="{FF2B5EF4-FFF2-40B4-BE49-F238E27FC236}">
                  <a16:creationId xmlns:a16="http://schemas.microsoft.com/office/drawing/2014/main" id="{B952B6EF-24B5-0DCE-D79F-735678BD1806}"/>
                </a:ext>
              </a:extLst>
            </xdr14:cNvPr>
            <xdr14:cNvContentPartPr/>
          </xdr14:nvContentPartPr>
          <xdr14:nvPr macro=""/>
          <xdr14:xfrm>
            <a:off x="1090861" y="9263183"/>
            <a:ext cx="150840" cy="67680"/>
          </xdr14:xfrm>
        </xdr:contentPart>
      </mc:Choice>
      <mc:Fallback xmlns="">
        <xdr:pic>
          <xdr:nvPicPr>
            <xdr:cNvPr id="35" name="Ink 34">
              <a:extLst>
                <a:ext uri="{FF2B5EF4-FFF2-40B4-BE49-F238E27FC236}">
                  <a16:creationId xmlns:a16="http://schemas.microsoft.com/office/drawing/2014/main" id="{B952B6EF-24B5-0DCE-D79F-735678BD1806}"/>
                </a:ext>
              </a:extLst>
            </xdr:cNvPr>
            <xdr:cNvPicPr/>
          </xdr:nvPicPr>
          <xdr:blipFill>
            <a:blip xmlns:r="http://schemas.openxmlformats.org/officeDocument/2006/relationships" r:embed="rId16"/>
            <a:stretch>
              <a:fillRect/>
            </a:stretch>
          </xdr:blipFill>
          <xdr:spPr>
            <a:xfrm>
              <a:off x="1082200" y="9254543"/>
              <a:ext cx="168522" cy="85320"/>
            </a:xfrm>
            <a:prstGeom prst="rect">
              <a:avLst/>
            </a:prstGeom>
          </xdr:spPr>
        </xdr:pic>
      </mc:Fallback>
    </mc:AlternateContent>
    <xdr:clientData/>
  </xdr:twoCellAnchor>
  <xdr:twoCellAnchor editAs="oneCell">
    <xdr:from>
      <xdr:col>2</xdr:col>
      <xdr:colOff>581009</xdr:colOff>
      <xdr:row>48</xdr:row>
      <xdr:rowOff>168701</xdr:rowOff>
    </xdr:from>
    <xdr:to>
      <xdr:col>2</xdr:col>
      <xdr:colOff>581369</xdr:colOff>
      <xdr:row>48</xdr:row>
      <xdr:rowOff>169061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36" name="Ink 35">
              <a:extLst>
                <a:ext uri="{FF2B5EF4-FFF2-40B4-BE49-F238E27FC236}">
                  <a16:creationId xmlns:a16="http://schemas.microsoft.com/office/drawing/2014/main" id="{E66D2420-31C9-C567-A379-C248545B3179}"/>
                </a:ext>
              </a:extLst>
            </xdr14:cNvPr>
            <xdr14:cNvContentPartPr/>
          </xdr14:nvContentPartPr>
          <xdr14:nvPr macro=""/>
          <xdr14:xfrm>
            <a:off x="1802581" y="9004343"/>
            <a:ext cx="360" cy="360"/>
          </xdr14:xfrm>
        </xdr:contentPart>
      </mc:Choice>
      <mc:Fallback xmlns="">
        <xdr:pic>
          <xdr:nvPicPr>
            <xdr:cNvPr id="36" name="Ink 35">
              <a:extLst>
                <a:ext uri="{FF2B5EF4-FFF2-40B4-BE49-F238E27FC236}">
                  <a16:creationId xmlns:a16="http://schemas.microsoft.com/office/drawing/2014/main" id="{E66D2420-31C9-C567-A379-C248545B3179}"/>
                </a:ext>
              </a:extLst>
            </xdr:cNvPr>
            <xdr:cNvPicPr/>
          </xdr:nvPicPr>
          <xdr:blipFill>
            <a:blip xmlns:r="http://schemas.openxmlformats.org/officeDocument/2006/relationships" r:embed="rId14"/>
            <a:stretch>
              <a:fillRect/>
            </a:stretch>
          </xdr:blipFill>
          <xdr:spPr>
            <a:xfrm>
              <a:off x="1793941" y="8995703"/>
              <a:ext cx="18000" cy="18000"/>
            </a:xfrm>
            <a:prstGeom prst="rect">
              <a:avLst/>
            </a:prstGeom>
          </xdr:spPr>
        </xdr:pic>
      </mc:Fallback>
    </mc:AlternateContent>
    <xdr:clientData/>
  </xdr:twoCellAnchor>
  <xdr:twoCellAnchor editAs="oneCell">
    <xdr:from>
      <xdr:col>2</xdr:col>
      <xdr:colOff>447809</xdr:colOff>
      <xdr:row>50</xdr:row>
      <xdr:rowOff>121443</xdr:rowOff>
    </xdr:from>
    <xdr:to>
      <xdr:col>2</xdr:col>
      <xdr:colOff>525209</xdr:colOff>
      <xdr:row>51</xdr:row>
      <xdr:rowOff>4215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37" name="Ink 36">
              <a:extLst>
                <a:ext uri="{FF2B5EF4-FFF2-40B4-BE49-F238E27FC236}">
                  <a16:creationId xmlns:a16="http://schemas.microsoft.com/office/drawing/2014/main" id="{0DABE567-FB0F-3A2B-EBB7-CF655AECB5AB}"/>
                </a:ext>
              </a:extLst>
            </xdr14:cNvPr>
            <xdr14:cNvContentPartPr/>
          </xdr14:nvContentPartPr>
          <xdr14:nvPr macro=""/>
          <xdr14:xfrm>
            <a:off x="1669381" y="9324743"/>
            <a:ext cx="77400" cy="66600"/>
          </xdr14:xfrm>
        </xdr:contentPart>
      </mc:Choice>
      <mc:Fallback xmlns="">
        <xdr:pic>
          <xdr:nvPicPr>
            <xdr:cNvPr id="37" name="Ink 36">
              <a:extLst>
                <a:ext uri="{FF2B5EF4-FFF2-40B4-BE49-F238E27FC236}">
                  <a16:creationId xmlns:a16="http://schemas.microsoft.com/office/drawing/2014/main" id="{0DABE567-FB0F-3A2B-EBB7-CF655AECB5AB}"/>
                </a:ext>
              </a:extLst>
            </xdr:cNvPr>
            <xdr:cNvPicPr/>
          </xdr:nvPicPr>
          <xdr:blipFill>
            <a:blip xmlns:r="http://schemas.openxmlformats.org/officeDocument/2006/relationships" r:embed="rId19"/>
            <a:stretch>
              <a:fillRect/>
            </a:stretch>
          </xdr:blipFill>
          <xdr:spPr>
            <a:xfrm>
              <a:off x="1660381" y="9315743"/>
              <a:ext cx="95040" cy="84240"/>
            </a:xfrm>
            <a:prstGeom prst="rect">
              <a:avLst/>
            </a:prstGeom>
          </xdr:spPr>
        </xdr:pic>
      </mc:Fallback>
    </mc:AlternateContent>
    <xdr:clientData/>
  </xdr:twoCellAnchor>
  <xdr:twoCellAnchor editAs="oneCell">
    <xdr:from>
      <xdr:col>3</xdr:col>
      <xdr:colOff>85911</xdr:colOff>
      <xdr:row>50</xdr:row>
      <xdr:rowOff>115323</xdr:rowOff>
    </xdr:from>
    <xdr:to>
      <xdr:col>3</xdr:col>
      <xdr:colOff>112911</xdr:colOff>
      <xdr:row>51</xdr:row>
      <xdr:rowOff>16455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38" name="Ink 37">
              <a:extLst>
                <a:ext uri="{FF2B5EF4-FFF2-40B4-BE49-F238E27FC236}">
                  <a16:creationId xmlns:a16="http://schemas.microsoft.com/office/drawing/2014/main" id="{A5A7FD1A-0F8E-E90C-8543-16287BBBA98B}"/>
                </a:ext>
              </a:extLst>
            </xdr14:cNvPr>
            <xdr14:cNvContentPartPr/>
          </xdr14:nvContentPartPr>
          <xdr14:nvPr macro=""/>
          <xdr14:xfrm>
            <a:off x="2365981" y="9318623"/>
            <a:ext cx="27000" cy="84960"/>
          </xdr14:xfrm>
        </xdr:contentPart>
      </mc:Choice>
      <mc:Fallback xmlns="">
        <xdr:pic>
          <xdr:nvPicPr>
            <xdr:cNvPr id="38" name="Ink 37">
              <a:extLst>
                <a:ext uri="{FF2B5EF4-FFF2-40B4-BE49-F238E27FC236}">
                  <a16:creationId xmlns:a16="http://schemas.microsoft.com/office/drawing/2014/main" id="{A5A7FD1A-0F8E-E90C-8543-16287BBBA98B}"/>
                </a:ext>
              </a:extLst>
            </xdr:cNvPr>
            <xdr:cNvPicPr/>
          </xdr:nvPicPr>
          <xdr:blipFill>
            <a:blip xmlns:r="http://schemas.openxmlformats.org/officeDocument/2006/relationships" r:embed="rId21"/>
            <a:stretch>
              <a:fillRect/>
            </a:stretch>
          </xdr:blipFill>
          <xdr:spPr>
            <a:xfrm>
              <a:off x="2356981" y="9309983"/>
              <a:ext cx="44640" cy="10260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1003200</xdr:colOff>
      <xdr:row>15</xdr:row>
      <xdr:rowOff>114150</xdr:rowOff>
    </xdr:from>
    <xdr:to>
      <xdr:col>18</xdr:col>
      <xdr:colOff>215170</xdr:colOff>
      <xdr:row>17</xdr:row>
      <xdr:rowOff>113220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99" name="Ink 98">
              <a:extLst>
                <a:ext uri="{FF2B5EF4-FFF2-40B4-BE49-F238E27FC236}">
                  <a16:creationId xmlns:a16="http://schemas.microsoft.com/office/drawing/2014/main" id="{B96E72F7-716B-1704-C59E-7104C772A324}"/>
                </a:ext>
              </a:extLst>
            </xdr14:cNvPr>
            <xdr14:cNvContentPartPr/>
          </xdr14:nvContentPartPr>
          <xdr14:nvPr macro=""/>
          <xdr14:xfrm>
            <a:off x="13392050" y="2876400"/>
            <a:ext cx="513720" cy="551520"/>
          </xdr14:xfrm>
        </xdr:contentPart>
      </mc:Choice>
      <mc:Fallback xmlns="">
        <xdr:pic>
          <xdr:nvPicPr>
            <xdr:cNvPr id="99" name="Ink 98">
              <a:extLst>
                <a:ext uri="{FF2B5EF4-FFF2-40B4-BE49-F238E27FC236}">
                  <a16:creationId xmlns:a16="http://schemas.microsoft.com/office/drawing/2014/main" id="{B96E72F7-716B-1704-C59E-7104C772A324}"/>
                </a:ext>
              </a:extLst>
            </xdr:cNvPr>
            <xdr:cNvPicPr/>
          </xdr:nvPicPr>
          <xdr:blipFill>
            <a:blip xmlns:r="http://schemas.openxmlformats.org/officeDocument/2006/relationships" r:embed="rId2"/>
            <a:stretch>
              <a:fillRect/>
            </a:stretch>
          </xdr:blipFill>
          <xdr:spPr>
            <a:xfrm>
              <a:off x="13383044" y="2867400"/>
              <a:ext cx="531372" cy="569160"/>
            </a:xfrm>
            <a:prstGeom prst="rect">
              <a:avLst/>
            </a:prstGeom>
          </xdr:spPr>
        </xdr:pic>
      </mc:Fallback>
    </mc:AlternateContent>
    <xdr:clientData/>
  </xdr:twoCellAnchor>
  <xdr:twoCellAnchor editAs="oneCell">
    <xdr:from>
      <xdr:col>18</xdr:col>
      <xdr:colOff>628450</xdr:colOff>
      <xdr:row>17</xdr:row>
      <xdr:rowOff>25020</xdr:rowOff>
    </xdr:from>
    <xdr:to>
      <xdr:col>18</xdr:col>
      <xdr:colOff>835450</xdr:colOff>
      <xdr:row>17</xdr:row>
      <xdr:rowOff>32220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00" name="Ink 99">
              <a:extLst>
                <a:ext uri="{FF2B5EF4-FFF2-40B4-BE49-F238E27FC236}">
                  <a16:creationId xmlns:a16="http://schemas.microsoft.com/office/drawing/2014/main" id="{12E6AEB8-AA5B-06D1-FA43-5CFB38F6465A}"/>
                </a:ext>
              </a:extLst>
            </xdr14:cNvPr>
            <xdr14:cNvContentPartPr/>
          </xdr14:nvContentPartPr>
          <xdr14:nvPr macro=""/>
          <xdr14:xfrm>
            <a:off x="14319050" y="3339720"/>
            <a:ext cx="207000" cy="7200"/>
          </xdr14:xfrm>
        </xdr:contentPart>
      </mc:Choice>
      <mc:Fallback xmlns="">
        <xdr:pic>
          <xdr:nvPicPr>
            <xdr:cNvPr id="100" name="Ink 99">
              <a:extLst>
                <a:ext uri="{FF2B5EF4-FFF2-40B4-BE49-F238E27FC236}">
                  <a16:creationId xmlns:a16="http://schemas.microsoft.com/office/drawing/2014/main" id="{12E6AEB8-AA5B-06D1-FA43-5CFB38F6465A}"/>
                </a:ext>
              </a:extLst>
            </xdr:cNvPr>
            <xdr:cNvPicPr/>
          </xdr:nvPicPr>
          <xdr:blipFill>
            <a:blip xmlns:r="http://schemas.openxmlformats.org/officeDocument/2006/relationships" r:embed="rId4"/>
            <a:stretch>
              <a:fillRect/>
            </a:stretch>
          </xdr:blipFill>
          <xdr:spPr>
            <a:xfrm>
              <a:off x="14310050" y="3330720"/>
              <a:ext cx="224640" cy="24840"/>
            </a:xfrm>
            <a:prstGeom prst="rect">
              <a:avLst/>
            </a:prstGeom>
          </xdr:spPr>
        </xdr:pic>
      </mc:Fallback>
    </mc:AlternateContent>
    <xdr:clientData/>
  </xdr:twoCellAnchor>
  <xdr:twoCellAnchor editAs="oneCell">
    <xdr:from>
      <xdr:col>18</xdr:col>
      <xdr:colOff>1078450</xdr:colOff>
      <xdr:row>15</xdr:row>
      <xdr:rowOff>107670</xdr:rowOff>
    </xdr:from>
    <xdr:to>
      <xdr:col>25</xdr:col>
      <xdr:colOff>1394476</xdr:colOff>
      <xdr:row>18</xdr:row>
      <xdr:rowOff>632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07" name="Ink 106">
              <a:extLst>
                <a:ext uri="{FF2B5EF4-FFF2-40B4-BE49-F238E27FC236}">
                  <a16:creationId xmlns:a16="http://schemas.microsoft.com/office/drawing/2014/main" id="{C5AC6904-C7FD-7072-DDA2-7A30E6448B39}"/>
                </a:ext>
              </a:extLst>
            </xdr14:cNvPr>
            <xdr14:cNvContentPartPr/>
          </xdr14:nvContentPartPr>
          <xdr14:nvPr macro=""/>
          <xdr14:xfrm>
            <a:off x="14769050" y="2869920"/>
            <a:ext cx="1461240" cy="627120"/>
          </xdr14:xfrm>
        </xdr:contentPart>
      </mc:Choice>
      <mc:Fallback xmlns="">
        <xdr:pic>
          <xdr:nvPicPr>
            <xdr:cNvPr id="107" name="Ink 106">
              <a:extLst>
                <a:ext uri="{FF2B5EF4-FFF2-40B4-BE49-F238E27FC236}">
                  <a16:creationId xmlns:a16="http://schemas.microsoft.com/office/drawing/2014/main" id="{C5AC6904-C7FD-7072-DDA2-7A30E6448B39}"/>
                </a:ext>
              </a:extLst>
            </xdr:cNvPr>
            <xdr:cNvPicPr/>
          </xdr:nvPicPr>
          <xdr:blipFill>
            <a:blip xmlns:r="http://schemas.openxmlformats.org/officeDocument/2006/relationships" r:embed="rId6"/>
            <a:stretch>
              <a:fillRect/>
            </a:stretch>
          </xdr:blipFill>
          <xdr:spPr>
            <a:xfrm>
              <a:off x="14760410" y="2861280"/>
              <a:ext cx="1478880" cy="644760"/>
            </a:xfrm>
            <a:prstGeom prst="rect">
              <a:avLst/>
            </a:prstGeom>
          </xdr:spPr>
        </xdr:pic>
      </mc:Fallback>
    </mc:AlternateContent>
    <xdr:clientData/>
  </xdr:twoCellAnchor>
  <xdr:twoCellAnchor editAs="oneCell">
    <xdr:from>
      <xdr:col>20</xdr:col>
      <xdr:colOff>732692</xdr:colOff>
      <xdr:row>48</xdr:row>
      <xdr:rowOff>49584</xdr:rowOff>
    </xdr:from>
    <xdr:to>
      <xdr:col>28</xdr:col>
      <xdr:colOff>1250200</xdr:colOff>
      <xdr:row>56</xdr:row>
      <xdr:rowOff>8828</xdr:rowOff>
    </xdr:to>
    <xdr:pic>
      <xdr:nvPicPr>
        <xdr:cNvPr id="109" name="Picture 108">
          <a:extLst>
            <a:ext uri="{FF2B5EF4-FFF2-40B4-BE49-F238E27FC236}">
              <a16:creationId xmlns:a16="http://schemas.microsoft.com/office/drawing/2014/main" id="{6046A56C-31EC-49D3-8DD6-B73E907000F8}"/>
            </a:ext>
          </a:extLst>
        </xdr:cNvPr>
        <xdr:cNvPicPr>
          <a:picLocks noChangeAspect="1"/>
        </xdr:cNvPicPr>
      </xdr:nvPicPr>
      <xdr:blipFill>
        <a:blip xmlns:r="http://schemas.openxmlformats.org/officeDocument/2006/relationships" r:embed="rId7"/>
        <a:stretch>
          <a:fillRect/>
        </a:stretch>
      </xdr:blipFill>
      <xdr:spPr>
        <a:xfrm>
          <a:off x="16722969" y="10260384"/>
          <a:ext cx="5681815" cy="1412906"/>
        </a:xfrm>
        <a:prstGeom prst="rect">
          <a:avLst/>
        </a:prstGeom>
      </xdr:spPr>
    </xdr:pic>
    <xdr:clientData/>
  </xdr:twoCellAnchor>
  <xdr:twoCellAnchor editAs="oneCell">
    <xdr:from>
      <xdr:col>19</xdr:col>
      <xdr:colOff>0</xdr:colOff>
      <xdr:row>5</xdr:row>
      <xdr:rowOff>29077</xdr:rowOff>
    </xdr:from>
    <xdr:to>
      <xdr:col>19</xdr:col>
      <xdr:colOff>0</xdr:colOff>
      <xdr:row>5</xdr:row>
      <xdr:rowOff>29437</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17" name="Ink 116">
              <a:extLst>
                <a:ext uri="{FF2B5EF4-FFF2-40B4-BE49-F238E27FC236}">
                  <a16:creationId xmlns:a16="http://schemas.microsoft.com/office/drawing/2014/main" id="{36A6013A-633D-8AB2-018E-31567B551A09}"/>
                </a:ext>
              </a:extLst>
            </xdr14:cNvPr>
            <xdr14:cNvContentPartPr/>
          </xdr14:nvContentPartPr>
          <xdr14:nvPr macro=""/>
          <xdr14:xfrm>
            <a:off x="16013612" y="937615"/>
            <a:ext cx="2160" cy="360"/>
          </xdr14:xfrm>
        </xdr:contentPart>
      </mc:Choice>
      <mc:Fallback xmlns="">
        <xdr:pic>
          <xdr:nvPicPr>
            <xdr:cNvPr id="117" name="Ink 116">
              <a:extLst>
                <a:ext uri="{FF2B5EF4-FFF2-40B4-BE49-F238E27FC236}">
                  <a16:creationId xmlns:a16="http://schemas.microsoft.com/office/drawing/2014/main" id="{36A6013A-633D-8AB2-018E-31567B551A09}"/>
                </a:ext>
              </a:extLst>
            </xdr:cNvPr>
            <xdr:cNvPicPr/>
          </xdr:nvPicPr>
          <xdr:blipFill>
            <a:blip xmlns:r="http://schemas.openxmlformats.org/officeDocument/2006/relationships" r:embed="rId9"/>
            <a:stretch>
              <a:fillRect/>
            </a:stretch>
          </xdr:blipFill>
          <xdr:spPr>
            <a:xfrm>
              <a:off x="16004612" y="928975"/>
              <a:ext cx="19800" cy="18000"/>
            </a:xfrm>
            <a:prstGeom prst="rect">
              <a:avLst/>
            </a:prstGeom>
          </xdr:spPr>
        </xdr:pic>
      </mc:Fallback>
    </mc:AlternateContent>
    <xdr:clientData/>
  </xdr:twoCellAnchor>
  <xdr:twoCellAnchor editAs="oneCell">
    <xdr:from>
      <xdr:col>8</xdr:col>
      <xdr:colOff>689147</xdr:colOff>
      <xdr:row>17</xdr:row>
      <xdr:rowOff>110094</xdr:rowOff>
    </xdr:from>
    <xdr:to>
      <xdr:col>12</xdr:col>
      <xdr:colOff>378333</xdr:colOff>
      <xdr:row>25</xdr:row>
      <xdr:rowOff>54027</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Ink 55">
              <a:extLst>
                <a:ext uri="{FF2B5EF4-FFF2-40B4-BE49-F238E27FC236}">
                  <a16:creationId xmlns:a16="http://schemas.microsoft.com/office/drawing/2014/main" id="{D4D0D454-B7EA-B0E1-FA94-D6A881794136}"/>
                </a:ext>
              </a:extLst>
            </xdr14:cNvPr>
            <xdr14:cNvContentPartPr/>
          </xdr14:nvContentPartPr>
          <xdr14:nvPr macro=""/>
          <xdr14:xfrm>
            <a:off x="5582880" y="3454427"/>
            <a:ext cx="3973320" cy="1425600"/>
          </xdr14:xfrm>
        </xdr:contentPart>
      </mc:Choice>
      <mc:Fallback xmlns="">
        <xdr:pic>
          <xdr:nvPicPr>
            <xdr:cNvPr id="56" name="Ink 55">
              <a:extLst>
                <a:ext uri="{FF2B5EF4-FFF2-40B4-BE49-F238E27FC236}">
                  <a16:creationId xmlns:a16="http://schemas.microsoft.com/office/drawing/2014/main" id="{D4D0D454-B7EA-B0E1-FA94-D6A881794136}"/>
                </a:ext>
              </a:extLst>
            </xdr:cNvPr>
            <xdr:cNvPicPr/>
          </xdr:nvPicPr>
          <xdr:blipFill>
            <a:blip xmlns:r="http://schemas.openxmlformats.org/officeDocument/2006/relationships" r:embed="rId11"/>
            <a:stretch>
              <a:fillRect/>
            </a:stretch>
          </xdr:blipFill>
          <xdr:spPr>
            <a:xfrm>
              <a:off x="5573899" y="3445203"/>
              <a:ext cx="3990923" cy="1443678"/>
            </a:xfrm>
            <a:prstGeom prst="rect">
              <a:avLst/>
            </a:prstGeom>
          </xdr:spPr>
        </xdr:pic>
      </mc:Fallback>
    </mc:AlternateContent>
    <xdr:clientData/>
  </xdr:twoCellAnchor>
  <xdr:twoCellAnchor editAs="oneCell">
    <xdr:from>
      <xdr:col>8</xdr:col>
      <xdr:colOff>55547</xdr:colOff>
      <xdr:row>17</xdr:row>
      <xdr:rowOff>14694</xdr:rowOff>
    </xdr:from>
    <xdr:to>
      <xdr:col>11</xdr:col>
      <xdr:colOff>26187</xdr:colOff>
      <xdr:row>25</xdr:row>
      <xdr:rowOff>129627</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Ink 56">
              <a:extLst>
                <a:ext uri="{FF2B5EF4-FFF2-40B4-BE49-F238E27FC236}">
                  <a16:creationId xmlns:a16="http://schemas.microsoft.com/office/drawing/2014/main" id="{053B66AA-F439-8D16-1B7C-92FB5E2FE52A}"/>
                </a:ext>
              </a:extLst>
            </xdr14:cNvPr>
            <xdr14:cNvContentPartPr/>
          </xdr14:nvContentPartPr>
          <xdr14:nvPr macro=""/>
          <xdr14:xfrm>
            <a:off x="4949280" y="3359027"/>
            <a:ext cx="3196440" cy="1596600"/>
          </xdr14:xfrm>
        </xdr:contentPart>
      </mc:Choice>
      <mc:Fallback xmlns="">
        <xdr:pic>
          <xdr:nvPicPr>
            <xdr:cNvPr id="57" name="Ink 56">
              <a:extLst>
                <a:ext uri="{FF2B5EF4-FFF2-40B4-BE49-F238E27FC236}">
                  <a16:creationId xmlns:a16="http://schemas.microsoft.com/office/drawing/2014/main" id="{053B66AA-F439-8D16-1B7C-92FB5E2FE52A}"/>
                </a:ext>
              </a:extLst>
            </xdr:cNvPr>
            <xdr:cNvPicPr/>
          </xdr:nvPicPr>
          <xdr:blipFill>
            <a:blip xmlns:r="http://schemas.openxmlformats.org/officeDocument/2006/relationships" r:embed="rId13"/>
            <a:stretch>
              <a:fillRect/>
            </a:stretch>
          </xdr:blipFill>
          <xdr:spPr>
            <a:xfrm>
              <a:off x="4940292" y="3349828"/>
              <a:ext cx="3214056" cy="1614630"/>
            </a:xfrm>
            <a:prstGeom prst="rect">
              <a:avLst/>
            </a:prstGeom>
          </xdr:spPr>
        </xdr:pic>
      </mc:Fallback>
    </mc:AlternateContent>
    <xdr:clientData/>
  </xdr:twoCellAnchor>
  <xdr:twoCellAnchor editAs="oneCell">
    <xdr:from>
      <xdr:col>11</xdr:col>
      <xdr:colOff>138067</xdr:colOff>
      <xdr:row>22</xdr:row>
      <xdr:rowOff>153541</xdr:rowOff>
    </xdr:from>
    <xdr:to>
      <xdr:col>12</xdr:col>
      <xdr:colOff>526118</xdr:colOff>
      <xdr:row>25</xdr:row>
      <xdr:rowOff>414</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63" name="Ink 62">
              <a:extLst>
                <a:ext uri="{FF2B5EF4-FFF2-40B4-BE49-F238E27FC236}">
                  <a16:creationId xmlns:a16="http://schemas.microsoft.com/office/drawing/2014/main" id="{F57B79ED-0CB0-47D8-E251-C7CF280D3A8F}"/>
                </a:ext>
              </a:extLst>
            </xdr14:cNvPr>
            <xdr14:cNvContentPartPr/>
          </xdr14:nvContentPartPr>
          <xdr14:nvPr macro=""/>
          <xdr14:xfrm>
            <a:off x="8260160" y="4359308"/>
            <a:ext cx="1445400" cy="392400"/>
          </xdr14:xfrm>
        </xdr:contentPart>
      </mc:Choice>
      <mc:Fallback xmlns="">
        <xdr:pic>
          <xdr:nvPicPr>
            <xdr:cNvPr id="63" name="Ink 62">
              <a:extLst>
                <a:ext uri="{FF2B5EF4-FFF2-40B4-BE49-F238E27FC236}">
                  <a16:creationId xmlns:a16="http://schemas.microsoft.com/office/drawing/2014/main" id="{F57B79ED-0CB0-47D8-E251-C7CF280D3A8F}"/>
                </a:ext>
              </a:extLst>
            </xdr:cNvPr>
            <xdr:cNvPicPr/>
          </xdr:nvPicPr>
          <xdr:blipFill>
            <a:blip xmlns:r="http://schemas.openxmlformats.org/officeDocument/2006/relationships" r:embed="rId15"/>
            <a:stretch>
              <a:fillRect/>
            </a:stretch>
          </xdr:blipFill>
          <xdr:spPr>
            <a:xfrm>
              <a:off x="8251520" y="4350668"/>
              <a:ext cx="1463040" cy="410040"/>
            </a:xfrm>
            <a:prstGeom prst="rect">
              <a:avLst/>
            </a:prstGeom>
          </xdr:spPr>
        </xdr:pic>
      </mc:Fallback>
    </mc:AlternateContent>
    <xdr:clientData/>
  </xdr:twoCellAnchor>
  <xdr:twoCellAnchor editAs="oneCell">
    <xdr:from>
      <xdr:col>31</xdr:col>
      <xdr:colOff>574932</xdr:colOff>
      <xdr:row>15</xdr:row>
      <xdr:rowOff>167618</xdr:rowOff>
    </xdr:from>
    <xdr:to>
      <xdr:col>35</xdr:col>
      <xdr:colOff>384242</xdr:colOff>
      <xdr:row>21</xdr:row>
      <xdr:rowOff>62919</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12" name="Ink 111">
              <a:extLst>
                <a:ext uri="{FF2B5EF4-FFF2-40B4-BE49-F238E27FC236}">
                  <a16:creationId xmlns:a16="http://schemas.microsoft.com/office/drawing/2014/main" id="{B319A38E-BA13-D315-2A9F-DE40B460B073}"/>
                </a:ext>
              </a:extLst>
            </xdr14:cNvPr>
            <xdr14:cNvContentPartPr/>
          </xdr14:nvContentPartPr>
          <xdr14:nvPr macro=""/>
          <xdr14:xfrm>
            <a:off x="28209666" y="2894040"/>
            <a:ext cx="2941200" cy="1160640"/>
          </xdr14:xfrm>
        </xdr:contentPart>
      </mc:Choice>
      <mc:Fallback xmlns="">
        <xdr:pic>
          <xdr:nvPicPr>
            <xdr:cNvPr id="112" name="Ink 111">
              <a:extLst>
                <a:ext uri="{FF2B5EF4-FFF2-40B4-BE49-F238E27FC236}">
                  <a16:creationId xmlns:a16="http://schemas.microsoft.com/office/drawing/2014/main" id="{B319A38E-BA13-D315-2A9F-DE40B460B073}"/>
                </a:ext>
              </a:extLst>
            </xdr:cNvPr>
            <xdr:cNvPicPr/>
          </xdr:nvPicPr>
          <xdr:blipFill>
            <a:blip xmlns:r="http://schemas.openxmlformats.org/officeDocument/2006/relationships" r:embed="rId17"/>
            <a:stretch>
              <a:fillRect/>
            </a:stretch>
          </xdr:blipFill>
          <xdr:spPr>
            <a:xfrm>
              <a:off x="28200666" y="2885040"/>
              <a:ext cx="2958840" cy="117828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592920</xdr:colOff>
      <xdr:row>6</xdr:row>
      <xdr:rowOff>81194</xdr:rowOff>
    </xdr:from>
    <xdr:to>
      <xdr:col>1</xdr:col>
      <xdr:colOff>281400</xdr:colOff>
      <xdr:row>6</xdr:row>
      <xdr:rowOff>99914</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CD1B56F-AC57-8BCC-26E1-445F4CF5CCE7}"/>
                </a:ext>
              </a:extLst>
            </xdr14:cNvPr>
            <xdr14:cNvContentPartPr/>
          </xdr14:nvContentPartPr>
          <xdr14:nvPr macro=""/>
          <xdr14:xfrm>
            <a:off x="592920" y="1171440"/>
            <a:ext cx="298080" cy="18720"/>
          </xdr14:xfrm>
        </xdr:contentPart>
      </mc:Choice>
      <mc:Fallback xmlns="">
        <xdr:pic>
          <xdr:nvPicPr>
            <xdr:cNvPr id="2" name="Ink 1">
              <a:extLst>
                <a:ext uri="{FF2B5EF4-FFF2-40B4-BE49-F238E27FC236}">
                  <a16:creationId xmlns:a16="http://schemas.microsoft.com/office/drawing/2014/main" id="{4CD1B56F-AC57-8BCC-26E1-445F4CF5CCE7}"/>
                </a:ext>
              </a:extLst>
            </xdr:cNvPr>
            <xdr:cNvPicPr/>
          </xdr:nvPicPr>
          <xdr:blipFill>
            <a:blip xmlns:r="http://schemas.openxmlformats.org/officeDocument/2006/relationships" r:embed="rId2"/>
            <a:stretch>
              <a:fillRect/>
            </a:stretch>
          </xdr:blipFill>
          <xdr:spPr>
            <a:xfrm>
              <a:off x="583920" y="1162800"/>
              <a:ext cx="315720" cy="36360"/>
            </a:xfrm>
            <a:prstGeom prst="rect">
              <a:avLst/>
            </a:prstGeom>
          </xdr:spPr>
        </xdr:pic>
      </mc:Fallback>
    </mc:AlternateContent>
    <xdr:clientData/>
  </xdr:twoCellAnchor>
  <xdr:twoCellAnchor editAs="oneCell">
    <xdr:from>
      <xdr:col>1</xdr:col>
      <xdr:colOff>85560</xdr:colOff>
      <xdr:row>2</xdr:row>
      <xdr:rowOff>163625</xdr:rowOff>
    </xdr:from>
    <xdr:to>
      <xdr:col>1</xdr:col>
      <xdr:colOff>247200</xdr:colOff>
      <xdr:row>6</xdr:row>
      <xdr:rowOff>88034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4A43ADFC-418B-21AD-15AD-87C8E4D780C6}"/>
                </a:ext>
              </a:extLst>
            </xdr14:cNvPr>
            <xdr14:cNvContentPartPr/>
          </xdr14:nvContentPartPr>
          <xdr14:nvPr macro=""/>
          <xdr14:xfrm>
            <a:off x="695160" y="527040"/>
            <a:ext cx="161640" cy="651240"/>
          </xdr14:xfrm>
        </xdr:contentPart>
      </mc:Choice>
      <mc:Fallback xmlns="">
        <xdr:pic>
          <xdr:nvPicPr>
            <xdr:cNvPr id="3" name="Ink 2">
              <a:extLst>
                <a:ext uri="{FF2B5EF4-FFF2-40B4-BE49-F238E27FC236}">
                  <a16:creationId xmlns:a16="http://schemas.microsoft.com/office/drawing/2014/main" id="{4A43ADFC-418B-21AD-15AD-87C8E4D780C6}"/>
                </a:ext>
              </a:extLst>
            </xdr:cNvPr>
            <xdr:cNvPicPr/>
          </xdr:nvPicPr>
          <xdr:blipFill>
            <a:blip xmlns:r="http://schemas.openxmlformats.org/officeDocument/2006/relationships" r:embed="rId4"/>
            <a:stretch>
              <a:fillRect/>
            </a:stretch>
          </xdr:blipFill>
          <xdr:spPr>
            <a:xfrm>
              <a:off x="686520" y="518040"/>
              <a:ext cx="179280" cy="668880"/>
            </a:xfrm>
            <a:prstGeom prst="rect">
              <a:avLst/>
            </a:prstGeom>
          </xdr:spPr>
        </xdr:pic>
      </mc:Fallback>
    </mc:AlternateContent>
    <xdr:clientData/>
  </xdr:twoCellAnchor>
  <xdr:twoCellAnchor editAs="oneCell">
    <xdr:from>
      <xdr:col>1</xdr:col>
      <xdr:colOff>60360</xdr:colOff>
      <xdr:row>7</xdr:row>
      <xdr:rowOff>34846</xdr:rowOff>
    </xdr:from>
    <xdr:to>
      <xdr:col>1</xdr:col>
      <xdr:colOff>370320</xdr:colOff>
      <xdr:row>13</xdr:row>
      <xdr:rowOff>108840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6E019707-EA16-EC1C-4F55-D437C5181E3B}"/>
                </a:ext>
              </a:extLst>
            </xdr14:cNvPr>
            <xdr14:cNvContentPartPr/>
          </xdr14:nvContentPartPr>
          <xdr14:nvPr macro=""/>
          <xdr14:xfrm>
            <a:off x="669960" y="1306800"/>
            <a:ext cx="309960" cy="1164240"/>
          </xdr14:xfrm>
        </xdr:contentPart>
      </mc:Choice>
      <mc:Fallback xmlns="">
        <xdr:pic>
          <xdr:nvPicPr>
            <xdr:cNvPr id="4" name="Ink 3">
              <a:extLst>
                <a:ext uri="{FF2B5EF4-FFF2-40B4-BE49-F238E27FC236}">
                  <a16:creationId xmlns:a16="http://schemas.microsoft.com/office/drawing/2014/main" id="{6E019707-EA16-EC1C-4F55-D437C5181E3B}"/>
                </a:ext>
              </a:extLst>
            </xdr:cNvPr>
            <xdr:cNvPicPr/>
          </xdr:nvPicPr>
          <xdr:blipFill>
            <a:blip xmlns:r="http://schemas.openxmlformats.org/officeDocument/2006/relationships" r:embed="rId6"/>
            <a:stretch>
              <a:fillRect/>
            </a:stretch>
          </xdr:blipFill>
          <xdr:spPr>
            <a:xfrm>
              <a:off x="661320" y="1298160"/>
              <a:ext cx="327600" cy="1181880"/>
            </a:xfrm>
            <a:prstGeom prst="rect">
              <a:avLst/>
            </a:prstGeom>
          </xdr:spPr>
        </xdr:pic>
      </mc:Fallback>
    </mc:AlternateContent>
    <xdr:clientData/>
  </xdr:twoCellAnchor>
  <xdr:twoCellAnchor editAs="oneCell">
    <xdr:from>
      <xdr:col>4</xdr:col>
      <xdr:colOff>743070</xdr:colOff>
      <xdr:row>5</xdr:row>
      <xdr:rowOff>24970</xdr:rowOff>
    </xdr:from>
    <xdr:to>
      <xdr:col>4</xdr:col>
      <xdr:colOff>756030</xdr:colOff>
      <xdr:row>5</xdr:row>
      <xdr:rowOff>25330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6" name="Ink 55">
              <a:extLst>
                <a:ext uri="{FF2B5EF4-FFF2-40B4-BE49-F238E27FC236}">
                  <a16:creationId xmlns:a16="http://schemas.microsoft.com/office/drawing/2014/main" id="{DE06F468-D72F-BBFF-DC45-D21511D2521D}"/>
                </a:ext>
              </a:extLst>
            </xdr14:cNvPr>
            <xdr14:cNvContentPartPr/>
          </xdr14:nvContentPartPr>
          <xdr14:nvPr macro=""/>
          <xdr14:xfrm>
            <a:off x="3962520" y="945720"/>
            <a:ext cx="12960" cy="360"/>
          </xdr14:xfrm>
        </xdr:contentPart>
      </mc:Choice>
      <mc:Fallback xmlns="">
        <xdr:pic>
          <xdr:nvPicPr>
            <xdr:cNvPr id="56" name="Ink 55">
              <a:extLst>
                <a:ext uri="{FF2B5EF4-FFF2-40B4-BE49-F238E27FC236}">
                  <a16:creationId xmlns:a16="http://schemas.microsoft.com/office/drawing/2014/main" id="{DE06F468-D72F-BBFF-DC45-D21511D2521D}"/>
                </a:ext>
              </a:extLst>
            </xdr:cNvPr>
            <xdr:cNvPicPr/>
          </xdr:nvPicPr>
          <xdr:blipFill>
            <a:blip xmlns:r="http://schemas.openxmlformats.org/officeDocument/2006/relationships" r:embed="rId8"/>
            <a:stretch>
              <a:fillRect/>
            </a:stretch>
          </xdr:blipFill>
          <xdr:spPr>
            <a:xfrm>
              <a:off x="3953520" y="937080"/>
              <a:ext cx="30600" cy="18000"/>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149110</xdr:colOff>
      <xdr:row>10</xdr:row>
      <xdr:rowOff>141380</xdr:rowOff>
    </xdr:from>
    <xdr:to>
      <xdr:col>5</xdr:col>
      <xdr:colOff>37460</xdr:colOff>
      <xdr:row>13</xdr:row>
      <xdr:rowOff>50450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D3478E8-6259-A03F-9A65-05E1EFCA99DB}"/>
                </a:ext>
              </a:extLst>
            </xdr14:cNvPr>
            <xdr14:cNvContentPartPr/>
          </xdr14:nvContentPartPr>
          <xdr14:nvPr macro=""/>
          <xdr14:xfrm>
            <a:off x="4702060" y="1982880"/>
            <a:ext cx="1380600" cy="461520"/>
          </xdr14:xfrm>
        </xdr:contentPart>
      </mc:Choice>
      <mc:Fallback xmlns="">
        <xdr:pic>
          <xdr:nvPicPr>
            <xdr:cNvPr id="2" name="Ink 1">
              <a:extLst>
                <a:ext uri="{FF2B5EF4-FFF2-40B4-BE49-F238E27FC236}">
                  <a16:creationId xmlns:a16="http://schemas.microsoft.com/office/drawing/2014/main" id="{ED3478E8-6259-A03F-9A65-05E1EFCA99DB}"/>
                </a:ext>
              </a:extLst>
            </xdr:cNvPr>
            <xdr:cNvPicPr/>
          </xdr:nvPicPr>
          <xdr:blipFill>
            <a:blip xmlns:r="http://schemas.openxmlformats.org/officeDocument/2006/relationships" r:embed="rId2"/>
            <a:stretch>
              <a:fillRect/>
            </a:stretch>
          </xdr:blipFill>
          <xdr:spPr>
            <a:xfrm>
              <a:off x="4693060" y="1974240"/>
              <a:ext cx="1398240" cy="479160"/>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429116</xdr:colOff>
      <xdr:row>10</xdr:row>
      <xdr:rowOff>95010</xdr:rowOff>
    </xdr:from>
    <xdr:to>
      <xdr:col>18</xdr:col>
      <xdr:colOff>28220</xdr:colOff>
      <xdr:row>13</xdr:row>
      <xdr:rowOff>104097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2D3D707B-2B37-3CD6-4305-1FBB6EFF56AE}"/>
                </a:ext>
              </a:extLst>
            </xdr14:cNvPr>
            <xdr14:cNvContentPartPr/>
          </xdr14:nvContentPartPr>
          <xdr14:nvPr macro=""/>
          <xdr14:xfrm>
            <a:off x="14381599" y="1934320"/>
            <a:ext cx="2034000" cy="560880"/>
          </xdr14:xfrm>
        </xdr:contentPart>
      </mc:Choice>
      <mc:Fallback xmlns="">
        <xdr:pic>
          <xdr:nvPicPr>
            <xdr:cNvPr id="8" name="Ink 7">
              <a:extLst>
                <a:ext uri="{FF2B5EF4-FFF2-40B4-BE49-F238E27FC236}">
                  <a16:creationId xmlns:a16="http://schemas.microsoft.com/office/drawing/2014/main" id="{2D3D707B-2B37-3CD6-4305-1FBB6EFF56AE}"/>
                </a:ext>
              </a:extLst>
            </xdr:cNvPr>
            <xdr:cNvPicPr/>
          </xdr:nvPicPr>
          <xdr:blipFill>
            <a:blip xmlns:r="http://schemas.openxmlformats.org/officeDocument/2006/relationships" r:embed="rId2"/>
            <a:stretch>
              <a:fillRect/>
            </a:stretch>
          </xdr:blipFill>
          <xdr:spPr>
            <a:xfrm>
              <a:off x="14372599" y="1925680"/>
              <a:ext cx="2051640" cy="578520"/>
            </a:xfrm>
            <a:prstGeom prst="rect">
              <a:avLst/>
            </a:prstGeom>
          </xdr:spPr>
        </xdr:pic>
      </mc:Fallback>
    </mc:AlternateContent>
    <xdr:clientData/>
  </xdr:twoCellAnchor>
  <xdr:twoCellAnchor editAs="oneCell">
    <xdr:from>
      <xdr:col>15</xdr:col>
      <xdr:colOff>424832</xdr:colOff>
      <xdr:row>15</xdr:row>
      <xdr:rowOff>9474</xdr:rowOff>
    </xdr:from>
    <xdr:to>
      <xdr:col>18</xdr:col>
      <xdr:colOff>515300</xdr:colOff>
      <xdr:row>18</xdr:row>
      <xdr:rowOff>1281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1" name="Ink 10">
              <a:extLst>
                <a:ext uri="{FF2B5EF4-FFF2-40B4-BE49-F238E27FC236}">
                  <a16:creationId xmlns:a16="http://schemas.microsoft.com/office/drawing/2014/main" id="{D313A17F-0EE0-A8D6-C094-5E339AF460F4}"/>
                </a:ext>
              </a:extLst>
            </xdr14:cNvPr>
            <xdr14:cNvContentPartPr/>
          </xdr14:nvContentPartPr>
          <xdr14:nvPr macro=""/>
          <xdr14:xfrm>
            <a:off x="14986039" y="2768440"/>
            <a:ext cx="1916640" cy="543600"/>
          </xdr14:xfrm>
        </xdr:contentPart>
      </mc:Choice>
      <mc:Fallback xmlns="">
        <xdr:pic>
          <xdr:nvPicPr>
            <xdr:cNvPr id="11" name="Ink 10">
              <a:extLst>
                <a:ext uri="{FF2B5EF4-FFF2-40B4-BE49-F238E27FC236}">
                  <a16:creationId xmlns:a16="http://schemas.microsoft.com/office/drawing/2014/main" id="{D313A17F-0EE0-A8D6-C094-5E339AF460F4}"/>
                </a:ext>
              </a:extLst>
            </xdr:cNvPr>
            <xdr:cNvPicPr/>
          </xdr:nvPicPr>
          <xdr:blipFill>
            <a:blip xmlns:r="http://schemas.openxmlformats.org/officeDocument/2006/relationships" r:embed="rId4"/>
            <a:stretch>
              <a:fillRect/>
            </a:stretch>
          </xdr:blipFill>
          <xdr:spPr>
            <a:xfrm>
              <a:off x="14977039" y="2759440"/>
              <a:ext cx="1934280" cy="561240"/>
            </a:xfrm>
            <a:prstGeom prst="rect">
              <a:avLst/>
            </a:prstGeom>
          </xdr:spPr>
        </xdr:pic>
      </mc:Fallback>
    </mc:AlternateContent>
    <xdr:clientData/>
  </xdr:twoCellAnchor>
  <xdr:twoCellAnchor editAs="oneCell">
    <xdr:from>
      <xdr:col>15</xdr:col>
      <xdr:colOff>476672</xdr:colOff>
      <xdr:row>15</xdr:row>
      <xdr:rowOff>81834</xdr:rowOff>
    </xdr:from>
    <xdr:to>
      <xdr:col>18</xdr:col>
      <xdr:colOff>373820</xdr:colOff>
      <xdr:row>16</xdr:row>
      <xdr:rowOff>175103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0" name="Ink 29">
              <a:extLst>
                <a:ext uri="{FF2B5EF4-FFF2-40B4-BE49-F238E27FC236}">
                  <a16:creationId xmlns:a16="http://schemas.microsoft.com/office/drawing/2014/main" id="{DB344454-FF81-CCC1-C560-D7935DDE3A03}"/>
                </a:ext>
              </a:extLst>
            </xdr14:cNvPr>
            <xdr14:cNvContentPartPr/>
          </xdr14:nvContentPartPr>
          <xdr14:nvPr macro=""/>
          <xdr14:xfrm>
            <a:off x="15037879" y="2840800"/>
            <a:ext cx="1723320" cy="277200"/>
          </xdr14:xfrm>
        </xdr:contentPart>
      </mc:Choice>
      <mc:Fallback xmlns="">
        <xdr:pic>
          <xdr:nvPicPr>
            <xdr:cNvPr id="30" name="Ink 29">
              <a:extLst>
                <a:ext uri="{FF2B5EF4-FFF2-40B4-BE49-F238E27FC236}">
                  <a16:creationId xmlns:a16="http://schemas.microsoft.com/office/drawing/2014/main" id="{DB344454-FF81-CCC1-C560-D7935DDE3A03}"/>
                </a:ext>
              </a:extLst>
            </xdr:cNvPr>
            <xdr:cNvPicPr/>
          </xdr:nvPicPr>
          <xdr:blipFill>
            <a:blip xmlns:r="http://schemas.openxmlformats.org/officeDocument/2006/relationships" r:embed="rId6"/>
            <a:stretch>
              <a:fillRect/>
            </a:stretch>
          </xdr:blipFill>
          <xdr:spPr>
            <a:xfrm>
              <a:off x="15029237" y="2832160"/>
              <a:ext cx="1740964" cy="294840"/>
            </a:xfrm>
            <a:prstGeom prst="rect">
              <a:avLst/>
            </a:prstGeom>
          </xdr:spPr>
        </xdr:pic>
      </mc:Fallback>
    </mc:AlternateContent>
    <xdr:clientData/>
  </xdr:twoCellAnchor>
  <xdr:twoCellAnchor editAs="oneCell">
    <xdr:from>
      <xdr:col>15</xdr:col>
      <xdr:colOff>21632</xdr:colOff>
      <xdr:row>19</xdr:row>
      <xdr:rowOff>16256</xdr:rowOff>
    </xdr:from>
    <xdr:to>
      <xdr:col>19</xdr:col>
      <xdr:colOff>127256</xdr:colOff>
      <xdr:row>27</xdr:row>
      <xdr:rowOff>111528</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0" name="Ink 59">
              <a:extLst>
                <a:ext uri="{FF2B5EF4-FFF2-40B4-BE49-F238E27FC236}">
                  <a16:creationId xmlns:a16="http://schemas.microsoft.com/office/drawing/2014/main" id="{4029EADD-0327-741E-6ECA-06CDB09342D8}"/>
                </a:ext>
              </a:extLst>
            </xdr14:cNvPr>
            <xdr14:cNvContentPartPr/>
          </xdr14:nvContentPartPr>
          <xdr14:nvPr macro=""/>
          <xdr14:xfrm>
            <a:off x="14582839" y="3510946"/>
            <a:ext cx="2540520" cy="1566720"/>
          </xdr14:xfrm>
        </xdr:contentPart>
      </mc:Choice>
      <mc:Fallback xmlns="">
        <xdr:pic>
          <xdr:nvPicPr>
            <xdr:cNvPr id="60" name="Ink 59">
              <a:extLst>
                <a:ext uri="{FF2B5EF4-FFF2-40B4-BE49-F238E27FC236}">
                  <a16:creationId xmlns:a16="http://schemas.microsoft.com/office/drawing/2014/main" id="{4029EADD-0327-741E-6ECA-06CDB09342D8}"/>
                </a:ext>
              </a:extLst>
            </xdr:cNvPr>
            <xdr:cNvPicPr/>
          </xdr:nvPicPr>
          <xdr:blipFill>
            <a:blip xmlns:r="http://schemas.openxmlformats.org/officeDocument/2006/relationships" r:embed="rId8"/>
            <a:stretch>
              <a:fillRect/>
            </a:stretch>
          </xdr:blipFill>
          <xdr:spPr>
            <a:xfrm>
              <a:off x="14574225" y="3502206"/>
              <a:ext cx="2558108" cy="1584565"/>
            </a:xfrm>
            <a:prstGeom prst="rect">
              <a:avLst/>
            </a:prstGeom>
          </xdr:spPr>
        </xdr:pic>
      </mc:Fallback>
    </mc:AlternateContent>
    <xdr:clientData/>
  </xdr:twoCellAnchor>
  <xdr:twoCellAnchor editAs="oneCell">
    <xdr:from>
      <xdr:col>6</xdr:col>
      <xdr:colOff>1013972</xdr:colOff>
      <xdr:row>27</xdr:row>
      <xdr:rowOff>128880</xdr:rowOff>
    </xdr:from>
    <xdr:to>
      <xdr:col>6</xdr:col>
      <xdr:colOff>1165892</xdr:colOff>
      <xdr:row>27</xdr:row>
      <xdr:rowOff>135360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1" name="Ink 60">
              <a:extLst>
                <a:ext uri="{FF2B5EF4-FFF2-40B4-BE49-F238E27FC236}">
                  <a16:creationId xmlns:a16="http://schemas.microsoft.com/office/drawing/2014/main" id="{225C3A4B-B2EF-E916-813B-B60FF97C603F}"/>
                </a:ext>
              </a:extLst>
            </xdr14:cNvPr>
            <xdr14:cNvContentPartPr/>
          </xdr14:nvContentPartPr>
          <xdr14:nvPr macro=""/>
          <xdr14:xfrm>
            <a:off x="7590618" y="5034988"/>
            <a:ext cx="151920" cy="6480"/>
          </xdr14:xfrm>
        </xdr:contentPart>
      </mc:Choice>
      <mc:Fallback xmlns="">
        <xdr:pic>
          <xdr:nvPicPr>
            <xdr:cNvPr id="61" name="Ink 60">
              <a:extLst>
                <a:ext uri="{FF2B5EF4-FFF2-40B4-BE49-F238E27FC236}">
                  <a16:creationId xmlns:a16="http://schemas.microsoft.com/office/drawing/2014/main" id="{225C3A4B-B2EF-E916-813B-B60FF97C603F}"/>
                </a:ext>
              </a:extLst>
            </xdr:cNvPr>
            <xdr:cNvPicPr/>
          </xdr:nvPicPr>
          <xdr:blipFill>
            <a:blip xmlns:r="http://schemas.openxmlformats.org/officeDocument/2006/relationships" r:embed="rId10"/>
            <a:stretch>
              <a:fillRect/>
            </a:stretch>
          </xdr:blipFill>
          <xdr:spPr>
            <a:xfrm>
              <a:off x="7581618" y="5026348"/>
              <a:ext cx="169560" cy="24120"/>
            </a:xfrm>
            <a:prstGeom prst="rect">
              <a:avLst/>
            </a:prstGeom>
          </xdr:spPr>
        </xdr:pic>
      </mc:Fallback>
    </mc:AlternateContent>
    <xdr:clientData/>
  </xdr:twoCellAnchor>
  <xdr:twoCellAnchor editAs="oneCell">
    <xdr:from>
      <xdr:col>6</xdr:col>
      <xdr:colOff>1078412</xdr:colOff>
      <xdr:row>28</xdr:row>
      <xdr:rowOff>64173</xdr:rowOff>
    </xdr:from>
    <xdr:to>
      <xdr:col>6</xdr:col>
      <xdr:colOff>1155812</xdr:colOff>
      <xdr:row>28</xdr:row>
      <xdr:rowOff>76773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62" name="Ink 61">
              <a:extLst>
                <a:ext uri="{FF2B5EF4-FFF2-40B4-BE49-F238E27FC236}">
                  <a16:creationId xmlns:a16="http://schemas.microsoft.com/office/drawing/2014/main" id="{DDBE66C4-70DB-DAEE-DA49-412594E3875A}"/>
                </a:ext>
              </a:extLst>
            </xdr14:cNvPr>
            <xdr14:cNvContentPartPr/>
          </xdr14:nvContentPartPr>
          <xdr14:nvPr macro=""/>
          <xdr14:xfrm>
            <a:off x="7655058" y="5151988"/>
            <a:ext cx="77400" cy="12600"/>
          </xdr14:xfrm>
        </xdr:contentPart>
      </mc:Choice>
      <mc:Fallback xmlns="">
        <xdr:pic>
          <xdr:nvPicPr>
            <xdr:cNvPr id="62" name="Ink 61">
              <a:extLst>
                <a:ext uri="{FF2B5EF4-FFF2-40B4-BE49-F238E27FC236}">
                  <a16:creationId xmlns:a16="http://schemas.microsoft.com/office/drawing/2014/main" id="{DDBE66C4-70DB-DAEE-DA49-412594E3875A}"/>
                </a:ext>
              </a:extLst>
            </xdr:cNvPr>
            <xdr:cNvPicPr/>
          </xdr:nvPicPr>
          <xdr:blipFill>
            <a:blip xmlns:r="http://schemas.openxmlformats.org/officeDocument/2006/relationships" r:embed="rId12"/>
            <a:stretch>
              <a:fillRect/>
            </a:stretch>
          </xdr:blipFill>
          <xdr:spPr>
            <a:xfrm>
              <a:off x="7646058" y="5143348"/>
              <a:ext cx="95040" cy="30240"/>
            </a:xfrm>
            <a:prstGeom prst="rect">
              <a:avLst/>
            </a:prstGeom>
          </xdr:spPr>
        </xdr:pic>
      </mc:Fallback>
    </mc:AlternateContent>
    <xdr:clientData/>
  </xdr:twoCellAnchor>
  <xdr:twoCellAnchor editAs="oneCell">
    <xdr:from>
      <xdr:col>6</xdr:col>
      <xdr:colOff>1411772</xdr:colOff>
      <xdr:row>27</xdr:row>
      <xdr:rowOff>145800</xdr:rowOff>
    </xdr:from>
    <xdr:to>
      <xdr:col>7</xdr:col>
      <xdr:colOff>99738</xdr:colOff>
      <xdr:row>29</xdr:row>
      <xdr:rowOff>57065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5" name="Ink 64">
              <a:extLst>
                <a:ext uri="{FF2B5EF4-FFF2-40B4-BE49-F238E27FC236}">
                  <a16:creationId xmlns:a16="http://schemas.microsoft.com/office/drawing/2014/main" id="{5C195666-43BC-B165-5BA5-76C25F7B4A02}"/>
                </a:ext>
              </a:extLst>
            </xdr14:cNvPr>
            <xdr14:cNvContentPartPr/>
          </xdr14:nvContentPartPr>
          <xdr14:nvPr macro=""/>
          <xdr14:xfrm>
            <a:off x="7988418" y="5051908"/>
            <a:ext cx="112320" cy="274680"/>
          </xdr14:xfrm>
        </xdr:contentPart>
      </mc:Choice>
      <mc:Fallback xmlns="">
        <xdr:pic>
          <xdr:nvPicPr>
            <xdr:cNvPr id="65" name="Ink 64">
              <a:extLst>
                <a:ext uri="{FF2B5EF4-FFF2-40B4-BE49-F238E27FC236}">
                  <a16:creationId xmlns:a16="http://schemas.microsoft.com/office/drawing/2014/main" id="{5C195666-43BC-B165-5BA5-76C25F7B4A02}"/>
                </a:ext>
              </a:extLst>
            </xdr:cNvPr>
            <xdr:cNvPicPr/>
          </xdr:nvPicPr>
          <xdr:blipFill>
            <a:blip xmlns:r="http://schemas.openxmlformats.org/officeDocument/2006/relationships" r:embed="rId14"/>
            <a:stretch>
              <a:fillRect/>
            </a:stretch>
          </xdr:blipFill>
          <xdr:spPr>
            <a:xfrm>
              <a:off x="7979778" y="5043268"/>
              <a:ext cx="129960" cy="292320"/>
            </a:xfrm>
            <a:prstGeom prst="rect">
              <a:avLst/>
            </a:prstGeom>
          </xdr:spPr>
        </xdr:pic>
      </mc:Fallback>
    </mc:AlternateContent>
    <xdr:clientData/>
  </xdr:twoCellAnchor>
  <xdr:twoCellAnchor editAs="oneCell">
    <xdr:from>
      <xdr:col>8</xdr:col>
      <xdr:colOff>46984</xdr:colOff>
      <xdr:row>27</xdr:row>
      <xdr:rowOff>17280</xdr:rowOff>
    </xdr:from>
    <xdr:to>
      <xdr:col>8</xdr:col>
      <xdr:colOff>850144</xdr:colOff>
      <xdr:row>29</xdr:row>
      <xdr:rowOff>130145</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9" name="Ink 78">
              <a:extLst>
                <a:ext uri="{FF2B5EF4-FFF2-40B4-BE49-F238E27FC236}">
                  <a16:creationId xmlns:a16="http://schemas.microsoft.com/office/drawing/2014/main" id="{0255449A-6147-E698-6C8D-C92EA438887A}"/>
                </a:ext>
              </a:extLst>
            </xdr14:cNvPr>
            <xdr14:cNvContentPartPr/>
          </xdr14:nvContentPartPr>
          <xdr14:nvPr macro=""/>
          <xdr14:xfrm>
            <a:off x="9472338" y="4923388"/>
            <a:ext cx="803160" cy="476280"/>
          </xdr14:xfrm>
        </xdr:contentPart>
      </mc:Choice>
      <mc:Fallback xmlns="">
        <xdr:pic>
          <xdr:nvPicPr>
            <xdr:cNvPr id="79" name="Ink 78">
              <a:extLst>
                <a:ext uri="{FF2B5EF4-FFF2-40B4-BE49-F238E27FC236}">
                  <a16:creationId xmlns:a16="http://schemas.microsoft.com/office/drawing/2014/main" id="{0255449A-6147-E698-6C8D-C92EA438887A}"/>
                </a:ext>
              </a:extLst>
            </xdr:cNvPr>
            <xdr:cNvPicPr/>
          </xdr:nvPicPr>
          <xdr:blipFill>
            <a:blip xmlns:r="http://schemas.openxmlformats.org/officeDocument/2006/relationships" r:embed="rId16"/>
            <a:stretch>
              <a:fillRect/>
            </a:stretch>
          </xdr:blipFill>
          <xdr:spPr>
            <a:xfrm>
              <a:off x="9463342" y="4914741"/>
              <a:ext cx="820792" cy="493933"/>
            </a:xfrm>
            <a:prstGeom prst="rect">
              <a:avLst/>
            </a:prstGeom>
          </xdr:spPr>
        </xdr:pic>
      </mc:Fallback>
    </mc:AlternateContent>
    <xdr:clientData/>
  </xdr:twoCellAnchor>
  <xdr:twoCellAnchor editAs="oneCell">
    <xdr:from>
      <xdr:col>7</xdr:col>
      <xdr:colOff>497538</xdr:colOff>
      <xdr:row>27</xdr:row>
      <xdr:rowOff>84960</xdr:rowOff>
    </xdr:from>
    <xdr:to>
      <xdr:col>7</xdr:col>
      <xdr:colOff>1202058</xdr:colOff>
      <xdr:row>29</xdr:row>
      <xdr:rowOff>124025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0" name="Ink 79">
              <a:extLst>
                <a:ext uri="{FF2B5EF4-FFF2-40B4-BE49-F238E27FC236}">
                  <a16:creationId xmlns:a16="http://schemas.microsoft.com/office/drawing/2014/main" id="{483F00AA-D5CD-F701-0B59-B0A33DF2A21A}"/>
                </a:ext>
              </a:extLst>
            </xdr14:cNvPr>
            <xdr14:cNvContentPartPr/>
          </xdr14:nvContentPartPr>
          <xdr14:nvPr macro=""/>
          <xdr14:xfrm>
            <a:off x="8498538" y="4991068"/>
            <a:ext cx="704520" cy="402480"/>
          </xdr14:xfrm>
        </xdr:contentPart>
      </mc:Choice>
      <mc:Fallback xmlns="">
        <xdr:pic>
          <xdr:nvPicPr>
            <xdr:cNvPr id="80" name="Ink 79">
              <a:extLst>
                <a:ext uri="{FF2B5EF4-FFF2-40B4-BE49-F238E27FC236}">
                  <a16:creationId xmlns:a16="http://schemas.microsoft.com/office/drawing/2014/main" id="{483F00AA-D5CD-F701-0B59-B0A33DF2A21A}"/>
                </a:ext>
              </a:extLst>
            </xdr:cNvPr>
            <xdr:cNvPicPr/>
          </xdr:nvPicPr>
          <xdr:blipFill>
            <a:blip xmlns:r="http://schemas.openxmlformats.org/officeDocument/2006/relationships" r:embed="rId18"/>
            <a:stretch>
              <a:fillRect/>
            </a:stretch>
          </xdr:blipFill>
          <xdr:spPr>
            <a:xfrm>
              <a:off x="8489533" y="4982076"/>
              <a:ext cx="722169" cy="420104"/>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672038</xdr:colOff>
      <xdr:row>164</xdr:row>
      <xdr:rowOff>5443</xdr:rowOff>
    </xdr:from>
    <xdr:to>
      <xdr:col>11</xdr:col>
      <xdr:colOff>520640</xdr:colOff>
      <xdr:row>179</xdr:row>
      <xdr:rowOff>90415</xdr:rowOff>
    </xdr:to>
    <xdr:pic>
      <xdr:nvPicPr>
        <xdr:cNvPr id="2" name="Picture 1">
          <a:extLst>
            <a:ext uri="{FF2B5EF4-FFF2-40B4-BE49-F238E27FC236}">
              <a16:creationId xmlns:a16="http://schemas.microsoft.com/office/drawing/2014/main" id="{1973995F-77BC-8B12-8BD3-80B3F11EE7E7}"/>
            </a:ext>
          </a:extLst>
        </xdr:cNvPr>
        <xdr:cNvPicPr>
          <a:picLocks noChangeAspect="1"/>
        </xdr:cNvPicPr>
      </xdr:nvPicPr>
      <xdr:blipFill>
        <a:blip xmlns:r="http://schemas.openxmlformats.org/officeDocument/2006/relationships" r:embed="rId1"/>
        <a:stretch>
          <a:fillRect/>
        </a:stretch>
      </xdr:blipFill>
      <xdr:spPr>
        <a:xfrm>
          <a:off x="5554281" y="30354814"/>
          <a:ext cx="3985173" cy="2860830"/>
        </a:xfrm>
        <a:prstGeom prst="rect">
          <a:avLst/>
        </a:prstGeom>
      </xdr:spPr>
    </xdr:pic>
    <xdr:clientData/>
  </xdr:twoCellAnchor>
  <xdr:twoCellAnchor editAs="oneCell">
    <xdr:from>
      <xdr:col>7</xdr:col>
      <xdr:colOff>1025547</xdr:colOff>
      <xdr:row>183</xdr:row>
      <xdr:rowOff>146956</xdr:rowOff>
    </xdr:from>
    <xdr:to>
      <xdr:col>10</xdr:col>
      <xdr:colOff>558447</xdr:colOff>
      <xdr:row>193</xdr:row>
      <xdr:rowOff>54427</xdr:rowOff>
    </xdr:to>
    <xdr:pic>
      <xdr:nvPicPr>
        <xdr:cNvPr id="3" name="Picture 2">
          <a:extLst>
            <a:ext uri="{FF2B5EF4-FFF2-40B4-BE49-F238E27FC236}">
              <a16:creationId xmlns:a16="http://schemas.microsoft.com/office/drawing/2014/main" id="{A86F7F01-221B-31E6-2AC0-75272C59C42A}"/>
            </a:ext>
          </a:extLst>
        </xdr:cNvPr>
        <xdr:cNvPicPr>
          <a:picLocks noChangeAspect="1"/>
        </xdr:cNvPicPr>
      </xdr:nvPicPr>
      <xdr:blipFill>
        <a:blip xmlns:r="http://schemas.openxmlformats.org/officeDocument/2006/relationships" r:embed="rId2"/>
        <a:stretch>
          <a:fillRect/>
        </a:stretch>
      </xdr:blipFill>
      <xdr:spPr>
        <a:xfrm>
          <a:off x="5907790" y="34012413"/>
          <a:ext cx="2662543" cy="17580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19388</xdr:colOff>
      <xdr:row>39</xdr:row>
      <xdr:rowOff>99060</xdr:rowOff>
    </xdr:from>
    <xdr:to>
      <xdr:col>5</xdr:col>
      <xdr:colOff>2256</xdr:colOff>
      <xdr:row>49</xdr:row>
      <xdr:rowOff>121619</xdr:rowOff>
    </xdr:to>
    <xdr:pic>
      <xdr:nvPicPr>
        <xdr:cNvPr id="2" name="Picture 1">
          <a:extLst>
            <a:ext uri="{FF2B5EF4-FFF2-40B4-BE49-F238E27FC236}">
              <a16:creationId xmlns:a16="http://schemas.microsoft.com/office/drawing/2014/main" id="{2A41DD23-7243-4B6F-B17C-1D2BC2B47695}"/>
            </a:ext>
          </a:extLst>
        </xdr:cNvPr>
        <xdr:cNvPicPr>
          <a:picLocks noChangeAspect="1"/>
        </xdr:cNvPicPr>
      </xdr:nvPicPr>
      <xdr:blipFill>
        <a:blip xmlns:r="http://schemas.openxmlformats.org/officeDocument/2006/relationships" r:embed="rId1"/>
        <a:stretch>
          <a:fillRect/>
        </a:stretch>
      </xdr:blipFill>
      <xdr:spPr>
        <a:xfrm>
          <a:off x="628988" y="7231380"/>
          <a:ext cx="2869503" cy="18513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325919</xdr:colOff>
      <xdr:row>41</xdr:row>
      <xdr:rowOff>144780</xdr:rowOff>
    </xdr:from>
    <xdr:to>
      <xdr:col>6</xdr:col>
      <xdr:colOff>611798</xdr:colOff>
      <xdr:row>51</xdr:row>
      <xdr:rowOff>145049</xdr:rowOff>
    </xdr:to>
    <xdr:pic>
      <xdr:nvPicPr>
        <xdr:cNvPr id="2" name="Picture 1">
          <a:extLst>
            <a:ext uri="{FF2B5EF4-FFF2-40B4-BE49-F238E27FC236}">
              <a16:creationId xmlns:a16="http://schemas.microsoft.com/office/drawing/2014/main" id="{09686B13-D06C-67AE-30E0-D2FCC81B291E}"/>
            </a:ext>
          </a:extLst>
        </xdr:cNvPr>
        <xdr:cNvPicPr>
          <a:picLocks noChangeAspect="1"/>
        </xdr:cNvPicPr>
      </xdr:nvPicPr>
      <xdr:blipFill>
        <a:blip xmlns:r="http://schemas.openxmlformats.org/officeDocument/2006/relationships" r:embed="rId1"/>
        <a:stretch>
          <a:fillRect/>
        </a:stretch>
      </xdr:blipFill>
      <xdr:spPr>
        <a:xfrm>
          <a:off x="2764319" y="7642860"/>
          <a:ext cx="1990854" cy="1829069"/>
        </a:xfrm>
        <a:prstGeom prst="rect">
          <a:avLst/>
        </a:prstGeom>
      </xdr:spPr>
    </xdr:pic>
    <xdr:clientData/>
  </xdr:twoCellAnchor>
  <xdr:twoCellAnchor editAs="oneCell">
    <xdr:from>
      <xdr:col>1</xdr:col>
      <xdr:colOff>487476</xdr:colOff>
      <xdr:row>54</xdr:row>
      <xdr:rowOff>106680</xdr:rowOff>
    </xdr:from>
    <xdr:to>
      <xdr:col>6</xdr:col>
      <xdr:colOff>632992</xdr:colOff>
      <xdr:row>70</xdr:row>
      <xdr:rowOff>167987</xdr:rowOff>
    </xdr:to>
    <xdr:pic>
      <xdr:nvPicPr>
        <xdr:cNvPr id="3" name="Picture 2">
          <a:extLst>
            <a:ext uri="{FF2B5EF4-FFF2-40B4-BE49-F238E27FC236}">
              <a16:creationId xmlns:a16="http://schemas.microsoft.com/office/drawing/2014/main" id="{4EAF99F4-316C-B617-23FA-0B65589D7265}"/>
            </a:ext>
          </a:extLst>
        </xdr:cNvPr>
        <xdr:cNvPicPr>
          <a:picLocks noChangeAspect="1"/>
        </xdr:cNvPicPr>
      </xdr:nvPicPr>
      <xdr:blipFill>
        <a:blip xmlns:r="http://schemas.openxmlformats.org/officeDocument/2006/relationships" r:embed="rId2"/>
        <a:stretch>
          <a:fillRect/>
        </a:stretch>
      </xdr:blipFill>
      <xdr:spPr>
        <a:xfrm>
          <a:off x="1097076" y="9982200"/>
          <a:ext cx="4748015" cy="2987387"/>
        </a:xfrm>
        <a:prstGeom prst="rect">
          <a:avLst/>
        </a:prstGeom>
      </xdr:spPr>
    </xdr:pic>
    <xdr:clientData/>
  </xdr:twoCellAnchor>
  <xdr:twoCellAnchor editAs="oneCell">
    <xdr:from>
      <xdr:col>2</xdr:col>
      <xdr:colOff>600751</xdr:colOff>
      <xdr:row>79</xdr:row>
      <xdr:rowOff>15240</xdr:rowOff>
    </xdr:from>
    <xdr:to>
      <xdr:col>4</xdr:col>
      <xdr:colOff>735221</xdr:colOff>
      <xdr:row>92</xdr:row>
      <xdr:rowOff>8022</xdr:rowOff>
    </xdr:to>
    <xdr:pic>
      <xdr:nvPicPr>
        <xdr:cNvPr id="4" name="Picture 3">
          <a:extLst>
            <a:ext uri="{FF2B5EF4-FFF2-40B4-BE49-F238E27FC236}">
              <a16:creationId xmlns:a16="http://schemas.microsoft.com/office/drawing/2014/main" id="{2A8CA1A3-EC50-0CB4-93AE-F8E5C87B8B01}"/>
            </a:ext>
          </a:extLst>
        </xdr:cNvPr>
        <xdr:cNvPicPr>
          <a:picLocks noChangeAspect="1"/>
        </xdr:cNvPicPr>
      </xdr:nvPicPr>
      <xdr:blipFill>
        <a:blip xmlns:r="http://schemas.openxmlformats.org/officeDocument/2006/relationships" r:embed="rId3"/>
        <a:stretch>
          <a:fillRect/>
        </a:stretch>
      </xdr:blipFill>
      <xdr:spPr>
        <a:xfrm>
          <a:off x="1819951" y="14462760"/>
          <a:ext cx="2424799" cy="2370222"/>
        </a:xfrm>
        <a:prstGeom prst="rect">
          <a:avLst/>
        </a:prstGeom>
      </xdr:spPr>
    </xdr:pic>
    <xdr:clientData/>
  </xdr:twoCellAnchor>
  <xdr:twoCellAnchor editAs="oneCell">
    <xdr:from>
      <xdr:col>2</xdr:col>
      <xdr:colOff>944880</xdr:colOff>
      <xdr:row>110</xdr:row>
      <xdr:rowOff>125973</xdr:rowOff>
    </xdr:from>
    <xdr:to>
      <xdr:col>6</xdr:col>
      <xdr:colOff>986263</xdr:colOff>
      <xdr:row>126</xdr:row>
      <xdr:rowOff>143135</xdr:rowOff>
    </xdr:to>
    <xdr:pic>
      <xdr:nvPicPr>
        <xdr:cNvPr id="5" name="Picture 4">
          <a:extLst>
            <a:ext uri="{FF2B5EF4-FFF2-40B4-BE49-F238E27FC236}">
              <a16:creationId xmlns:a16="http://schemas.microsoft.com/office/drawing/2014/main" id="{74953599-9C25-76C7-0F6B-4B90549B7FE4}"/>
            </a:ext>
          </a:extLst>
        </xdr:cNvPr>
        <xdr:cNvPicPr>
          <a:picLocks noChangeAspect="1"/>
        </xdr:cNvPicPr>
      </xdr:nvPicPr>
      <xdr:blipFill>
        <a:blip xmlns:r="http://schemas.openxmlformats.org/officeDocument/2006/relationships" r:embed="rId4"/>
        <a:stretch>
          <a:fillRect/>
        </a:stretch>
      </xdr:blipFill>
      <xdr:spPr>
        <a:xfrm>
          <a:off x="2164080" y="20242773"/>
          <a:ext cx="4024025" cy="2943242"/>
        </a:xfrm>
        <a:prstGeom prst="rect">
          <a:avLst/>
        </a:prstGeom>
      </xdr:spPr>
    </xdr:pic>
    <xdr:clientData/>
  </xdr:twoCellAnchor>
  <xdr:twoCellAnchor editAs="oneCell">
    <xdr:from>
      <xdr:col>2</xdr:col>
      <xdr:colOff>0</xdr:colOff>
      <xdr:row>133</xdr:row>
      <xdr:rowOff>0</xdr:rowOff>
    </xdr:from>
    <xdr:to>
      <xdr:col>6</xdr:col>
      <xdr:colOff>947925</xdr:colOff>
      <xdr:row>149</xdr:row>
      <xdr:rowOff>38354</xdr:rowOff>
    </xdr:to>
    <xdr:pic>
      <xdr:nvPicPr>
        <xdr:cNvPr id="6" name="Picture 5">
          <a:extLst>
            <a:ext uri="{FF2B5EF4-FFF2-40B4-BE49-F238E27FC236}">
              <a16:creationId xmlns:a16="http://schemas.microsoft.com/office/drawing/2014/main" id="{547A21EE-D89E-F8ED-3E7A-AC2F67652F48}"/>
            </a:ext>
          </a:extLst>
        </xdr:cNvPr>
        <xdr:cNvPicPr>
          <a:picLocks noChangeAspect="1"/>
        </xdr:cNvPicPr>
      </xdr:nvPicPr>
      <xdr:blipFill>
        <a:blip xmlns:r="http://schemas.openxmlformats.org/officeDocument/2006/relationships" r:embed="rId5"/>
        <a:stretch>
          <a:fillRect/>
        </a:stretch>
      </xdr:blipFill>
      <xdr:spPr>
        <a:xfrm>
          <a:off x="1219200" y="24069675"/>
          <a:ext cx="4930567" cy="2933954"/>
        </a:xfrm>
        <a:prstGeom prst="rect">
          <a:avLst/>
        </a:prstGeom>
      </xdr:spPr>
    </xdr:pic>
    <xdr:clientData/>
  </xdr:twoCellAnchor>
  <xdr:twoCellAnchor editAs="oneCell">
    <xdr:from>
      <xdr:col>1</xdr:col>
      <xdr:colOff>588150</xdr:colOff>
      <xdr:row>153</xdr:row>
      <xdr:rowOff>47624</xdr:rowOff>
    </xdr:from>
    <xdr:to>
      <xdr:col>6</xdr:col>
      <xdr:colOff>349437</xdr:colOff>
      <xdr:row>165</xdr:row>
      <xdr:rowOff>137405</xdr:rowOff>
    </xdr:to>
    <xdr:pic>
      <xdr:nvPicPr>
        <xdr:cNvPr id="7" name="Picture 6">
          <a:extLst>
            <a:ext uri="{FF2B5EF4-FFF2-40B4-BE49-F238E27FC236}">
              <a16:creationId xmlns:a16="http://schemas.microsoft.com/office/drawing/2014/main" id="{FE521612-1035-0C53-61E9-7C0C21963C2A}"/>
            </a:ext>
          </a:extLst>
        </xdr:cNvPr>
        <xdr:cNvPicPr>
          <a:picLocks noChangeAspect="1"/>
        </xdr:cNvPicPr>
      </xdr:nvPicPr>
      <xdr:blipFill>
        <a:blip xmlns:r="http://schemas.openxmlformats.org/officeDocument/2006/relationships" r:embed="rId6"/>
        <a:stretch>
          <a:fillRect/>
        </a:stretch>
      </xdr:blipFill>
      <xdr:spPr>
        <a:xfrm>
          <a:off x="1197750" y="27736799"/>
          <a:ext cx="4365325" cy="2261481"/>
        </a:xfrm>
        <a:prstGeom prst="rect">
          <a:avLst/>
        </a:prstGeom>
      </xdr:spPr>
    </xdr:pic>
    <xdr:clientData/>
  </xdr:twoCellAnchor>
  <xdr:twoCellAnchor editAs="oneCell">
    <xdr:from>
      <xdr:col>15</xdr:col>
      <xdr:colOff>114300</xdr:colOff>
      <xdr:row>163</xdr:row>
      <xdr:rowOff>20813</xdr:rowOff>
    </xdr:from>
    <xdr:to>
      <xdr:col>32</xdr:col>
      <xdr:colOff>290695</xdr:colOff>
      <xdr:row>184</xdr:row>
      <xdr:rowOff>42321</xdr:rowOff>
    </xdr:to>
    <xdr:pic>
      <xdr:nvPicPr>
        <xdr:cNvPr id="8" name="Picture 7">
          <a:extLst>
            <a:ext uri="{FF2B5EF4-FFF2-40B4-BE49-F238E27FC236}">
              <a16:creationId xmlns:a16="http://schemas.microsoft.com/office/drawing/2014/main" id="{13105999-8EF1-D711-60E9-FC00825B2482}"/>
            </a:ext>
          </a:extLst>
        </xdr:cNvPr>
        <xdr:cNvPicPr>
          <a:picLocks noChangeAspect="1"/>
        </xdr:cNvPicPr>
      </xdr:nvPicPr>
      <xdr:blipFill>
        <a:blip xmlns:r="http://schemas.openxmlformats.org/officeDocument/2006/relationships" r:embed="rId7"/>
        <a:stretch>
          <a:fillRect/>
        </a:stretch>
      </xdr:blipFill>
      <xdr:spPr>
        <a:xfrm>
          <a:off x="9877425" y="29519738"/>
          <a:ext cx="10539595" cy="3821983"/>
        </a:xfrm>
        <a:prstGeom prst="rect">
          <a:avLst/>
        </a:prstGeom>
      </xdr:spPr>
    </xdr:pic>
    <xdr:clientData/>
  </xdr:twoCellAnchor>
  <xdr:twoCellAnchor editAs="oneCell">
    <xdr:from>
      <xdr:col>2</xdr:col>
      <xdr:colOff>50800</xdr:colOff>
      <xdr:row>174</xdr:row>
      <xdr:rowOff>84667</xdr:rowOff>
    </xdr:from>
    <xdr:to>
      <xdr:col>7</xdr:col>
      <xdr:colOff>883920</xdr:colOff>
      <xdr:row>187</xdr:row>
      <xdr:rowOff>147740</xdr:rowOff>
    </xdr:to>
    <xdr:pic>
      <xdr:nvPicPr>
        <xdr:cNvPr id="9" name="Picture 8">
          <a:extLst>
            <a:ext uri="{FF2B5EF4-FFF2-40B4-BE49-F238E27FC236}">
              <a16:creationId xmlns:a16="http://schemas.microsoft.com/office/drawing/2014/main" id="{8A6CF2BB-B6E7-48B5-3068-94E2CCEF33BA}"/>
            </a:ext>
          </a:extLst>
        </xdr:cNvPr>
        <xdr:cNvPicPr>
          <a:picLocks noChangeAspect="1"/>
        </xdr:cNvPicPr>
      </xdr:nvPicPr>
      <xdr:blipFill>
        <a:blip xmlns:r="http://schemas.openxmlformats.org/officeDocument/2006/relationships" r:embed="rId8"/>
        <a:stretch>
          <a:fillRect/>
        </a:stretch>
      </xdr:blipFill>
      <xdr:spPr>
        <a:xfrm>
          <a:off x="1270000" y="32495067"/>
          <a:ext cx="5893878" cy="2484540"/>
        </a:xfrm>
        <a:prstGeom prst="rect">
          <a:avLst/>
        </a:prstGeom>
      </xdr:spPr>
    </xdr:pic>
    <xdr:clientData/>
  </xdr:twoCellAnchor>
  <xdr:twoCellAnchor editAs="oneCell">
    <xdr:from>
      <xdr:col>0</xdr:col>
      <xdr:colOff>552450</xdr:colOff>
      <xdr:row>206</xdr:row>
      <xdr:rowOff>18276</xdr:rowOff>
    </xdr:from>
    <xdr:to>
      <xdr:col>6</xdr:col>
      <xdr:colOff>519846</xdr:colOff>
      <xdr:row>222</xdr:row>
      <xdr:rowOff>9525</xdr:rowOff>
    </xdr:to>
    <xdr:pic>
      <xdr:nvPicPr>
        <xdr:cNvPr id="10" name="Picture 9">
          <a:extLst>
            <a:ext uri="{FF2B5EF4-FFF2-40B4-BE49-F238E27FC236}">
              <a16:creationId xmlns:a16="http://schemas.microsoft.com/office/drawing/2014/main" id="{3B95B9D9-5D70-68A4-4922-7EB9D111D675}"/>
            </a:ext>
          </a:extLst>
        </xdr:cNvPr>
        <xdr:cNvPicPr>
          <a:picLocks noChangeAspect="1"/>
        </xdr:cNvPicPr>
      </xdr:nvPicPr>
      <xdr:blipFill>
        <a:blip xmlns:r="http://schemas.openxmlformats.org/officeDocument/2006/relationships" r:embed="rId9"/>
        <a:stretch>
          <a:fillRect/>
        </a:stretch>
      </xdr:blipFill>
      <xdr:spPr>
        <a:xfrm>
          <a:off x="552450" y="37299126"/>
          <a:ext cx="5181034" cy="2886849"/>
        </a:xfrm>
        <a:prstGeom prst="rect">
          <a:avLst/>
        </a:prstGeom>
      </xdr:spPr>
    </xdr:pic>
    <xdr:clientData/>
  </xdr:twoCellAnchor>
  <xdr:twoCellAnchor editAs="oneCell">
    <xdr:from>
      <xdr:col>0</xdr:col>
      <xdr:colOff>452771</xdr:colOff>
      <xdr:row>229</xdr:row>
      <xdr:rowOff>114300</xdr:rowOff>
    </xdr:from>
    <xdr:to>
      <xdr:col>7</xdr:col>
      <xdr:colOff>542633</xdr:colOff>
      <xdr:row>245</xdr:row>
      <xdr:rowOff>175714</xdr:rowOff>
    </xdr:to>
    <xdr:pic>
      <xdr:nvPicPr>
        <xdr:cNvPr id="11" name="Picture 10">
          <a:extLst>
            <a:ext uri="{FF2B5EF4-FFF2-40B4-BE49-F238E27FC236}">
              <a16:creationId xmlns:a16="http://schemas.microsoft.com/office/drawing/2014/main" id="{ACA99E4D-91FD-8C7D-98BB-2B4D5DC0683F}"/>
            </a:ext>
          </a:extLst>
        </xdr:cNvPr>
        <xdr:cNvPicPr>
          <a:picLocks noChangeAspect="1"/>
        </xdr:cNvPicPr>
      </xdr:nvPicPr>
      <xdr:blipFill>
        <a:blip xmlns:r="http://schemas.openxmlformats.org/officeDocument/2006/relationships" r:embed="rId10"/>
        <a:stretch>
          <a:fillRect/>
        </a:stretch>
      </xdr:blipFill>
      <xdr:spPr>
        <a:xfrm>
          <a:off x="452771" y="41557575"/>
          <a:ext cx="6339528" cy="2957014"/>
        </a:xfrm>
        <a:prstGeom prst="rect">
          <a:avLst/>
        </a:prstGeom>
      </xdr:spPr>
    </xdr:pic>
    <xdr:clientData/>
  </xdr:twoCellAnchor>
  <xdr:twoCellAnchor editAs="oneCell">
    <xdr:from>
      <xdr:col>3</xdr:col>
      <xdr:colOff>455484</xdr:colOff>
      <xdr:row>257</xdr:row>
      <xdr:rowOff>95249</xdr:rowOff>
    </xdr:from>
    <xdr:to>
      <xdr:col>10</xdr:col>
      <xdr:colOff>362065</xdr:colOff>
      <xdr:row>275</xdr:row>
      <xdr:rowOff>23376</xdr:rowOff>
    </xdr:to>
    <xdr:pic>
      <xdr:nvPicPr>
        <xdr:cNvPr id="12" name="Picture 11">
          <a:extLst>
            <a:ext uri="{FF2B5EF4-FFF2-40B4-BE49-F238E27FC236}">
              <a16:creationId xmlns:a16="http://schemas.microsoft.com/office/drawing/2014/main" id="{9B842BCF-961D-5FA9-E01B-0E6A2B70138E}"/>
            </a:ext>
          </a:extLst>
        </xdr:cNvPr>
        <xdr:cNvPicPr>
          <a:picLocks noChangeAspect="1"/>
        </xdr:cNvPicPr>
      </xdr:nvPicPr>
      <xdr:blipFill>
        <a:blip xmlns:r="http://schemas.openxmlformats.org/officeDocument/2006/relationships" r:embed="rId11"/>
        <a:stretch>
          <a:fillRect/>
        </a:stretch>
      </xdr:blipFill>
      <xdr:spPr>
        <a:xfrm>
          <a:off x="2855784" y="46605824"/>
          <a:ext cx="6969432" cy="3185677"/>
        </a:xfrm>
        <a:prstGeom prst="rect">
          <a:avLst/>
        </a:prstGeom>
      </xdr:spPr>
    </xdr:pic>
    <xdr:clientData/>
  </xdr:twoCellAnchor>
  <xdr:twoCellAnchor editAs="oneCell">
    <xdr:from>
      <xdr:col>15</xdr:col>
      <xdr:colOff>121935</xdr:colOff>
      <xdr:row>186</xdr:row>
      <xdr:rowOff>104775</xdr:rowOff>
    </xdr:from>
    <xdr:to>
      <xdr:col>32</xdr:col>
      <xdr:colOff>52474</xdr:colOff>
      <xdr:row>217</xdr:row>
      <xdr:rowOff>168213</xdr:rowOff>
    </xdr:to>
    <xdr:pic>
      <xdr:nvPicPr>
        <xdr:cNvPr id="13" name="Picture 12">
          <a:extLst>
            <a:ext uri="{FF2B5EF4-FFF2-40B4-BE49-F238E27FC236}">
              <a16:creationId xmlns:a16="http://schemas.microsoft.com/office/drawing/2014/main" id="{BD00AE7B-8AEF-EDCC-2BC0-A31ADCFC09A7}"/>
            </a:ext>
          </a:extLst>
        </xdr:cNvPr>
        <xdr:cNvPicPr>
          <a:picLocks noChangeAspect="1"/>
        </xdr:cNvPicPr>
      </xdr:nvPicPr>
      <xdr:blipFill>
        <a:blip xmlns:r="http://schemas.openxmlformats.org/officeDocument/2006/relationships" r:embed="rId12"/>
        <a:stretch>
          <a:fillRect/>
        </a:stretch>
      </xdr:blipFill>
      <xdr:spPr>
        <a:xfrm>
          <a:off x="9885060" y="33766125"/>
          <a:ext cx="10293739" cy="5673663"/>
        </a:xfrm>
        <a:prstGeom prst="rect">
          <a:avLst/>
        </a:prstGeom>
      </xdr:spPr>
    </xdr:pic>
    <xdr:clientData/>
  </xdr:twoCellAnchor>
  <xdr:twoCellAnchor editAs="oneCell">
    <xdr:from>
      <xdr:col>7</xdr:col>
      <xdr:colOff>211667</xdr:colOff>
      <xdr:row>159</xdr:row>
      <xdr:rowOff>136693</xdr:rowOff>
    </xdr:from>
    <xdr:to>
      <xdr:col>11</xdr:col>
      <xdr:colOff>135143</xdr:colOff>
      <xdr:row>172</xdr:row>
      <xdr:rowOff>39605</xdr:rowOff>
    </xdr:to>
    <xdr:pic>
      <xdr:nvPicPr>
        <xdr:cNvPr id="14" name="Picture 13">
          <a:extLst>
            <a:ext uri="{FF2B5EF4-FFF2-40B4-BE49-F238E27FC236}">
              <a16:creationId xmlns:a16="http://schemas.microsoft.com/office/drawing/2014/main" id="{EB7639ED-70AF-E7B7-796E-C76EE180FEED}"/>
            </a:ext>
          </a:extLst>
        </xdr:cNvPr>
        <xdr:cNvPicPr>
          <a:picLocks noChangeAspect="1"/>
        </xdr:cNvPicPr>
      </xdr:nvPicPr>
      <xdr:blipFill>
        <a:blip xmlns:r="http://schemas.openxmlformats.org/officeDocument/2006/relationships" r:embed="rId13"/>
        <a:stretch>
          <a:fillRect/>
        </a:stretch>
      </xdr:blipFill>
      <xdr:spPr>
        <a:xfrm>
          <a:off x="5545667" y="29753093"/>
          <a:ext cx="3746561" cy="2324379"/>
        </a:xfrm>
        <a:prstGeom prst="rect">
          <a:avLst/>
        </a:prstGeom>
      </xdr:spPr>
    </xdr:pic>
    <xdr:clientData/>
  </xdr:twoCellAnchor>
  <xdr:twoCellAnchor editAs="oneCell">
    <xdr:from>
      <xdr:col>1</xdr:col>
      <xdr:colOff>602677</xdr:colOff>
      <xdr:row>157</xdr:row>
      <xdr:rowOff>68050</xdr:rowOff>
    </xdr:from>
    <xdr:to>
      <xdr:col>2</xdr:col>
      <xdr:colOff>359727</xdr:colOff>
      <xdr:row>158</xdr:row>
      <xdr:rowOff>144601</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5" name="Ink 14">
              <a:extLst>
                <a:ext uri="{FF2B5EF4-FFF2-40B4-BE49-F238E27FC236}">
                  <a16:creationId xmlns:a16="http://schemas.microsoft.com/office/drawing/2014/main" id="{ADC077B8-00DF-B345-176E-48B635B9AE40}"/>
                </a:ext>
              </a:extLst>
            </xdr14:cNvPr>
            <xdr14:cNvContentPartPr/>
          </xdr14:nvContentPartPr>
          <xdr14:nvPr macro=""/>
          <xdr14:xfrm>
            <a:off x="1213907" y="28856980"/>
            <a:ext cx="368280" cy="259920"/>
          </xdr14:xfrm>
        </xdr:contentPart>
      </mc:Choice>
      <mc:Fallback xmlns="">
        <xdr:pic>
          <xdr:nvPicPr>
            <xdr:cNvPr id="15" name="Ink 14">
              <a:extLst>
                <a:ext uri="{FF2B5EF4-FFF2-40B4-BE49-F238E27FC236}">
                  <a16:creationId xmlns:a16="http://schemas.microsoft.com/office/drawing/2014/main" id="{ADC077B8-00DF-B345-176E-48B635B9AE40}"/>
                </a:ext>
              </a:extLst>
            </xdr:cNvPr>
            <xdr:cNvPicPr/>
          </xdr:nvPicPr>
          <xdr:blipFill>
            <a:blip xmlns:r="http://schemas.openxmlformats.org/officeDocument/2006/relationships" r:embed="rId15"/>
            <a:stretch>
              <a:fillRect/>
            </a:stretch>
          </xdr:blipFill>
          <xdr:spPr>
            <a:xfrm>
              <a:off x="1205267" y="28848340"/>
              <a:ext cx="385920" cy="277560"/>
            </a:xfrm>
            <a:prstGeom prst="rect">
              <a:avLst/>
            </a:prstGeom>
          </xdr:spPr>
        </xdr:pic>
      </mc:Fallback>
    </mc:AlternateContent>
    <xdr:clientData/>
  </xdr:twoCellAnchor>
  <xdr:twoCellAnchor editAs="oneCell">
    <xdr:from>
      <xdr:col>1</xdr:col>
      <xdr:colOff>586837</xdr:colOff>
      <xdr:row>160</xdr:row>
      <xdr:rowOff>28783</xdr:rowOff>
    </xdr:from>
    <xdr:to>
      <xdr:col>2</xdr:col>
      <xdr:colOff>279807</xdr:colOff>
      <xdr:row>160</xdr:row>
      <xdr:rowOff>128503</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6" name="Ink 15">
              <a:extLst>
                <a:ext uri="{FF2B5EF4-FFF2-40B4-BE49-F238E27FC236}">
                  <a16:creationId xmlns:a16="http://schemas.microsoft.com/office/drawing/2014/main" id="{D1309374-ED7C-8175-2AB2-4656A71F6FCB}"/>
                </a:ext>
              </a:extLst>
            </xdr14:cNvPr>
            <xdr14:cNvContentPartPr/>
          </xdr14:nvContentPartPr>
          <xdr14:nvPr macro=""/>
          <xdr14:xfrm>
            <a:off x="1198067" y="29367820"/>
            <a:ext cx="304200" cy="99720"/>
          </xdr14:xfrm>
        </xdr:contentPart>
      </mc:Choice>
      <mc:Fallback xmlns="">
        <xdr:pic>
          <xdr:nvPicPr>
            <xdr:cNvPr id="16" name="Ink 15">
              <a:extLst>
                <a:ext uri="{FF2B5EF4-FFF2-40B4-BE49-F238E27FC236}">
                  <a16:creationId xmlns:a16="http://schemas.microsoft.com/office/drawing/2014/main" id="{D1309374-ED7C-8175-2AB2-4656A71F6FCB}"/>
                </a:ext>
              </a:extLst>
            </xdr:cNvPr>
            <xdr:cNvPicPr/>
          </xdr:nvPicPr>
          <xdr:blipFill>
            <a:blip xmlns:r="http://schemas.openxmlformats.org/officeDocument/2006/relationships" r:embed="rId17"/>
            <a:stretch>
              <a:fillRect/>
            </a:stretch>
          </xdr:blipFill>
          <xdr:spPr>
            <a:xfrm>
              <a:off x="1189067" y="29358820"/>
              <a:ext cx="321840" cy="117360"/>
            </a:xfrm>
            <a:prstGeom prst="rect">
              <a:avLst/>
            </a:prstGeom>
          </xdr:spPr>
        </xdr:pic>
      </mc:Fallback>
    </mc:AlternateContent>
    <xdr:clientData/>
  </xdr:twoCellAnchor>
  <xdr:twoCellAnchor editAs="oneCell">
    <xdr:from>
      <xdr:col>1</xdr:col>
      <xdr:colOff>541477</xdr:colOff>
      <xdr:row>161</xdr:row>
      <xdr:rowOff>107134</xdr:rowOff>
    </xdr:from>
    <xdr:to>
      <xdr:col>2</xdr:col>
      <xdr:colOff>183327</xdr:colOff>
      <xdr:row>162</xdr:row>
      <xdr:rowOff>28165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74DBE2E6-B8E8-A578-FD7F-F91324068EB4}"/>
                </a:ext>
              </a:extLst>
            </xdr14:cNvPr>
            <xdr14:cNvContentPartPr/>
          </xdr14:nvContentPartPr>
          <xdr14:nvPr macro=""/>
          <xdr14:xfrm>
            <a:off x="1152707" y="29629540"/>
            <a:ext cx="253080" cy="104400"/>
          </xdr14:xfrm>
        </xdr:contentPart>
      </mc:Choice>
      <mc:Fallback xmlns="">
        <xdr:pic>
          <xdr:nvPicPr>
            <xdr:cNvPr id="17" name="Ink 16">
              <a:extLst>
                <a:ext uri="{FF2B5EF4-FFF2-40B4-BE49-F238E27FC236}">
                  <a16:creationId xmlns:a16="http://schemas.microsoft.com/office/drawing/2014/main" id="{74DBE2E6-B8E8-A578-FD7F-F91324068EB4}"/>
                </a:ext>
              </a:extLst>
            </xdr:cNvPr>
            <xdr:cNvPicPr/>
          </xdr:nvPicPr>
          <xdr:blipFill>
            <a:blip xmlns:r="http://schemas.openxmlformats.org/officeDocument/2006/relationships" r:embed="rId19"/>
            <a:stretch>
              <a:fillRect/>
            </a:stretch>
          </xdr:blipFill>
          <xdr:spPr>
            <a:xfrm>
              <a:off x="1144067" y="29620540"/>
              <a:ext cx="270720" cy="122040"/>
            </a:xfrm>
            <a:prstGeom prst="rect">
              <a:avLst/>
            </a:prstGeom>
          </xdr:spPr>
        </xdr:pic>
      </mc:Fallback>
    </mc:AlternateContent>
    <xdr:clientData/>
  </xdr:twoCellAnchor>
  <xdr:twoCellAnchor editAs="oneCell">
    <xdr:from>
      <xdr:col>2</xdr:col>
      <xdr:colOff>15567</xdr:colOff>
      <xdr:row>162</xdr:row>
      <xdr:rowOff>119605</xdr:rowOff>
    </xdr:from>
    <xdr:to>
      <xdr:col>2</xdr:col>
      <xdr:colOff>244887</xdr:colOff>
      <xdr:row>163</xdr:row>
      <xdr:rowOff>115876</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7">
              <a:extLst>
                <a:ext uri="{FF2B5EF4-FFF2-40B4-BE49-F238E27FC236}">
                  <a16:creationId xmlns:a16="http://schemas.microsoft.com/office/drawing/2014/main" id="{77E41F40-155F-6C13-931D-1629938433ED}"/>
                </a:ext>
              </a:extLst>
            </xdr14:cNvPr>
            <xdr14:cNvContentPartPr/>
          </xdr14:nvContentPartPr>
          <xdr14:nvPr macro=""/>
          <xdr14:xfrm>
            <a:off x="1238027" y="29825380"/>
            <a:ext cx="229320" cy="179640"/>
          </xdr14:xfrm>
        </xdr:contentPart>
      </mc:Choice>
      <mc:Fallback xmlns="">
        <xdr:pic>
          <xdr:nvPicPr>
            <xdr:cNvPr id="18" name="Ink 17">
              <a:extLst>
                <a:ext uri="{FF2B5EF4-FFF2-40B4-BE49-F238E27FC236}">
                  <a16:creationId xmlns:a16="http://schemas.microsoft.com/office/drawing/2014/main" id="{77E41F40-155F-6C13-931D-1629938433ED}"/>
                </a:ext>
              </a:extLst>
            </xdr:cNvPr>
            <xdr:cNvPicPr/>
          </xdr:nvPicPr>
          <xdr:blipFill>
            <a:blip xmlns:r="http://schemas.openxmlformats.org/officeDocument/2006/relationships" r:embed="rId21"/>
            <a:stretch>
              <a:fillRect/>
            </a:stretch>
          </xdr:blipFill>
          <xdr:spPr>
            <a:xfrm>
              <a:off x="1229387" y="29816740"/>
              <a:ext cx="246960" cy="197280"/>
            </a:xfrm>
            <a:prstGeom prst="rect">
              <a:avLst/>
            </a:prstGeom>
          </xdr:spPr>
        </xdr:pic>
      </mc:Fallback>
    </mc:AlternateContent>
    <xdr:clientData/>
  </xdr:twoCellAnchor>
  <xdr:twoCellAnchor editAs="oneCell">
    <xdr:from>
      <xdr:col>6</xdr:col>
      <xdr:colOff>194457</xdr:colOff>
      <xdr:row>156</xdr:row>
      <xdr:rowOff>55219</xdr:rowOff>
    </xdr:from>
    <xdr:to>
      <xdr:col>6</xdr:col>
      <xdr:colOff>759297</xdr:colOff>
      <xdr:row>159</xdr:row>
      <xdr:rowOff>5872</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9" name="Ink 18">
              <a:extLst>
                <a:ext uri="{FF2B5EF4-FFF2-40B4-BE49-F238E27FC236}">
                  <a16:creationId xmlns:a16="http://schemas.microsoft.com/office/drawing/2014/main" id="{8589DE15-857F-E79B-1A2B-BFAB55CB0DD0}"/>
                </a:ext>
              </a:extLst>
            </xdr14:cNvPr>
            <xdr14:cNvContentPartPr/>
          </xdr14:nvContentPartPr>
          <xdr14:nvPr macro=""/>
          <xdr14:xfrm>
            <a:off x="4917227" y="28660780"/>
            <a:ext cx="564840" cy="500760"/>
          </xdr14:xfrm>
        </xdr:contentPart>
      </mc:Choice>
      <mc:Fallback xmlns="">
        <xdr:pic>
          <xdr:nvPicPr>
            <xdr:cNvPr id="19" name="Ink 18">
              <a:extLst>
                <a:ext uri="{FF2B5EF4-FFF2-40B4-BE49-F238E27FC236}">
                  <a16:creationId xmlns:a16="http://schemas.microsoft.com/office/drawing/2014/main" id="{8589DE15-857F-E79B-1A2B-BFAB55CB0DD0}"/>
                </a:ext>
              </a:extLst>
            </xdr:cNvPr>
            <xdr:cNvPicPr/>
          </xdr:nvPicPr>
          <xdr:blipFill>
            <a:blip xmlns:r="http://schemas.openxmlformats.org/officeDocument/2006/relationships" r:embed="rId23"/>
            <a:stretch>
              <a:fillRect/>
            </a:stretch>
          </xdr:blipFill>
          <xdr:spPr>
            <a:xfrm>
              <a:off x="4908587" y="28651780"/>
              <a:ext cx="582480" cy="518400"/>
            </a:xfrm>
            <a:prstGeom prst="rect">
              <a:avLst/>
            </a:prstGeom>
          </xdr:spPr>
        </xdr:pic>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487679</xdr:colOff>
      <xdr:row>29</xdr:row>
      <xdr:rowOff>153430</xdr:rowOff>
    </xdr:from>
    <xdr:to>
      <xdr:col>3</xdr:col>
      <xdr:colOff>328148</xdr:colOff>
      <xdr:row>34</xdr:row>
      <xdr:rowOff>38364</xdr:rowOff>
    </xdr:to>
    <xdr:pic>
      <xdr:nvPicPr>
        <xdr:cNvPr id="2" name="Picture 1">
          <a:extLst>
            <a:ext uri="{FF2B5EF4-FFF2-40B4-BE49-F238E27FC236}">
              <a16:creationId xmlns:a16="http://schemas.microsoft.com/office/drawing/2014/main" id="{953C8997-335E-5E67-830A-60052EBB719D}"/>
            </a:ext>
          </a:extLst>
        </xdr:cNvPr>
        <xdr:cNvPicPr>
          <a:picLocks noChangeAspect="1"/>
        </xdr:cNvPicPr>
      </xdr:nvPicPr>
      <xdr:blipFill>
        <a:blip xmlns:r="http://schemas.openxmlformats.org/officeDocument/2006/relationships" r:embed="rId1"/>
        <a:stretch>
          <a:fillRect/>
        </a:stretch>
      </xdr:blipFill>
      <xdr:spPr>
        <a:xfrm>
          <a:off x="1097279" y="5456950"/>
          <a:ext cx="1478769" cy="799334"/>
        </a:xfrm>
        <a:prstGeom prst="rect">
          <a:avLst/>
        </a:prstGeom>
      </xdr:spPr>
    </xdr:pic>
    <xdr:clientData/>
  </xdr:twoCellAnchor>
  <xdr:twoCellAnchor editAs="oneCell">
    <xdr:from>
      <xdr:col>0</xdr:col>
      <xdr:colOff>0</xdr:colOff>
      <xdr:row>39</xdr:row>
      <xdr:rowOff>76199</xdr:rowOff>
    </xdr:from>
    <xdr:to>
      <xdr:col>9</xdr:col>
      <xdr:colOff>535355</xdr:colOff>
      <xdr:row>56</xdr:row>
      <xdr:rowOff>99564</xdr:rowOff>
    </xdr:to>
    <xdr:pic>
      <xdr:nvPicPr>
        <xdr:cNvPr id="3" name="Picture 2">
          <a:extLst>
            <a:ext uri="{FF2B5EF4-FFF2-40B4-BE49-F238E27FC236}">
              <a16:creationId xmlns:a16="http://schemas.microsoft.com/office/drawing/2014/main" id="{87A8D2DD-A589-2785-FB60-BAB7E89BC1DF}"/>
            </a:ext>
          </a:extLst>
        </xdr:cNvPr>
        <xdr:cNvPicPr>
          <a:picLocks noChangeAspect="1"/>
        </xdr:cNvPicPr>
      </xdr:nvPicPr>
      <xdr:blipFill>
        <a:blip xmlns:r="http://schemas.openxmlformats.org/officeDocument/2006/relationships" r:embed="rId2"/>
        <a:stretch>
          <a:fillRect/>
        </a:stretch>
      </xdr:blipFill>
      <xdr:spPr>
        <a:xfrm>
          <a:off x="0" y="7208519"/>
          <a:ext cx="6936155" cy="3132325"/>
        </a:xfrm>
        <a:prstGeom prst="rect">
          <a:avLst/>
        </a:prstGeom>
      </xdr:spPr>
    </xdr:pic>
    <xdr:clientData/>
  </xdr:twoCellAnchor>
  <xdr:twoCellAnchor editAs="oneCell">
    <xdr:from>
      <xdr:col>0</xdr:col>
      <xdr:colOff>152400</xdr:colOff>
      <xdr:row>60</xdr:row>
      <xdr:rowOff>7929</xdr:rowOff>
    </xdr:from>
    <xdr:to>
      <xdr:col>9</xdr:col>
      <xdr:colOff>389840</xdr:colOff>
      <xdr:row>75</xdr:row>
      <xdr:rowOff>114823</xdr:rowOff>
    </xdr:to>
    <xdr:pic>
      <xdr:nvPicPr>
        <xdr:cNvPr id="4" name="Picture 3">
          <a:extLst>
            <a:ext uri="{FF2B5EF4-FFF2-40B4-BE49-F238E27FC236}">
              <a16:creationId xmlns:a16="http://schemas.microsoft.com/office/drawing/2014/main" id="{2B714ADB-0C3D-4CF3-CFFC-67B550B4BAE2}"/>
            </a:ext>
          </a:extLst>
        </xdr:cNvPr>
        <xdr:cNvPicPr>
          <a:picLocks noChangeAspect="1"/>
        </xdr:cNvPicPr>
      </xdr:nvPicPr>
      <xdr:blipFill>
        <a:blip xmlns:r="http://schemas.openxmlformats.org/officeDocument/2006/relationships" r:embed="rId3"/>
        <a:stretch>
          <a:fillRect/>
        </a:stretch>
      </xdr:blipFill>
      <xdr:spPr>
        <a:xfrm>
          <a:off x="152400" y="10980729"/>
          <a:ext cx="6638240" cy="2850094"/>
        </a:xfrm>
        <a:prstGeom prst="rect">
          <a:avLst/>
        </a:prstGeom>
      </xdr:spPr>
    </xdr:pic>
    <xdr:clientData/>
  </xdr:twoCellAnchor>
  <xdr:twoCellAnchor editAs="oneCell">
    <xdr:from>
      <xdr:col>4</xdr:col>
      <xdr:colOff>83819</xdr:colOff>
      <xdr:row>79</xdr:row>
      <xdr:rowOff>2144</xdr:rowOff>
    </xdr:from>
    <xdr:to>
      <xdr:col>8</xdr:col>
      <xdr:colOff>160566</xdr:colOff>
      <xdr:row>90</xdr:row>
      <xdr:rowOff>15608</xdr:rowOff>
    </xdr:to>
    <xdr:pic>
      <xdr:nvPicPr>
        <xdr:cNvPr id="5" name="Picture 4">
          <a:extLst>
            <a:ext uri="{FF2B5EF4-FFF2-40B4-BE49-F238E27FC236}">
              <a16:creationId xmlns:a16="http://schemas.microsoft.com/office/drawing/2014/main" id="{1075F3B3-99C4-E0E7-A5EC-DA315286692F}"/>
            </a:ext>
          </a:extLst>
        </xdr:cNvPr>
        <xdr:cNvPicPr>
          <a:picLocks noChangeAspect="1"/>
        </xdr:cNvPicPr>
      </xdr:nvPicPr>
      <xdr:blipFill>
        <a:blip xmlns:r="http://schemas.openxmlformats.org/officeDocument/2006/relationships" r:embed="rId4"/>
        <a:stretch>
          <a:fillRect/>
        </a:stretch>
      </xdr:blipFill>
      <xdr:spPr>
        <a:xfrm>
          <a:off x="2941319" y="14449664"/>
          <a:ext cx="3010447" cy="2025144"/>
        </a:xfrm>
        <a:prstGeom prst="rect">
          <a:avLst/>
        </a:prstGeom>
      </xdr:spPr>
    </xdr:pic>
    <xdr:clientData/>
  </xdr:twoCellAnchor>
  <xdr:twoCellAnchor editAs="oneCell">
    <xdr:from>
      <xdr:col>1</xdr:col>
      <xdr:colOff>99060</xdr:colOff>
      <xdr:row>98</xdr:row>
      <xdr:rowOff>114300</xdr:rowOff>
    </xdr:from>
    <xdr:to>
      <xdr:col>9</xdr:col>
      <xdr:colOff>572043</xdr:colOff>
      <xdr:row>119</xdr:row>
      <xdr:rowOff>84150</xdr:rowOff>
    </xdr:to>
    <xdr:pic>
      <xdr:nvPicPr>
        <xdr:cNvPr id="6" name="Picture 5">
          <a:extLst>
            <a:ext uri="{FF2B5EF4-FFF2-40B4-BE49-F238E27FC236}">
              <a16:creationId xmlns:a16="http://schemas.microsoft.com/office/drawing/2014/main" id="{5DB37B2E-F4BB-A6DC-3E24-A723EA11AF92}"/>
            </a:ext>
          </a:extLst>
        </xdr:cNvPr>
        <xdr:cNvPicPr>
          <a:picLocks noChangeAspect="1"/>
        </xdr:cNvPicPr>
      </xdr:nvPicPr>
      <xdr:blipFill>
        <a:blip xmlns:r="http://schemas.openxmlformats.org/officeDocument/2006/relationships" r:embed="rId5"/>
        <a:stretch>
          <a:fillRect/>
        </a:stretch>
      </xdr:blipFill>
      <xdr:spPr>
        <a:xfrm>
          <a:off x="708660" y="18036540"/>
          <a:ext cx="6264183" cy="3810330"/>
        </a:xfrm>
        <a:prstGeom prst="rect">
          <a:avLst/>
        </a:prstGeom>
      </xdr:spPr>
    </xdr:pic>
    <xdr:clientData/>
  </xdr:twoCellAnchor>
  <xdr:twoCellAnchor editAs="oneCell">
    <xdr:from>
      <xdr:col>0</xdr:col>
      <xdr:colOff>214774</xdr:colOff>
      <xdr:row>127</xdr:row>
      <xdr:rowOff>129540</xdr:rowOff>
    </xdr:from>
    <xdr:to>
      <xdr:col>8</xdr:col>
      <xdr:colOff>534457</xdr:colOff>
      <xdr:row>140</xdr:row>
      <xdr:rowOff>76602</xdr:rowOff>
    </xdr:to>
    <xdr:pic>
      <xdr:nvPicPr>
        <xdr:cNvPr id="7" name="Picture 6">
          <a:extLst>
            <a:ext uri="{FF2B5EF4-FFF2-40B4-BE49-F238E27FC236}">
              <a16:creationId xmlns:a16="http://schemas.microsoft.com/office/drawing/2014/main" id="{F0FC016C-B682-5B3B-DF53-6D849A417F9F}"/>
            </a:ext>
          </a:extLst>
        </xdr:cNvPr>
        <xdr:cNvPicPr>
          <a:picLocks noChangeAspect="1"/>
        </xdr:cNvPicPr>
      </xdr:nvPicPr>
      <xdr:blipFill>
        <a:blip xmlns:r="http://schemas.openxmlformats.org/officeDocument/2006/relationships" r:embed="rId6"/>
        <a:stretch>
          <a:fillRect/>
        </a:stretch>
      </xdr:blipFill>
      <xdr:spPr>
        <a:xfrm>
          <a:off x="214774" y="23355300"/>
          <a:ext cx="6110883" cy="2324502"/>
        </a:xfrm>
        <a:prstGeom prst="rect">
          <a:avLst/>
        </a:prstGeom>
      </xdr:spPr>
    </xdr:pic>
    <xdr:clientData/>
  </xdr:twoCellAnchor>
  <xdr:twoCellAnchor editAs="oneCell">
    <xdr:from>
      <xdr:col>2</xdr:col>
      <xdr:colOff>736929</xdr:colOff>
      <xdr:row>149</xdr:row>
      <xdr:rowOff>160020</xdr:rowOff>
    </xdr:from>
    <xdr:to>
      <xdr:col>7</xdr:col>
      <xdr:colOff>236987</xdr:colOff>
      <xdr:row>161</xdr:row>
      <xdr:rowOff>99584</xdr:rowOff>
    </xdr:to>
    <xdr:pic>
      <xdr:nvPicPr>
        <xdr:cNvPr id="8" name="Picture 7">
          <a:extLst>
            <a:ext uri="{FF2B5EF4-FFF2-40B4-BE49-F238E27FC236}">
              <a16:creationId xmlns:a16="http://schemas.microsoft.com/office/drawing/2014/main" id="{2F4D982D-201C-6203-378C-E96CB78A1453}"/>
            </a:ext>
          </a:extLst>
        </xdr:cNvPr>
        <xdr:cNvPicPr>
          <a:picLocks noChangeAspect="1"/>
        </xdr:cNvPicPr>
      </xdr:nvPicPr>
      <xdr:blipFill>
        <a:blip xmlns:r="http://schemas.openxmlformats.org/officeDocument/2006/relationships" r:embed="rId7"/>
        <a:stretch>
          <a:fillRect/>
        </a:stretch>
      </xdr:blipFill>
      <xdr:spPr>
        <a:xfrm>
          <a:off x="1956129" y="27409140"/>
          <a:ext cx="3127178" cy="2134124"/>
        </a:xfrm>
        <a:prstGeom prst="rect">
          <a:avLst/>
        </a:prstGeom>
      </xdr:spPr>
    </xdr:pic>
    <xdr:clientData/>
  </xdr:twoCellAnchor>
  <xdr:twoCellAnchor editAs="oneCell">
    <xdr:from>
      <xdr:col>15</xdr:col>
      <xdr:colOff>624840</xdr:colOff>
      <xdr:row>44</xdr:row>
      <xdr:rowOff>30020</xdr:rowOff>
    </xdr:from>
    <xdr:to>
      <xdr:col>20</xdr:col>
      <xdr:colOff>122675</xdr:colOff>
      <xdr:row>54</xdr:row>
      <xdr:rowOff>76677</xdr:rowOff>
    </xdr:to>
    <xdr:pic>
      <xdr:nvPicPr>
        <xdr:cNvPr id="9" name="Picture 8">
          <a:extLst>
            <a:ext uri="{FF2B5EF4-FFF2-40B4-BE49-F238E27FC236}">
              <a16:creationId xmlns:a16="http://schemas.microsoft.com/office/drawing/2014/main" id="{1808D444-BD79-73BD-9EEE-9A2CB83308D9}"/>
            </a:ext>
          </a:extLst>
        </xdr:cNvPr>
        <xdr:cNvPicPr>
          <a:picLocks noChangeAspect="1"/>
        </xdr:cNvPicPr>
      </xdr:nvPicPr>
      <xdr:blipFill>
        <a:blip xmlns:r="http://schemas.openxmlformats.org/officeDocument/2006/relationships" r:embed="rId8"/>
        <a:stretch>
          <a:fillRect/>
        </a:stretch>
      </xdr:blipFill>
      <xdr:spPr>
        <a:xfrm>
          <a:off x="10233660" y="8076740"/>
          <a:ext cx="2964935" cy="1875457"/>
        </a:xfrm>
        <a:prstGeom prst="rect">
          <a:avLst/>
        </a:prstGeom>
      </xdr:spPr>
    </xdr:pic>
    <xdr:clientData/>
  </xdr:twoCellAnchor>
  <xdr:twoCellAnchor editAs="oneCell">
    <xdr:from>
      <xdr:col>20</xdr:col>
      <xdr:colOff>583436</xdr:colOff>
      <xdr:row>24</xdr:row>
      <xdr:rowOff>91440</xdr:rowOff>
    </xdr:from>
    <xdr:to>
      <xdr:col>26</xdr:col>
      <xdr:colOff>335747</xdr:colOff>
      <xdr:row>35</xdr:row>
      <xdr:rowOff>7853</xdr:rowOff>
    </xdr:to>
    <xdr:pic>
      <xdr:nvPicPr>
        <xdr:cNvPr id="11" name="Picture 10">
          <a:extLst>
            <a:ext uri="{FF2B5EF4-FFF2-40B4-BE49-F238E27FC236}">
              <a16:creationId xmlns:a16="http://schemas.microsoft.com/office/drawing/2014/main" id="{DFB60EC5-285E-E1F5-5C92-29C3C6044732}"/>
            </a:ext>
          </a:extLst>
        </xdr:cNvPr>
        <xdr:cNvPicPr>
          <a:picLocks noChangeAspect="1"/>
        </xdr:cNvPicPr>
      </xdr:nvPicPr>
      <xdr:blipFill>
        <a:blip xmlns:r="http://schemas.openxmlformats.org/officeDocument/2006/relationships" r:embed="rId9"/>
        <a:stretch>
          <a:fillRect/>
        </a:stretch>
      </xdr:blipFill>
      <xdr:spPr>
        <a:xfrm>
          <a:off x="13659356" y="4480560"/>
          <a:ext cx="3867111" cy="192809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495300</xdr:colOff>
      <xdr:row>25</xdr:row>
      <xdr:rowOff>156392</xdr:rowOff>
    </xdr:from>
    <xdr:to>
      <xdr:col>13</xdr:col>
      <xdr:colOff>23852</xdr:colOff>
      <xdr:row>37</xdr:row>
      <xdr:rowOff>8257</xdr:rowOff>
    </xdr:to>
    <xdr:pic>
      <xdr:nvPicPr>
        <xdr:cNvPr id="2" name="Picture 1">
          <a:extLst>
            <a:ext uri="{FF2B5EF4-FFF2-40B4-BE49-F238E27FC236}">
              <a16:creationId xmlns:a16="http://schemas.microsoft.com/office/drawing/2014/main" id="{9A4AC3EB-9177-8D24-F8F0-6BD82DDAEF8C}"/>
            </a:ext>
          </a:extLst>
        </xdr:cNvPr>
        <xdr:cNvPicPr>
          <a:picLocks noChangeAspect="1"/>
        </xdr:cNvPicPr>
      </xdr:nvPicPr>
      <xdr:blipFill>
        <a:blip xmlns:r="http://schemas.openxmlformats.org/officeDocument/2006/relationships" r:embed="rId1"/>
        <a:stretch>
          <a:fillRect/>
        </a:stretch>
      </xdr:blipFill>
      <xdr:spPr>
        <a:xfrm>
          <a:off x="4762500" y="4728392"/>
          <a:ext cx="3186152" cy="20464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477619</xdr:colOff>
      <xdr:row>18</xdr:row>
      <xdr:rowOff>7620</xdr:rowOff>
    </xdr:from>
    <xdr:to>
      <xdr:col>12</xdr:col>
      <xdr:colOff>549129</xdr:colOff>
      <xdr:row>31</xdr:row>
      <xdr:rowOff>68990</xdr:rowOff>
    </xdr:to>
    <xdr:pic>
      <xdr:nvPicPr>
        <xdr:cNvPr id="2" name="Picture 1">
          <a:extLst>
            <a:ext uri="{FF2B5EF4-FFF2-40B4-BE49-F238E27FC236}">
              <a16:creationId xmlns:a16="http://schemas.microsoft.com/office/drawing/2014/main" id="{E87BF80F-B3D0-AD9E-3A15-6508B065714B}"/>
            </a:ext>
          </a:extLst>
        </xdr:cNvPr>
        <xdr:cNvPicPr>
          <a:picLocks noChangeAspect="1"/>
        </xdr:cNvPicPr>
      </xdr:nvPicPr>
      <xdr:blipFill>
        <a:blip xmlns:r="http://schemas.openxmlformats.org/officeDocument/2006/relationships" r:embed="rId1"/>
        <a:stretch>
          <a:fillRect/>
        </a:stretch>
      </xdr:blipFill>
      <xdr:spPr>
        <a:xfrm>
          <a:off x="8379559" y="3299460"/>
          <a:ext cx="2906150" cy="2438810"/>
        </a:xfrm>
        <a:prstGeom prst="rect">
          <a:avLst/>
        </a:prstGeom>
      </xdr:spPr>
    </xdr:pic>
    <xdr:clientData/>
  </xdr:twoCellAnchor>
  <xdr:twoCellAnchor editAs="oneCell">
    <xdr:from>
      <xdr:col>9</xdr:col>
      <xdr:colOff>256661</xdr:colOff>
      <xdr:row>34</xdr:row>
      <xdr:rowOff>45720</xdr:rowOff>
    </xdr:from>
    <xdr:to>
      <xdr:col>12</xdr:col>
      <xdr:colOff>442457</xdr:colOff>
      <xdr:row>45</xdr:row>
      <xdr:rowOff>53756</xdr:rowOff>
    </xdr:to>
    <xdr:pic>
      <xdr:nvPicPr>
        <xdr:cNvPr id="3" name="Picture 2">
          <a:extLst>
            <a:ext uri="{FF2B5EF4-FFF2-40B4-BE49-F238E27FC236}">
              <a16:creationId xmlns:a16="http://schemas.microsoft.com/office/drawing/2014/main" id="{AA58618E-0D63-04C6-0CA4-214F58D9445F}"/>
            </a:ext>
          </a:extLst>
        </xdr:cNvPr>
        <xdr:cNvPicPr>
          <a:picLocks noChangeAspect="1"/>
        </xdr:cNvPicPr>
      </xdr:nvPicPr>
      <xdr:blipFill>
        <a:blip xmlns:r="http://schemas.openxmlformats.org/officeDocument/2006/relationships" r:embed="rId2"/>
        <a:stretch>
          <a:fillRect/>
        </a:stretch>
      </xdr:blipFill>
      <xdr:spPr>
        <a:xfrm>
          <a:off x="8768201" y="6263640"/>
          <a:ext cx="2410836" cy="2019716"/>
        </a:xfrm>
        <a:prstGeom prst="rect">
          <a:avLst/>
        </a:prstGeom>
      </xdr:spPr>
    </xdr:pic>
    <xdr:clientData/>
  </xdr:twoCellAnchor>
  <xdr:twoCellAnchor editAs="oneCell">
    <xdr:from>
      <xdr:col>7</xdr:col>
      <xdr:colOff>883920</xdr:colOff>
      <xdr:row>49</xdr:row>
      <xdr:rowOff>16493</xdr:rowOff>
    </xdr:from>
    <xdr:to>
      <xdr:col>14</xdr:col>
      <xdr:colOff>145880</xdr:colOff>
      <xdr:row>60</xdr:row>
      <xdr:rowOff>137710</xdr:rowOff>
    </xdr:to>
    <xdr:pic>
      <xdr:nvPicPr>
        <xdr:cNvPr id="4" name="Picture 3">
          <a:extLst>
            <a:ext uri="{FF2B5EF4-FFF2-40B4-BE49-F238E27FC236}">
              <a16:creationId xmlns:a16="http://schemas.microsoft.com/office/drawing/2014/main" id="{F564C143-63F3-72C6-64A7-51D2DB7A270F}"/>
            </a:ext>
          </a:extLst>
        </xdr:cNvPr>
        <xdr:cNvPicPr>
          <a:picLocks noChangeAspect="1"/>
        </xdr:cNvPicPr>
      </xdr:nvPicPr>
      <xdr:blipFill>
        <a:blip xmlns:r="http://schemas.openxmlformats.org/officeDocument/2006/relationships" r:embed="rId3"/>
        <a:stretch>
          <a:fillRect/>
        </a:stretch>
      </xdr:blipFill>
      <xdr:spPr>
        <a:xfrm>
          <a:off x="7840980" y="8977613"/>
          <a:ext cx="4260680" cy="213289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64253</xdr:colOff>
      <xdr:row>31</xdr:row>
      <xdr:rowOff>176062</xdr:rowOff>
    </xdr:from>
    <xdr:to>
      <xdr:col>16</xdr:col>
      <xdr:colOff>1118</xdr:colOff>
      <xdr:row>49</xdr:row>
      <xdr:rowOff>4177</xdr:rowOff>
    </xdr:to>
    <xdr:pic>
      <xdr:nvPicPr>
        <xdr:cNvPr id="2" name="Picture 1">
          <a:extLst>
            <a:ext uri="{FF2B5EF4-FFF2-40B4-BE49-F238E27FC236}">
              <a16:creationId xmlns:a16="http://schemas.microsoft.com/office/drawing/2014/main" id="{E338D14E-C823-245B-8993-8580FF9F2A4D}"/>
            </a:ext>
          </a:extLst>
        </xdr:cNvPr>
        <xdr:cNvPicPr>
          <a:picLocks noChangeAspect="1"/>
        </xdr:cNvPicPr>
      </xdr:nvPicPr>
      <xdr:blipFill>
        <a:blip xmlns:r="http://schemas.openxmlformats.org/officeDocument/2006/relationships" r:embed="rId1"/>
        <a:stretch>
          <a:fillRect/>
        </a:stretch>
      </xdr:blipFill>
      <xdr:spPr>
        <a:xfrm>
          <a:off x="2502653" y="5895073"/>
          <a:ext cx="10508612" cy="3144455"/>
        </a:xfrm>
        <a:prstGeom prst="rect">
          <a:avLst/>
        </a:prstGeom>
      </xdr:spPr>
    </xdr:pic>
    <xdr:clientData/>
  </xdr:twoCellAnchor>
  <xdr:twoCellAnchor editAs="oneCell">
    <xdr:from>
      <xdr:col>6</xdr:col>
      <xdr:colOff>344905</xdr:colOff>
      <xdr:row>54</xdr:row>
      <xdr:rowOff>111665</xdr:rowOff>
    </xdr:from>
    <xdr:to>
      <xdr:col>13</xdr:col>
      <xdr:colOff>403988</xdr:colOff>
      <xdr:row>68</xdr:row>
      <xdr:rowOff>99152</xdr:rowOff>
    </xdr:to>
    <xdr:pic>
      <xdr:nvPicPr>
        <xdr:cNvPr id="3" name="Picture 2">
          <a:extLst>
            <a:ext uri="{FF2B5EF4-FFF2-40B4-BE49-F238E27FC236}">
              <a16:creationId xmlns:a16="http://schemas.microsoft.com/office/drawing/2014/main" id="{BDD74830-1668-334F-61F8-71EE174CFAC5}"/>
            </a:ext>
          </a:extLst>
        </xdr:cNvPr>
        <xdr:cNvPicPr>
          <a:picLocks noChangeAspect="1"/>
        </xdr:cNvPicPr>
      </xdr:nvPicPr>
      <xdr:blipFill>
        <a:blip xmlns:r="http://schemas.openxmlformats.org/officeDocument/2006/relationships" r:embed="rId2"/>
        <a:stretch>
          <a:fillRect/>
        </a:stretch>
      </xdr:blipFill>
      <xdr:spPr>
        <a:xfrm>
          <a:off x="4002505" y="10073812"/>
          <a:ext cx="6098936" cy="2570266"/>
        </a:xfrm>
        <a:prstGeom prst="rect">
          <a:avLst/>
        </a:prstGeom>
      </xdr:spPr>
    </xdr:pic>
    <xdr:clientData/>
  </xdr:twoCellAnchor>
  <xdr:twoCellAnchor editAs="oneCell">
    <xdr:from>
      <xdr:col>10</xdr:col>
      <xdr:colOff>256825</xdr:colOff>
      <xdr:row>15</xdr:row>
      <xdr:rowOff>184377</xdr:rowOff>
    </xdr:from>
    <xdr:to>
      <xdr:col>10</xdr:col>
      <xdr:colOff>877825</xdr:colOff>
      <xdr:row>16</xdr:row>
      <xdr:rowOff>16453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 name="Ink 3">
              <a:extLst>
                <a:ext uri="{FF2B5EF4-FFF2-40B4-BE49-F238E27FC236}">
                  <a16:creationId xmlns:a16="http://schemas.microsoft.com/office/drawing/2014/main" id="{867571C1-480B-0197-BCB2-13DCD4975151}"/>
                </a:ext>
              </a:extLst>
            </xdr14:cNvPr>
            <xdr14:cNvContentPartPr/>
          </xdr14:nvContentPartPr>
          <xdr14:nvPr macro=""/>
          <xdr14:xfrm>
            <a:off x="7989120" y="2951640"/>
            <a:ext cx="621000" cy="16560"/>
          </xdr14:xfrm>
        </xdr:contentPart>
      </mc:Choice>
      <mc:Fallback xmlns="">
        <xdr:pic>
          <xdr:nvPicPr>
            <xdr:cNvPr id="4" name="Ink 3">
              <a:extLst>
                <a:ext uri="{FF2B5EF4-FFF2-40B4-BE49-F238E27FC236}">
                  <a16:creationId xmlns:a16="http://schemas.microsoft.com/office/drawing/2014/main" id="{867571C1-480B-0197-BCB2-13DCD4975151}"/>
                </a:ext>
              </a:extLst>
            </xdr:cNvPr>
            <xdr:cNvPicPr/>
          </xdr:nvPicPr>
          <xdr:blipFill>
            <a:blip xmlns:r="http://schemas.openxmlformats.org/officeDocument/2006/relationships" r:embed="rId4"/>
            <a:stretch>
              <a:fillRect/>
            </a:stretch>
          </xdr:blipFill>
          <xdr:spPr>
            <a:xfrm>
              <a:off x="7980120" y="2942640"/>
              <a:ext cx="638640" cy="34200"/>
            </a:xfrm>
            <a:prstGeom prst="rect">
              <a:avLst/>
            </a:prstGeom>
          </xdr:spPr>
        </xdr:pic>
      </mc:Fallback>
    </mc:AlternateContent>
    <xdr:clientData/>
  </xdr:twoCellAnchor>
  <xdr:twoCellAnchor editAs="oneCell">
    <xdr:from>
      <xdr:col>10</xdr:col>
      <xdr:colOff>1225945</xdr:colOff>
      <xdr:row>12</xdr:row>
      <xdr:rowOff>85509</xdr:rowOff>
    </xdr:from>
    <xdr:to>
      <xdr:col>15</xdr:col>
      <xdr:colOff>443779</xdr:colOff>
      <xdr:row>18</xdr:row>
      <xdr:rowOff>106124</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8" name="Ink 7">
              <a:extLst>
                <a:ext uri="{FF2B5EF4-FFF2-40B4-BE49-F238E27FC236}">
                  <a16:creationId xmlns:a16="http://schemas.microsoft.com/office/drawing/2014/main" id="{99BE2C4B-5022-D992-E526-FA00E0F717C1}"/>
                </a:ext>
              </a:extLst>
            </xdr14:cNvPr>
            <xdr14:cNvContentPartPr/>
          </xdr14:nvContentPartPr>
          <xdr14:nvPr macro=""/>
          <xdr14:xfrm>
            <a:off x="8958240" y="2299320"/>
            <a:ext cx="3837960" cy="1127520"/>
          </xdr14:xfrm>
        </xdr:contentPart>
      </mc:Choice>
      <mc:Fallback xmlns="">
        <xdr:pic>
          <xdr:nvPicPr>
            <xdr:cNvPr id="8" name="Ink 7">
              <a:extLst>
                <a:ext uri="{FF2B5EF4-FFF2-40B4-BE49-F238E27FC236}">
                  <a16:creationId xmlns:a16="http://schemas.microsoft.com/office/drawing/2014/main" id="{99BE2C4B-5022-D992-E526-FA00E0F717C1}"/>
                </a:ext>
              </a:extLst>
            </xdr:cNvPr>
            <xdr:cNvPicPr/>
          </xdr:nvPicPr>
          <xdr:blipFill>
            <a:blip xmlns:r="http://schemas.openxmlformats.org/officeDocument/2006/relationships" r:embed="rId6"/>
            <a:stretch>
              <a:fillRect/>
            </a:stretch>
          </xdr:blipFill>
          <xdr:spPr>
            <a:xfrm>
              <a:off x="8949240" y="2290680"/>
              <a:ext cx="3855600" cy="1145160"/>
            </a:xfrm>
            <a:prstGeom prst="rect">
              <a:avLst/>
            </a:prstGeom>
          </xdr:spPr>
        </xdr:pic>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830880</xdr:colOff>
      <xdr:row>15</xdr:row>
      <xdr:rowOff>30600</xdr:rowOff>
    </xdr:from>
    <xdr:to>
      <xdr:col>24</xdr:col>
      <xdr:colOff>601800</xdr:colOff>
      <xdr:row>29</xdr:row>
      <xdr:rowOff>34500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27E6DD9A-4EC9-6148-C1C2-67B0AC7C4BEC}"/>
                </a:ext>
              </a:extLst>
            </xdr14:cNvPr>
            <xdr14:cNvContentPartPr/>
          </xdr14:nvContentPartPr>
          <xdr14:nvPr macro=""/>
          <xdr14:xfrm>
            <a:off x="10371120" y="2773800"/>
            <a:ext cx="8617740" cy="2571840"/>
          </xdr14:xfrm>
        </xdr:contentPart>
      </mc:Choice>
      <mc:Fallback xmlns="">
        <xdr:pic>
          <xdr:nvPicPr>
            <xdr:cNvPr id="34" name="Ink 33">
              <a:extLst>
                <a:ext uri="{FF2B5EF4-FFF2-40B4-BE49-F238E27FC236}">
                  <a16:creationId xmlns:a16="http://schemas.microsoft.com/office/drawing/2014/main" id="{27E6DD9A-4EC9-6148-C1C2-67B0AC7C4BEC}"/>
                </a:ext>
              </a:extLst>
            </xdr:cNvPr>
            <xdr:cNvPicPr/>
          </xdr:nvPicPr>
          <xdr:blipFill>
            <a:blip xmlns:r="http://schemas.openxmlformats.org/officeDocument/2006/relationships" r:embed="rId2"/>
            <a:stretch>
              <a:fillRect/>
            </a:stretch>
          </xdr:blipFill>
          <xdr:spPr>
            <a:xfrm>
              <a:off x="10362120" y="2765159"/>
              <a:ext cx="8635380" cy="2589482"/>
            </a:xfrm>
            <a:prstGeom prst="rect">
              <a:avLst/>
            </a:prstGeom>
          </xdr:spPr>
        </xdr:pic>
      </mc:Fallback>
    </mc:AlternateContent>
    <xdr:clientData/>
  </xdr:twoCellAnchor>
  <xdr:twoCellAnchor editAs="oneCell">
    <xdr:from>
      <xdr:col>10</xdr:col>
      <xdr:colOff>121800</xdr:colOff>
      <xdr:row>2</xdr:row>
      <xdr:rowOff>119880</xdr:rowOff>
    </xdr:from>
    <xdr:to>
      <xdr:col>10</xdr:col>
      <xdr:colOff>231600</xdr:colOff>
      <xdr:row>3</xdr:row>
      <xdr:rowOff>30600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383F26F7-152B-455F-E992-EE28787EC333}"/>
                </a:ext>
              </a:extLst>
            </xdr14:cNvPr>
            <xdr14:cNvContentPartPr/>
          </xdr14:nvContentPartPr>
          <xdr14:nvPr macro=""/>
          <xdr14:xfrm>
            <a:off x="8480940" y="485640"/>
            <a:ext cx="109800" cy="93600"/>
          </xdr14:xfrm>
        </xdr:contentPart>
      </mc:Choice>
      <mc:Fallback xmlns="">
        <xdr:pic>
          <xdr:nvPicPr>
            <xdr:cNvPr id="7" name="Ink 6">
              <a:extLst>
                <a:ext uri="{FF2B5EF4-FFF2-40B4-BE49-F238E27FC236}">
                  <a16:creationId xmlns:a16="http://schemas.microsoft.com/office/drawing/2014/main" id="{383F26F7-152B-455F-E992-EE28787EC333}"/>
                </a:ext>
              </a:extLst>
            </xdr:cNvPr>
            <xdr:cNvPicPr/>
          </xdr:nvPicPr>
          <xdr:blipFill>
            <a:blip xmlns:r="http://schemas.openxmlformats.org/officeDocument/2006/relationships" r:embed="rId4"/>
            <a:stretch>
              <a:fillRect/>
            </a:stretch>
          </xdr:blipFill>
          <xdr:spPr>
            <a:xfrm>
              <a:off x="8471940" y="476640"/>
              <a:ext cx="127440" cy="111240"/>
            </a:xfrm>
            <a:prstGeom prst="rect">
              <a:avLst/>
            </a:prstGeom>
          </xdr:spPr>
        </xdr:pic>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126970</xdr:colOff>
      <xdr:row>23</xdr:row>
      <xdr:rowOff>12820</xdr:rowOff>
    </xdr:from>
    <xdr:to>
      <xdr:col>6</xdr:col>
      <xdr:colOff>127330</xdr:colOff>
      <xdr:row>23</xdr:row>
      <xdr:rowOff>13180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2B99F43-89F9-7C3D-646C-6DC53E102AEA}"/>
                </a:ext>
              </a:extLst>
            </xdr14:cNvPr>
            <xdr14:cNvContentPartPr/>
          </xdr14:nvContentPartPr>
          <xdr14:nvPr macro=""/>
          <xdr14:xfrm>
            <a:off x="4171920" y="4248270"/>
            <a:ext cx="360" cy="360"/>
          </xdr14:xfrm>
        </xdr:contentPart>
      </mc:Choice>
      <mc:Fallback xmlns="">
        <xdr:pic>
          <xdr:nvPicPr>
            <xdr:cNvPr id="2" name="Ink 1">
              <a:extLst>
                <a:ext uri="{FF2B5EF4-FFF2-40B4-BE49-F238E27FC236}">
                  <a16:creationId xmlns:a16="http://schemas.microsoft.com/office/drawing/2014/main" id="{02B99F43-89F9-7C3D-646C-6DC53E102AEA}"/>
                </a:ext>
              </a:extLst>
            </xdr:cNvPr>
            <xdr:cNvPicPr/>
          </xdr:nvPicPr>
          <xdr:blipFill>
            <a:blip xmlns:r="http://schemas.openxmlformats.org/officeDocument/2006/relationships" r:embed="rId2"/>
            <a:stretch>
              <a:fillRect/>
            </a:stretch>
          </xdr:blipFill>
          <xdr:spPr>
            <a:xfrm>
              <a:off x="4162920" y="4239270"/>
              <a:ext cx="18000" cy="18000"/>
            </a:xfrm>
            <a:prstGeom prst="rect">
              <a:avLst/>
            </a:prstGeom>
          </xdr:spPr>
        </xdr:pic>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480060</xdr:colOff>
      <xdr:row>0</xdr:row>
      <xdr:rowOff>145078</xdr:rowOff>
    </xdr:from>
    <xdr:to>
      <xdr:col>17</xdr:col>
      <xdr:colOff>473086</xdr:colOff>
      <xdr:row>27</xdr:row>
      <xdr:rowOff>37459</xdr:rowOff>
    </xdr:to>
    <xdr:pic>
      <xdr:nvPicPr>
        <xdr:cNvPr id="2" name="Picture 1">
          <a:extLst>
            <a:ext uri="{FF2B5EF4-FFF2-40B4-BE49-F238E27FC236}">
              <a16:creationId xmlns:a16="http://schemas.microsoft.com/office/drawing/2014/main" id="{436A089B-5955-37BD-7C8A-1EC8C7BEC39A}"/>
            </a:ext>
          </a:extLst>
        </xdr:cNvPr>
        <xdr:cNvPicPr>
          <a:picLocks noChangeAspect="1"/>
        </xdr:cNvPicPr>
      </xdr:nvPicPr>
      <xdr:blipFill>
        <a:blip xmlns:r="http://schemas.openxmlformats.org/officeDocument/2006/relationships" r:embed="rId1"/>
        <a:stretch>
          <a:fillRect/>
        </a:stretch>
      </xdr:blipFill>
      <xdr:spPr>
        <a:xfrm>
          <a:off x="1089660" y="145078"/>
          <a:ext cx="9746626" cy="4830141"/>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5:46:07.414"/>
    </inkml:context>
    <inkml:brush xml:id="br0">
      <inkml:brushProperty name="width" value="0.05" units="cm"/>
      <inkml:brushProperty name="height" value="0.05" units="cm"/>
      <inkml:brushProperty name="color" value="#FF0066"/>
    </inkml:brush>
  </inkml:definitions>
  <inkml:trace contextRef="#ctx0" brushRef="#br0">1151 892 24575,'-472'0'0,"453"-1"0,1 0 0,0-2 0,0 0 0,-28-9 0,-70-30 0,108 39 0,-144-71 0,50 21 0,88 47 0,1-1 0,1 0 0,-1-1 0,1-1 0,0 0 0,1 0 0,0-1 0,-18-23 0,22 24 0,1-1 0,0 1 0,0-2 0,1 1 0,1 0 0,0-1 0,0 0 0,1 0 0,0 0 0,1 0 0,0-1 0,1-11 0,0 8 0,0 0 0,2 0 0,0 1 0,0-1 0,1 0 0,1 1 0,5-16 0,-5 23 0,0 0 0,1 0 0,-1 0 0,1 0 0,1 1 0,-1-1 0,1 1 0,0 0 0,1 1 0,0-1 0,-1 1 0,1 0 0,1 0 0,13-7 0,-3 4 0,0 0 0,1 1 0,0 1 0,0 1 0,0 1 0,1 0 0,24-1 0,138 1 0,-129 5 0,31-4 0,124-21 0,-122 12 0,36-6 0,-54 6 0,124-5 0,-167 16 0,-1-2 0,0 0 0,27-8 0,-20 4 0,33-4 0,18 6 0,-33 2 0,61-11 0,-42 3 0,124-6 0,71 18 0,-104 1 0,1399-2 0,-1504 2 0,0 1 0,0 4 0,103 24 0,50 13 0,3 1 0,-171-34 0,13 2 0,-1 2 0,62 28 0,-20-5 0,-62-27 0,-1 2 0,0 0 0,33 22 0,-53-29 0,-1 0 0,0 1 0,0 0 0,0 0 0,-1 1 0,0 0 0,0 0 0,-1 1 0,0 0 0,0 0 0,-1 1 0,-1-1 0,7 18 0,-9-20 0,0-1 0,0 1 0,0-1 0,-1 1 0,0 0 0,0-1 0,0 1 0,-1 0 0,0 0 0,-1 0 0,0-1 0,0 1 0,0 0 0,-1-1 0,1 1 0,-2-1 0,1 1 0,-1-1 0,0 0 0,0 0 0,-1 0 0,1-1 0,-1 1 0,-1-1 0,1 0 0,-1 0 0,0 0 0,0-1 0,0 1 0,-1-1 0,1-1 0,-1 1 0,0-1 0,0 0 0,0 0 0,-1-1 0,-8 3 0,-3 1 0,-1-2 0,0 0 0,0-1 0,-33 1 0,-81-8 0,42 1 0,-1389 1 0,749 3 0,671 2 0,-91 16 0,87-9 0,-69 2 0,-174-14 0,-103 3 0,378 3 0,0 1 0,1 1 0,-36 13 0,-12 2 0,10-2-1365,37-7-5461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02T09:21:54.435"/>
    </inkml:context>
    <inkml:brush xml:id="br0">
      <inkml:brushProperty name="width" value="0.05" units="cm"/>
      <inkml:brushProperty name="height" value="0.05" units="cm"/>
      <inkml:brushProperty name="color" value="#FF0066"/>
    </inkml:brush>
  </inkml:definitions>
  <inkml:trace contextRef="#ctx0" brushRef="#br0">0 1 24575,'3'0'0,"7"0"0,2 0-8191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02T09:21:52.341"/>
    </inkml:context>
    <inkml:brush xml:id="br0">
      <inkml:brushProperty name="width" value="0.05" units="cm"/>
      <inkml:brushProperty name="height" value="0.05" units="cm"/>
      <inkml:brushProperty name="color" value="#FF0066"/>
    </inkml:brush>
  </inkml:definitions>
  <inkml:trace contextRef="#ctx0" brushRef="#br0">141 156 24575,'1'-2'0,"-1"0"0,1 0 0,-1 0 0,1 0 0,0 1 0,0-1 0,0 0 0,0 1 0,0-1 0,0 0 0,0 1 0,1-1 0,-1 1 0,1 0 0,-1 0 0,1-1 0,-1 1 0,1 0 0,-1 0 0,1 0 0,0 1 0,0-1 0,2-1 0,5-1 0,-1 0 0,1 0 0,15-2 0,265-29 0,51-35 0,-335 68 0,0 0 0,0 0 0,0 1 0,0-1 0,0 1 0,1 0 0,-1 1 0,0-1 0,0 1 0,0 0 0,7 3 0,-9-3 0,-1 1 0,1 0 0,0 1 0,-1-1 0,1 0 0,-1 1 0,1 0 0,-1-1 0,0 1 0,0 0 0,-1 0 0,1 0 0,0 0 0,-1 1 0,0-1 0,0 0 0,0 1 0,1 3 0,79 371 0,-45-187 0,83 494 0,-112-615 0,-7-51 0,1 0 0,2-1 0,0 1 0,10 34 0,-4-27 0,-1-1 0,-1 1 0,4 35 0,-10-48 0,1-1 0,-2 1 0,0-1 0,0 1 0,-1-1 0,-1 0 0,0 1 0,-1-1 0,-6 17 0,7-24 0,-1 0 0,0 0 0,0-1 0,0 1 0,-1-1 0,1 1 0,-1-1 0,0 0 0,-1-1 0,1 1 0,-1-1 0,1 0 0,-1 0 0,0 0 0,0-1 0,0 1 0,-1-1 0,1 0 0,0-1 0,-7 2 0,-14 2 0,0-2 0,0 0 0,-31-2 0,14 0 0,-296 4-438,280-6-489,30 1-5899</inkml:trace>
  <inkml:trace contextRef="#ctx0" brushRef="#br0" timeOffset="1719.91">0 2749 24575,'56'1'0,"-19"0"0,72-7 0,-96 4 0,-1 0 0,0-1 0,0 0 0,-1-1 0,1-1 0,-1 0 0,0 0 0,0-1 0,19-14 0,-8 3 0,-7 5 0,2 0 0,19-11 0,-30 19 0,1 1 0,-1 0 0,1 1 0,0-1 0,0 2 0,0-1 0,0 1 0,0 0 0,13 0 0,-18 1 0,-1 0 0,1 0 0,0 0 0,0 1 0,0-1 0,0 1 0,0 0 0,-1-1 0,1 1 0,0 0 0,0 0 0,-1 0 0,1 0 0,-1 0 0,1 1 0,-1-1 0,1 0 0,-1 1 0,0-1 0,2 3 0,18 38 0,-19-36 0,24 63 0,33 141 0,-5 81 0,-39-198 0,140 908 0,-76-466 0,36-50 0,-101-427 0,-2 1 0,-3 1 0,3 76 0,-14 182 0,-2-142 0,4 15 0,-1-188 0,1 1 0,0-1 0,-1 1 0,0-1 0,0 1 0,0-1 0,0 0 0,0 1 0,-1-1 0,1 0 0,-1 0 0,0 0 0,0 0 0,0 0 0,-1-1 0,1 1 0,0-1 0,-1 1 0,0-1 0,0 0 0,1 0 0,-1 0 0,0 0 0,-1-1 0,1 1 0,0-1 0,0 0 0,-1 0 0,-4 1 0,-9 2 0,-1-2 0,0 0 0,0-1 0,-29-2 0,22 0 0,-404-3-1365,386 4-5461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19.198"/>
    </inkml:context>
    <inkml:brush xml:id="br0">
      <inkml:brushProperty name="width" value="0.05" units="cm"/>
      <inkml:brushProperty name="height" value="0.05" units="cm"/>
      <inkml:brushProperty name="color" value="#FF0066"/>
    </inkml:brush>
  </inkml:definitions>
  <inkml:trace contextRef="#ctx0" brushRef="#br0">1797 2 24575,'-241'-1'0,"-255"2"0,451 1 0,1 1 0,-76 17 0,96-14 0,0 0 0,0 2 0,0 1 0,1 1 0,0 1 0,-27 18 0,28-13 0,0 2 0,2 0 0,-31 34 0,-48 71 0,46-54 0,-133 185 0,161-213 0,2 1 0,2 1 0,2 0 0,-24 79 0,37-97 0,-13 41 0,2 0 0,4 0 0,-7 95 0,22 156 0,-1-305 0,1-1 0,0 0 0,1 0 0,0 0 0,0 0 0,1 0 0,0-1 0,1 1 0,1-1 0,-1 0 0,2-1 0,-1 1 0,1-1 0,1-1 0,11 12 0,-1-4 0,0-1 0,0-1 0,2-1 0,-1-1 0,2 0 0,35 14 0,36 12 0,150 39 0,-163-63 0,1-3 0,112 1 0,-43-4 0,12 5 0,415 17 0,-517-31 0,37 1 0,101-13 0,-165 8 0,-1-1 0,1-1 0,-1-2 0,-1-1 0,0-1 0,0-1 0,31-20 0,-40 20 0,0-2 0,-1 0 0,-1-2 0,-1 0 0,0-1 0,-1-1 0,0 0 0,-2-1 0,0-1 0,-2 0 0,0-1 0,-1-1 0,-1 0 0,16-46 0,4-30 0,-4 0 0,-4-2 0,17-187 0,-27 122 0,3-121 0,-15 264 0,-1 0 0,-2 0 0,0 1 0,-1-1 0,-1 1 0,0-1 0,-14-34 0,2 21 0,7 11 0,-1 1 0,-1 1 0,-1-1 0,-1 2 0,-1 0 0,-24-28 0,24 34 0,0 1 0,-1 1 0,0 0 0,-2 1 0,1 1 0,-1 1 0,-1 0 0,0 1 0,-26-10 0,5 6 0,-1 1 0,-81-14 0,-1 9-100,3-2-532,-196-4-1,288 23-6193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27.392"/>
    </inkml:context>
    <inkml:brush xml:id="br0">
      <inkml:brushProperty name="width" value="0.05" units="cm"/>
      <inkml:brushProperty name="height" value="0.05" units="cm"/>
      <inkml:brushProperty name="color" value="#FF0066"/>
    </inkml:brush>
  </inkml:definitions>
  <inkml:trace contextRef="#ctx0" brushRef="#br0">1 0 24575,'0'2'0,"0"4"0,0 6 0,0 5 0,0 3 0,0 2 0,0 1 0,0 1 0,0 1 0,0-1 0,0 1 0,0-2 0,0 0 0,0-4-8191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30.037"/>
    </inkml:context>
    <inkml:brush xml:id="br0">
      <inkml:brushProperty name="width" value="0.05" units="cm"/>
      <inkml:brushProperty name="height" value="0.05" units="cm"/>
      <inkml:brushProperty name="color" value="#FF0066"/>
    </inkml:brush>
  </inkml:definitions>
  <inkml:trace contextRef="#ctx0" brushRef="#br0">555 923 24575,'2'0'0,"4"0"0,6 0 0,2 0 0,5 0 0,4 0 0,0 0 0,2 0 0,-2 0 0,1 0 0,-4 0-8191</inkml:trace>
  <inkml:trace contextRef="#ctx0" brushRef="#br0" timeOffset="1410.77">496 1054 24575,'2'0'0,"0"0"0,0 1 0,0-1 0,0 1 0,0 0 0,0-1 0,0 1 0,-1 0 0,1 0 0,0 0 0,-1 0 0,1 1 0,-1-1 0,1 0 0,-1 1 0,1-1 0,-1 1 0,0-1 0,1 3 0,21 36 0,-19-31 0,2 5 0,0 0 0,5 23 0,-9-26 0,2 0 0,-1 0 0,1 0 0,1 0 0,6 10 0,-10-20 0,0 0 0,-1 0 0,1 0 0,0 0 0,0 0 0,1 0 0,-1-1 0,0 1 0,0 0 0,0-1 0,0 1 0,1-1 0,-1 1 0,0-1 0,1 1 0,-1-1 0,0 0 0,0 0 0,1 1 0,-1-1 0,1 0 0,-1 0 0,0-1 0,2 1 0,38-11 0,-11 2 0,-25 9 0,1 1 0,0-1 0,0 1 0,0 0 0,-1 0 0,1 1 0,0 0 0,-1 0 0,0 0 0,1 0 0,-1 1 0,0 0 0,0 0 0,0 1 0,-1-1 0,1 1 0,-1 0 0,7 8 0,1 2 0,-1 0 0,0 0 0,-1 1 0,16 30 0,-24-41 0,0 1 0,-1-1 0,1 0 0,-1 0 0,1 1 0,-1-1 0,-1 0 0,1 1 0,-1-1 0,1 1 0,-1-1 0,-1 1 0,1-1 0,-1 1 0,1-1 0,-1 1 0,-3 8 0,2-10 0,0 1 0,0-1 0,-1 1 0,1-1 0,-1 0 0,0 0 0,1 0 0,-1 0 0,-1-1 0,1 1 0,0-1 0,-1 1 0,1-1 0,-1 0 0,1-1 0,-1 1 0,0-1 0,0 1 0,-8 0 0,-5 1-125,-1-1-1,0-1 0,0-1 1,-20-1-1,25 0-611,-7 0-6089</inkml:trace>
  <inkml:trace contextRef="#ctx0" brushRef="#br0" timeOffset="2062.46">1109 1200 24575,'0'-3'0,"3"-5"0,5-2 0,5 1 0,4 2 0,2 3 0,-2 1-8191</inkml:trace>
  <inkml:trace contextRef="#ctx0" brushRef="#br0" timeOffset="2582.75">1387 674 24575,'3'0'0,"3"0"0,5 0 0,6 5 0,3 7 0,2 6 0,1 5 0,-4 1 0,-1 6 0,0 6 0,-1 4 0,-1 3 0,0-2 0,-4 1 0,-3 0 0,-3-5 0,-4-3 0,0-8-8191</inkml:trace>
  <inkml:trace contextRef="#ctx0" brushRef="#br0" timeOffset="3423.37">1913 645 24575,'-2'1'0,"0"-1"0,0 1 0,0-1 0,0 1 0,0 0 0,0-1 0,0 1 0,0 0 0,0 0 0,1 1 0,-1-1 0,0 0 0,1 0 0,-1 1 0,1-1 0,-3 4 0,-19 28 0,17-20 0,0 1 0,1-1 0,1 1 0,0 1 0,0-1 0,-2 28 0,4-18 0,1 0 0,1 0 0,5 35 0,-5-57 0,0 0 0,0-1 0,0 1 0,1 0 0,-1 0 0,1-1 0,-1 1 0,1 0 0,-1-1 0,1 1 0,0-1 0,0 1 0,0-1 0,0 1 0,0-1 0,0 1 0,0-1 0,0 0 0,1 0 0,-1 0 0,0 0 0,1 0 0,-1 0 0,1 0 0,-1 0 0,1 0 0,-1 0 0,1-1 0,0 1 0,-1-1 0,1 1 0,0-1 0,0 0 0,-1 0 0,1 0 0,0 0 0,0 0 0,-1 0 0,1 0 0,0 0 0,0-1 0,-1 1 0,1-1 0,0 1 0,-1-1 0,1 0 0,-1 0 0,1 1 0,-1-1 0,1 0 0,-1 0 0,1 0 0,-1-1 0,0 1 0,0 0 0,0-1 0,0 1 0,0 0 0,0-1 0,0 1 0,1-3 0,5-12 0,-1-1 0,-1 1 0,-1-1 0,0 0 0,-1 0 0,2-31 0,0-1 0,62-437 0,-66 480 0,-1 0 0,1 0 0,-1 0 0,0 0 0,0 0 0,-2-10 0,2 14 0,-1 1 0,1 0 0,0 0 0,-1 0 0,1 0 0,-1 0 0,0-1 0,1 1 0,-1 0 0,0 1 0,0-1 0,1 0 0,-1 0 0,0 0 0,0 0 0,0 1 0,0-1 0,0 0 0,0 1 0,0-1 0,-1 1 0,1-1 0,0 1 0,0 0 0,0-1 0,0 1 0,-1 0 0,1 0 0,0 0 0,0 0 0,-1 0 0,1 0 0,0 0 0,0 0 0,0 0 0,-1 1 0,1-1 0,0 0 0,-1 1 0,-5 2-124,1-1 0,0 1 0,-1 1 0,1-1 0,1 1 0,-1 0-1,0 0 1,1 0 0,0 1 0,-7 8 0,-11 12-6702</inkml:trace>
  <inkml:trace contextRef="#ctx0" brushRef="#br0" timeOffset="4929.3">2044 1696 24575,'-1'8'0,"0"-1"0,0 0 0,0 0 0,-1 0 0,0 0 0,-1 0 0,1 0 0,-1 0 0,-1-1 0,1 0 0,-1 1 0,0-1 0,-1 0 0,1-1 0,-11 10 0,1-2 0,-2 0 0,1 0 0,-1-2 0,-29 16 0,21-15 0,-1-1 0,1-2 0,-2 0 0,1-2 0,-43 7 0,-139 7 0,100-13 0,56-3 0,-44 6 0,-1-4 0,-174-11 0,228-3 0,-1-2 0,-62-22 0,29 7 0,29 11 0,-28-6 0,1-4 0,1-3 0,-76-39 0,132 56 0,1-1 0,0 0 0,1-1 0,-26-23 0,35 28 0,0 0 0,1-1 0,0 0 0,1 1 0,-1-1 0,2-1 0,-1 1 0,0-1 0,1 1 0,1-1 0,-1 0 0,2 0 0,-3-13 0,-11-152 0,10-275 0,6 413 0,1 0 0,3 0 0,0 1 0,2 0 0,2 0 0,1 0 0,2 1 0,1 1 0,1 0 0,2 0 0,1 2 0,37-49 0,-26 43 0,54-51 0,-67 74 0,0 1 0,0 1 0,1 0 0,1 1 0,0 1 0,28-12 0,300-83 0,-62 21 0,-217 61 0,1 2 0,1 4 0,1 2 0,0 4 0,108-3 0,-148 12 0,121 5 0,-131-2 0,1 1 0,-1 1 0,0 0 0,-1 1 0,32 14 0,-16-1 0,-1 1 0,-1 1 0,-1 2 0,0 1 0,-2 2 0,-1 0 0,31 38 0,16 27 0,64 102 0,-32-21 0,-89-136 0,-1 0 0,-2 1 0,12 46 0,-9-7 0,-3 1 0,-4 0 0,2 79 0,-14 235 0,-1-371 0,-1 1 0,0-1 0,-2 0 0,0 0 0,-1 0 0,-1-1 0,-1 1 0,0-2 0,-1 1 0,-1-1 0,-1-1 0,-23 27 0,4-8 0,-3-1 0,0-2 0,-2-2 0,-50 34 0,77-59-136,1 0-1,-1 0 1,0-1-1,-1 0 1,1-1-1,-1 1 1,1-2-1,-1 1 0,-14 1 1,4-2-6690</inkml:trace>
  <inkml:trace contextRef="#ctx0" brushRef="#br0" timeOffset="6623.48">1869 324 24575,'1'55'0,"0"-26"0,-1 1 0,-1-1 0,-1 0 0,-9 39 0,4-33-273,2 0 0,1 1 0,2 0 0,2 40 0,0-50-6553</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43.384"/>
    </inkml:context>
    <inkml:brush xml:id="br0">
      <inkml:brushProperty name="width" value="0.05" units="cm"/>
      <inkml:brushProperty name="height" value="0.05" units="cm"/>
      <inkml:brushProperty name="color" value="#FF0066"/>
    </inkml:brush>
  </inkml:definitions>
  <inkml:trace contextRef="#ctx0" brushRef="#br0">1 275 24575,'0'-2'0,"0"0"0,0 0 0,0 1 0,1-1 0,-1 0 0,1 0 0,-1 1 0,1-1 0,0 0 0,0 1 0,-1-1 0,1 0 0,0 1 0,0-1 0,1 1 0,-1 0 0,0-1 0,0 1 0,1 0 0,-1 0 0,1 0 0,-1 0 0,1 0 0,-1 0 0,1 0 0,0 0 0,-1 1 0,1-1 0,0 1 0,2-1 0,8-2 0,1 1 0,-1 1 0,22-1 0,8 0 0,9-7 0,103-5 0,-136 12 34,-1 0-1,1 0 0,19-7 0,38-4-1531,-54 11-5328</inkml:trace>
  <inkml:trace contextRef="#ctx0" brushRef="#br0" timeOffset="2712.56">585 27 24575,'-1'238'0,"-6"-270"0,-1 1 0,-17-42 0,-2-6 0,27 77 0,-1 0 0,0 0 0,1 0 0,-1 0 0,1 0 0,0 0 0,0 0 0,-1 0 0,1 0 0,1-1 0,-1 1 0,0 0 0,0 0 0,1 0 0,-1 0 0,1 0 0,1-2 0,-1 3 0,-1 0 0,1 0 0,0 1 0,0-1 0,0 0 0,0 0 0,0 1 0,0-1 0,0 0 0,0 1 0,1-1 0,-1 1 0,0 0 0,0-1 0,0 1 0,1 0 0,-1 0 0,0-1 0,0 1 0,1 0 0,0 1 0,9 0 0,0 1 0,0 0 0,0 1 0,-1 0 0,12 5 0,-1-1 0,30 4 0,-39-9 0,0 0 0,0 1 0,0 0 0,0 1 0,18 9 0,-27-11 0,0-1 0,0 2 0,0-1 0,0 0 0,-1 0 0,0 1 0,1-1 0,-1 1 0,0 0 0,0 0 0,0 0 0,0 0 0,-1 0 0,1 0 0,-1 0 0,0 0 0,0 1 0,0-1 0,0 0 0,-1 1 0,1-1 0,-1 1 0,0-1 0,0 1 0,-1 3 0,0-1 0,0 1 0,0-1 0,-1 0 0,0 0 0,0 1 0,-1-1 0,0 0 0,0-1 0,0 1 0,-1-1 0,0 1 0,0-1 0,0 0 0,-1 0 0,1-1 0,-7 5 0,-5 4 0,-1 0 0,-1-1 0,-31 17 0,23-16-1365,4-3-5461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0.653"/>
    </inkml:context>
    <inkml:brush xml:id="br0">
      <inkml:brushProperty name="width" value="0.05" units="cm"/>
      <inkml:brushProperty name="height" value="0.05" units="cm"/>
      <inkml:brushProperty name="color" value="#FF0066"/>
    </inkml:brush>
  </inkml:definitions>
  <inkml:trace contextRef="#ctx0" brushRef="#br0">7 59 24575,'-5'0'0,"3"0"0,7-5 0,8-1 0,9-1 0,8 2 0,4 2 0,1 0 0,0 2 0,-1-4 0,1-2 0,-1 1 0,-3 1 0,-3 2 0,-5 1-8191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1.319"/>
    </inkml:context>
    <inkml:brush xml:id="br0">
      <inkml:brushProperty name="width" value="0.05" units="cm"/>
      <inkml:brushProperty name="height" value="0.05" units="cm"/>
      <inkml:brushProperty name="color" value="#FF0066"/>
    </inkml:brush>
  </inkml:definitions>
  <inkml:trace contextRef="#ctx0" brushRef="#br0">1 0 24575,'5'0'0,"4"0"0,8 0 0,8 0 0,8 0 0,8 0 0,5 0 0,-4 0 0,-3 0 0,-4 0 0,-5 0 0,-3 0 0,-3 0 0,-6 0-8191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1.872"/>
    </inkml:context>
    <inkml:brush xml:id="br0">
      <inkml:brushProperty name="width" value="0.05" units="cm"/>
      <inkml:brushProperty name="height" value="0.05" units="cm"/>
      <inkml:brushProperty name="color" value="#FF0066"/>
    </inkml:brush>
  </inkml:definitions>
  <inkml:trace contextRef="#ctx0" brushRef="#br0">0 1 24575,'5'0'0,"7"0"0,8 0 0,11 0 0,8 0 0,7 0 0,-5 0-8191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2.707"/>
    </inkml:context>
    <inkml:brush xml:id="br0">
      <inkml:brushProperty name="width" value="0.05" units="cm"/>
      <inkml:brushProperty name="height" value="0.05" units="cm"/>
      <inkml:brushProperty name="color" value="#FF0066"/>
    </inkml:brush>
  </inkml:definitions>
  <inkml:trace contextRef="#ctx0" brushRef="#br0">1 1 24575,'2'0'0,"7"0"0,5 0 0,9 0 0,10 0 0,12 0 0,11 0 0,5 0 0,0 0 0,-2 0 0,-5 3 0,-11 0-8191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3.107"/>
    </inkml:context>
    <inkml:brush xml:id="br0">
      <inkml:brushProperty name="width" value="0.05" units="cm"/>
      <inkml:brushProperty name="height" value="0.05" units="cm"/>
      <inkml:brushProperty name="color" value="#FF0066"/>
    </inkml:brush>
  </inkml:definitions>
  <inkml:trace contextRef="#ctx0" brushRef="#br0">1 0 24575,'7'0'0,"10"0"0,10 0 0,10 0 0,9 0 0,8 0 0,6 0 0,-8 0-8191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0T14:41:53.578"/>
    </inkml:context>
    <inkml:brush xml:id="br0">
      <inkml:brushProperty name="width" value="0.05" units="cm"/>
      <inkml:brushProperty name="height" value="0.05" units="cm"/>
      <inkml:brushProperty name="color" value="#FF0066"/>
    </inkml:brush>
  </inkml:definitions>
  <inkml:trace contextRef="#ctx0" brushRef="#br0">1 0 24575,'0'3'0,"5"0"0,11 0 0,19 0 0,19-2 0,15 0 0,6 0 0,2-1 0,-8 0 0,-9 0 0,-13 0-8191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5T16:03:52.551"/>
    </inkml:context>
    <inkml:brush xml:id="br0">
      <inkml:brushProperty name="width" value="0.05" units="cm"/>
      <inkml:brushProperty name="height" value="0.05" units="cm"/>
      <inkml:brushProperty name="color" value="#FF0066"/>
    </inkml:brush>
  </inkml:definitions>
  <inkml:trace contextRef="#ctx0" brushRef="#br0">0 1 24575,'0'0'-8191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5T16:15:10.843"/>
    </inkml:context>
    <inkml:brush xml:id="br0">
      <inkml:brushProperty name="width" value="0.05" units="cm"/>
      <inkml:brushProperty name="height" value="0.05" units="cm"/>
      <inkml:brushProperty name="color" value="#F6630D"/>
    </inkml:brush>
  </inkml:definitions>
  <inkml:trace contextRef="#ctx0" brushRef="#br0">1174 1479 24575,'-58'364'0,"-10"43"0,45-290 0,9-34 0,-29 88 0,34-152 0,9-19 0,0 0 0,-1 0 0,1-1 0,0 1 0,0 0 0,-1 0 0,1 0 0,0 0 0,0 0 0,0-1 0,-1 1 0,1 0 0,0 0 0,0 0 0,0-1 0,0 1 0,-1 0 0,1 0 0,0 0 0,0-1 0,0 1 0,0 0 0,0 0 0,0-1 0,0 1 0,0 0 0,0 0 0,0-1 0,0 1 0,0 0 0,0 0 0,0-1 0,0 1 0,0 0 0,0-1 0,1-41 0,89-351 0,30 3 0,-99 328 0,-5 10 0,2 2 0,50-98 0,-67 147 0,0-1 0,-1 1 0,1 0 0,0 0 0,0-1 0,-1 1 0,1 0 0,0 0 0,0 0 0,0-1 0,0 1 0,1 0 0,-1 1 0,0-1 0,0 0 0,1 1 0,-1-1 0,0 0 0,0 1 0,1-1 0,-1 1 0,1 0 0,-1 0 0,0-1 0,4 1 0,-3 1 0,0 0 0,0-1 0,0 1 0,0 0 0,0 0 0,0 0 0,0 1 0,0 0 0,0-1 0,0 1 0,-1 0 0,1-1 0,0 1 0,1 2 0,6 8 0,-1 2 0,0-1 0,9 24 0,36 85 0,84 188 0,-123-283 0,1 1 0,2-2 0,0 0 0,2 0 0,1-2 0,36 35 0,-48-51 0,0 0 0,-1 0 0,0 1 0,0 0 0,-1 0 0,6 14 0,0 4 0,10 34 0,-22-61 0,23 55-1365,-10-29-5461</inkml:trace>
  <inkml:trace contextRef="#ctx0" brushRef="#br0" timeOffset="642.51">1680 2082 24575,'-7'-6'0,"0"0"0,-1 0 0,0 0 0,0 1 0,-1 0 0,1 1 0,-1 0 0,0 1 0,0 0 0,-1-1 0,1 2 0,0 0 0,-12-1 0,-15 0 0,-1 2 0,-41 3 0,20 0 0,-66 8 74,62-5-1513,46-4-5387</inkml:trace>
  <inkml:trace contextRef="#ctx0" brushRef="#br0" timeOffset="1844.59">2074 1192 24575,'12'344'0,"-10"394"0,-2-721 0,1 0 0,1-1 0,0 1 0,2-2 0,0 2 0,0-1 0,1 0 0,1-1 0,7 15 0,-6-25 0,-3-13 0,-1-19 0,-3 26 0,1-41-1365,0-4-5461</inkml:trace>
  <inkml:trace contextRef="#ctx0" brushRef="#br0" timeOffset="5378.45">2185 1063 24575,'18'-7'0,"0"0"0,28-5 0,-17 6 0,-20 3 0,0 1 0,1 1 0,15-3 0,-23 4 0,0 0 0,0 0 0,0 0 0,-1 0 0,1 0 0,0 1 0,0-1 0,0 1 0,-1-1 0,1 2 0,0-1 0,-1-1 0,1 1 0,0 0 0,-1 0 0,1 0 0,-1 0 0,0 1 0,1-1 0,-1 0 0,0 1 0,0-1 0,0 1 0,1 1 0,6 15 0,-2 0 0,-1 1 0,0 1 0,-1-2 0,-1 2 0,-1-2 0,1 33 0,1 7 0,19 513 0,-10-253 0,-9-261 0,-3 0 0,-5 59 0,3-113 0,0 0 0,1-1 0,-1 1 0,0 0 0,0-1 0,-1 1 0,1-1 0,0 1 0,-1-1 0,1 2 0,-1-2 0,0 0 0,0 0 0,1 0 0,-1 0 0,0 0 0,-1-1 0,1 1 0,0 0 0,-1-1 0,1 0 0,-1 0 0,0 1 0,1-2 0,-1 1 0,0 0 0,0 0 0,0-1 0,-4 1 0,-9 0 0,0 1 0,-1-1 0,-30-6 0,43 5 0,2 0 0,0 0 0,-1-1 0,1 1 0,0-1 0,-1 1 0,1-1 0,0 0 0,0 0 0,0 0 0,0 0 0,0 0 0,0 0 0,0-1 0,0 1 0,0-1 0,1 1 0,-1-1 0,1 1 0,-1-1 0,1 0 0,-1 0 0,1 0 0,0-1 0,0 1 0,0 0 0,0 0 0,0 0 0,0-4 0,-1-6 0,0 0 0,1 0 0,1-1 0,1-20 0,-2-24 0,-10-37 0,3 0 0,5-97 0,2 157 0,-12-64 0,0-11 0,11-90 0,4 110 0,-14-121 0,9 322 0,3 973 0,0-1066 0,-1-14 0,1 0 0,-1 0 0,1 0 0,0 2 0,1-2 0,-1 0 0,1 0 0,0 0 0,1 0 0,-1 1 0,1-1 0,3 7 0,6-7-1365,1-8-5461</inkml:trace>
  <inkml:trace contextRef="#ctx0" brushRef="#br0" timeOffset="6659.01">2663 1063 24575,'24'360'0,"28"-7"0,-49-330 0,-2-12 0,1 1 0,0 0 0,1-1 0,0 1 0,8 19 0,-11-31 0,1 0 0,-1 0 0,0 1 0,0-1 0,0 0 0,0 1 0,0-1 0,0 0 0,0 0 0,1 1 0,-1-1 0,0 0 0,0 0 0,0 0 0,1 1 0,-1-1 0,0 0 0,0 0 0,1 0 0,-1 1 0,0-1 0,0 0 0,1 0 0,-1 0 0,0 0 0,1 0 0,-1 0 0,0 0 0,0 0 0,1 1 0,-1-1 0,0 0 0,1 0 0,-1 0 0,0-1 0,1 1 0,-1 0 0,0 0 0,0 0 0,1 0 0,-1 0 0,0 0 0,0 0 0,0 0 0,0-1 0,0 1 0,1 0 0,-1 0 0,0 0 0,0 0 0,0-1 0,1 1 0,-1 0 0,0 0 0,0-1 0,0 1 0,1 0 0,-1 0 0,0-1 0,0 1 0,0 0 0,0-1 0,0 1 0,0 0 0,0 0 0,0-1 0,0 1 0,0-1 0,7-23 0,-1-15 0,-2 15 0,0-1 0,11-33 0,-14 54 0,1 0 0,-1-1 0,1 1 0,0-1 0,0 1 0,1 0 0,-1 0 0,1 1 0,0-1 0,0 1 0,0-1 0,1 0 0,-1 1 0,1 0 0,-1 0 0,1 1 0,0-1 0,7-2 0,-9 4 0,1 1 0,-1 0 0,0-1 0,0 1 0,0 0 0,1 0 0,-1 1 0,0-1 0,0 0 0,0 1 0,0-1 0,0 1 0,0 0 0,0-1 0,0 1 0,0 0 0,0 0 0,0 1 0,0-1 0,0 0 0,-1 1 0,1-1 0,0 0 0,-1 1 0,0 0 0,1-1 0,-1 2 0,0-1 0,0 0 0,2 2 0,4 9 0,-1 1 0,0-1 0,6 19 0,-10-25 0,-2-7 0,11 28 0,-2 0 0,-1 0 0,-1 0 0,-1 1 0,4 59 0,-10-85 0,0 0 0,0 0 0,-1 0 0,1 0 0,-1 0 0,1 1 0,-1-2 0,0 1 0,0 0 0,-1 0 0,1 0 0,0-1 0,-1 1 0,0-1 0,0 1 0,1-1 0,-1 1 0,-1 0 0,1-1 0,-3 2 0,2-2 0,-1 0 0,0 0 0,1 0 0,-1-1 0,0 0 0,0 1 0,0-1 0,0 0 0,0-1 0,0 1 0,-1-1 0,1 0 0,-6 0 0,4-1 0,0 1 0,0-1 0,1 0 0,-1 0 0,0-1 0,1 1 0,-1-1 0,1-1 0,0 1 0,-1-1 0,1 0 0,0 0 0,1-1 0,-1 0 0,1 0 0,-1 1 0,1-2 0,0 1 0,1 0 0,-1-2 0,-4-6 0,5 3-273,0-1 0,1 1 0,0 0 0,-2-16 0,2-5-6553</inkml:trace>
  <inkml:trace contextRef="#ctx0" brushRef="#br0" timeOffset="8280.26">3085 1121 24575,'8'22'0,"-1"1"0,0 0 0,-2 1 0,0-1 0,-2 1 0,2 25 0,0-1 0,36 619 0,-41-630 0,0-11 0,0 1 0,2-1 0,1 0 0,10 43 0,-7-103 0,-10-548 0,-5 169 0,9 387 0,-1-1 0,-1 1 0,-12-53 0,14 77 0,-1 1 0,1-1 0,-1 0 0,1 1 0,0-1 0,-1 0 0,1 0 0,0 1 0,0-1 0,0 0 0,0 0 0,1 1 0,-1-2 0,0 1 0,1 1 0,-1-1 0,1 0 0,0 1 0,-1-1 0,1 1 0,0-1 0,0 1 0,0-1 0,0 1 0,3-3 0,-1 2 0,1 0 0,-1 0 0,1 1 0,0 0 0,-1-2 0,1 2 0,0 1 0,0-1 0,0 0 0,7 1 0,14-2 0,-1 1 0,46 5 0,-68-4 0,0 1 0,0-1 0,0 1 0,0 0 0,-1-1 0,1 2 0,0-1 0,-1 0 0,1 0 0,0 0 0,-1 1 0,0-1 0,1 0 0,-1 0 0,0 1 0,1-1 0,-1 1 0,0-1 0,0 1 0,0 0 0,0-1 0,-1 1 0,1 0 0,0 0 0,-1 0 0,1 2 0,1 6 0,0 0 0,-1 1 0,0 19 0,-1-17 0,-1 546 0,-3-234 0,3-276 0,0-20 0,1 1 0,1-1 0,2 1 0,10 50 0,-12-77 0,0-1 0,-1 1 0,1 0 0,-1 0 0,1 1 0,-1-1 0,0 0 0,0 0 0,0 0 0,-1 0 0,1 0 0,-1 0 0,1 0 0,-1 0 0,0 0 0,0 0 0,0 0 0,-1 0 0,-1 2 0,1-3 0,0 0 0,0 0 0,0 0 0,0-1 0,0 1 0,0-1 0,-1 2 0,1-2 0,-1 0 0,1 0 0,-1 0 0,1 0 0,-1 0 0,1-1 0,-1 1 0,0-1 0,0 0 0,1 0 0,-1 0 0,0 0 0,1 0 0,-4-1 0,-13-5-1365,4-4-5461</inkml:trace>
  <inkml:trace contextRef="#ctx0" brushRef="#br0" timeOffset="9105.68">4095 1350 24575,'0'-1'0,"0"0"0,0 0 0,0-1 0,-1 1 0,1 0 0,0 0 0,-1 0 0,1 0 0,0 0 0,-1 0 0,1 1 0,-1-1 0,0 0 0,1 0 0,-1 0 0,0 0 0,1 1 0,-1-1 0,0 0 0,0 0 0,0 1 0,0-2 0,0 2 0,1-1 0,-1 1 0,0-1 0,0 1 0,0 0 0,1-1 0,-2 1 0,1 0 0,0 0 0,0 0 0,0 0 0,0-1 0,0 2 0,0-1 0,-2 0 0,0 0 0,0 0 0,1 1 0,-1-1 0,0 1 0,0-1 0,0 1 0,0 1 0,1-1 0,-1 0 0,0 1 0,1-1 0,-1 1 0,-3 2 0,-1 4 0,0 1 0,1 1 0,0-1 0,0 1 0,1 1 0,0-1 0,1 0 0,0 1 0,-3 18 0,-3 12 0,-3 49 0,10-71 0,1-1 0,1 1 0,0-1 0,2 1 0,3 29 0,-2-43 0,-1 0 0,0 0 0,1 0 0,0 0 0,1 1 0,-1-1 0,1 0 0,0-1 0,0 1 0,0-1 0,0 1 0,1-1 0,0 0 0,0-1 0,0 1 0,0-1 0,1 0 0,-1 0 0,1 0 0,0 0 0,0 0 0,8 2 0,-2-2-114,0 0 1,0 0-1,0-1 0,-1 0 0,1-1 1,0-1-1,0 1 0,0-2 0,1 1 1,-1-2-1,12-2 0,-2-2-6712</inkml:trace>
  <inkml:trace contextRef="#ctx0" brushRef="#br0" timeOffset="9621.75">4250 833 24575,'22'684'0,"-7"-445"0,29 303 0,-44-537 0,3 22 0,12 49 0,-11-67 0,-1-11 0,1-18 0,1-241-114,-6 180-1137,1-18-5575</inkml:trace>
  <inkml:trace contextRef="#ctx0" brushRef="#br0" timeOffset="11474.41">4207 819 24575,'1'-1'0,"-1"1"0,0-1 0,1 0 0,-1 0 0,1 1 0,-1-1 0,1 1 0,0-1 0,-1 0 0,1 1 0,-1-1 0,1 1 0,0-2 0,-1 2 0,1 0 0,0-1 0,0 1 0,-1 0 0,1-1 0,0 1 0,0 0 0,0 0 0,0 0 0,-1 0 0,1 0 0,0 0 0,1 0 0,29-2 0,-26 1 0,18-1 0,44-10 0,-52 9 0,-1-1 0,1 2 0,0-1 0,0 1 0,0 2 0,0 0 0,20 2 0,-32 0 0,-1-1 0,0 0 0,1 0 0,-1 0 0,0 0 0,1 1 0,-1-1 0,0 1 0,0-1 0,0 1 0,0 0 0,-1 0 0,1 0 0,0 0 0,-1 0 0,0 0 0,1 0 0,-1 0 0,0 1 0,0 0 0,0-1 0,0 1 0,0-1 0,-1 1 0,1-1 0,-1 1 0,0 3 0,2 11 0,-1 0 0,-1 0 0,-3 21 0,1-10 0,13 349 0,3-102 0,-12-206 0,0-36 0,10 43 0,-7-46 0,0-1 0,-1 33 0,-3-23 0,3-1 0,0-1 0,2 1 0,2 0 0,22 62 0,-20-63 0,9 59 0,-16-80 0,-2-14 0,-1 1 0,1-1 0,-1 0 0,0 0 0,1 1 0,-1-1 0,0 0 0,0 1 0,-1-1 0,1 1 0,0-1 0,-1 1 0,1-1 0,-1 0 0,0 0 0,0 0 0,0 0 0,0 0 0,0 0 0,0 0 0,-1 0 0,1 0 0,-1 0 0,1-1 0,-1 2 0,0-1 0,-2 1 0,-1-1 0,-1 1 0,1-2 0,0 1 0,-1 0 0,1-1 0,-1 0 0,1-1 0,-1 1 0,1-1 0,-9 0 0,-126-5-1365,121 5-5461</inkml:trace>
  <inkml:trace contextRef="#ctx0" brushRef="#br0" timeOffset="14025.84">318 790 24575,'1'1'0,"1"1"0,-1-1 0,0 0 0,0 0 0,0 0 0,0 1 0,0-1 0,-1 0 0,1 1 0,0-1 0,-1 1 0,1-1 0,-1 1 0,1 0 0,-1 0 0,0-1 0,1 1 0,-1-1 0,0 1 0,0 1 0,0-1 0,6 51 0,0 84 0,-5-60 0,15 377-172,12 561-412,-28-889 584,-2-21 0,23 195 0,-19-286 44,0-2 0,1 1 0,1 1 0,8 19 0,-10-29-24,0-1 0,0 0-1,0 1 1,0 0-1,0-1 1,1 0-1,-1 0 1,1-1-1,0 1 1,0-1-1,0 1 1,0-1-1,0 0 1,0 0-1,1 0 1,-1-1-1,1 2 1,-1-2-1,1 0 1,3 1-1,11 1 11,0-2 0,0 0 0,21-2 0,-4 0-24,625 14-287,8 28-632,-443-26 792,100 7-617,620 35-371,4-47 1644,-923-10-485,0-1 776,41-4 0,-60 4-742,0-1 0,0 1 0,0-1 0,-1-2 0,1 2 1,0-1-1,-1 0 0,0 0 0,0-1 0,8-6 0,6-8-84,0 0 0,1 3 0,1 0 0,0 1 0,1 1 0,-1 1 0,2 1 0,35-11 0,-23 13 0,-15 4 0,-1-2 0,25-9 0,-40 13 0,1 1 0,-1-1 0,0 0 0,1-2 0,-2 1 0,1 1 0,0-1 0,-1-1 0,1 1 0,-1-1 0,-1 0 0,5-7 0,16-32 0,-4-3 0,0 1 0,-3-3 0,-2 0 0,-1 1 0,9-77 0,12-310 0,-29 296 0,26-986 0,-33 853 0,1 267 0,-1 0 0,1 1 0,-1-1 0,0-1 0,0 2 0,-1-1 0,1 1 0,-1-1 0,0 1 0,0-1 0,-1 1 0,1 0 0,-1 0 0,0 0 0,0 0 0,0 1 0,0-1 0,-1 0 0,0 1 0,1 0 0,-1 0 0,0 1 0,0-1 0,-1 1 0,-7-3 0,-7-1 0,1-1 0,-1 3 0,0 0 0,1 1 0,-24 0 0,-544-5 0,368 12 0,-669-4 0,-119 1 0,865 3 0,-236 36 0,48 12 0,-113 21 0,192-37 0,118-12 0,113-20 25,0 1 0,1 0 0,-1 0 0,-18 10-1,-34 10-1513,51-20-5337</inkml:trace>
  <inkml:trace contextRef="#ctx0" brushRef="#br0" timeOffset="15769.62">108 202 24575,'-26'450'0,"24"-436"0,0-18 0,-3-29 0,3 17 0,-17-156 0,3-246 0,19 396 0,-2 22 0,-1 0 0,0 0 0,0 0 0,0 0 0,1-1 0,-1 1 0,0 0 0,0 0 0,1 0 0,-1 0 0,0 0 0,0 0 0,1 0 0,-1 0 0,0 1 0,0-1 0,1 0 0,-1 0 0,0 0 0,0 0 0,1 0 0,-1 0 0,0 0 0,0 0 0,0 1 0,1-1 0,-1 0 0,0 0 0,0 0 0,0 0 0,0 1 0,1-1 0,-1 0 0,0 0 0,0 0 0,0 1 0,0-1 0,0 0 0,0 1 0,21 41 0,-17-32 0,154 384 0,-105-256 0,-48-126 0,-2-6 0,-1-1 0,0 1 0,0 0 0,0 1 0,1 9 0,-3-16 0,0 0 0,0 0 0,0 0 0,0 0 0,0 1 0,0-1 0,0 0 0,0 0 0,0 0 0,0 0 0,0 1 0,0-1 0,0 0 0,-1 0 0,1 0 0,0 0 0,0 0 0,0 1 0,0-1 0,0 0 0,0 0 0,0 0 0,0 0 0,-1 0 0,1 0 0,0 0 0,0 1 0,0-1 0,0 0 0,0 0 0,-1 0 0,1 0 0,0 0 0,0 0 0,0 0 0,0 0 0,-1 0 0,1 0 0,0 0 0,0 0 0,0 0 0,0 0 0,-1 0 0,1 0 0,0 0 0,0 0 0,0 0 0,0 0 0,0 0 0,-1 0 0,-12-7 0,-10-10 0,-42-41 0,38 32 0,1 1 0,-3 1 0,-37-21 0,66 44 0,-7-2 0,0-2 0,1 0 0,0 1 0,-9-8 0,15 11 0,-1 1 0,1 0 0,-1-1 0,1 1 0,0-1 0,-1 1 0,1-1 0,0 1 0,-1-1 0,1 1 0,0-2 0,0 2 0,0-1 0,-1 1 0,1-1 0,0 1 0,0-1 0,0 0 0,0 1 0,0-1 0,0 1 0,0-1 0,0 1 0,0-1 0,0 1 0,0-1 0,1 0 0,0 0 0,0 0 0,0 0 0,1 0 0,-1 0 0,0 0 0,0 0 0,1 1 0,-1-1 0,1 0 0,-1 1 0,1-1 0,-1 1 0,0 0 0,1-1 0,3 1 0,186-23 0,-151 17 0,-9 3 0,49-15 0,-79 18 0,0-1 0,1 1 0,-1 0 0,0-1 0,0 1 0,1 0 0,-1 0 0,0 0 0,1 0 0,-1 0 0,1 0 0,-1 0 0,0 0 0,0 0 0,1 1 0,1-1 0,-3 1 0,0-1 0,1 1 0,-1-1 0,0 0 0,1 1 0,-1-1 0,0 1 0,1-1 0,-1 1 0,0-1 0,0 1 0,0-1 0,0 1 0,1-1 0,-1 1 0,0-1 0,0 1 0,0-1 0,0 2 0,0-2 0,0 1 0,0 0 0,0-1 0,0 1 0,-1-1 0,1 1 0,-3 6 0,1 0 0,-1 0 0,-1 0 0,-5 9 0,5-10 0,-30 55-1365,20-34-5461</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49:06.061"/>
    </inkml:context>
    <inkml:brush xml:id="br0">
      <inkml:brushProperty name="width" value="0.05" units="cm"/>
      <inkml:brushProperty name="height" value="0.05" units="cm"/>
      <inkml:brushProperty name="color" value="#F6630D"/>
    </inkml:brush>
  </inkml:definitions>
  <inkml:trace contextRef="#ctx0" brushRef="#br0">898 598 24575,'-4'-3'0,"-1"0"0,0 0 0,0 0 0,-1 1 0,1 0 0,-1 0 0,-7-2 0,1 1 0,-31-10 0,0 2 0,-1 2 0,-1 1 0,1 3 0,-1 2 0,-61 3 0,93 1 0,-1 1 0,1 0 0,0 1 0,0 0 0,0 1 0,0 1 0,0 0 0,-12 7 0,20-9 0,-1 0 0,1 1 0,0-1 0,0 1 0,1 0 0,-1 1 0,1-1 0,0 1 0,0 0 0,0 0 0,0 0 0,1 0 0,0 1 0,0 0 0,1-1 0,-1 1 0,1 0 0,1 0 0,-3 11 0,3-5 0,0 0 0,1 0 0,0 0 0,0 0 0,2 0 0,0 0 0,0 0 0,1 0 0,0-1 0,1 1 0,0-1 0,1 0 0,0 0 0,1 0 0,0-1 0,0 0 0,1 0 0,1-1 0,0 0 0,11 11 0,16 11 0,1-2 0,2-2 0,78 44 0,-73-45 0,35 19 0,-3 4 0,132 111 0,-201-154 0,0 0 0,-1 0 0,0 0 0,0 1 0,0 0 0,-1 0 0,0 0 0,0 0 0,-1 1 0,0 0 0,0-1 0,-1 1 0,0 0 0,0 0 0,-1 1 0,0-1 0,0 0 0,-1 0 0,0 1 0,-1-1 0,1 0 0,-2 0 0,1 0 0,-1 0 0,0 0 0,-1 0 0,0 0 0,0 0 0,0-1 0,-1 0 0,0 1 0,-7 6 0,-2 2 0,-1-2 0,0 1 0,-2-2 0,1 0 0,-2-1 0,0 0 0,0-2 0,-25 12 0,-2-2 0,-2-2 0,-61 15 0,89-28 0,0 0 0,-1-2 0,0 0 0,1-2 0,-32 0 0,37-2 0,0-1 0,0 0 0,0-1 0,1-1 0,-1 0 0,1-1 0,0 0 0,0-1 0,-10-7 0,-16-12 0,2-2 0,1-1 0,1-2 0,1-1 0,2-2 0,1-1 0,2-2 0,-26-41 0,47 65-341,0-1 0,0 0-1,-6-20 1,6 9-6485</inkml:trace>
  <inkml:trace contextRef="#ctx0" brushRef="#br0" timeOffset="1408.72">2063 976 24575,'-79'-1'0,"23"0"0,-82 7 0,117-2 0,0 1 0,1 1 0,0 0 0,0 2 0,1 0 0,0 1 0,0 1 0,1 1 0,-21 17 0,13-8 0,1 1 0,0 2 0,2 0 0,1 2 0,-24 33 0,39-47 0,0 0 0,1 0 0,0 1 0,1 0 0,1 0 0,0 0 0,0 1 0,1-1 0,1 1 0,0 0 0,0 0 0,1 0 0,2 14 0,-1-19 0,0-1 0,1 0 0,0 0 0,1 0 0,0 1 0,0-1 0,0-1 0,1 1 0,0 0 0,0-1 0,1 1 0,0-1 0,0 0 0,0 0 0,1-1 0,0 1 0,0-1 0,0 0 0,0 0 0,1-1 0,0 0 0,0 0 0,0 0 0,10 4 0,-9-5 0,0-1 0,-1 0 0,1-1 0,0 1 0,0-1 0,0-1 0,0 1 0,0-1 0,0 0 0,0-1 0,0 0 0,0 0 0,0 0 0,-1-1 0,1 0 0,0 0 0,-1-1 0,1 0 0,-1 0 0,0-1 0,0 1 0,8-7 0,7-8 0,-1 0 0,0-1 0,-2-1 0,24-31 0,84-127 0,-111 153 0,-1 0 0,-1-1 0,-1 0 0,-2-1 0,12-43 0,-18 43 0,-4 24 0,-1 17 0,0-3 0,-1 3 0,1-1 0,0 1 0,1 0 0,1 0 0,2 15 0,-2-25 0,0 0 0,0-1 0,1 1 0,-1 0 0,1-1 0,0 1 0,0-1 0,0 1 0,0-1 0,0 0 0,1 0 0,-1 0 0,1 0 0,0-1 0,0 1 0,0-1 0,0 1 0,1-1 0,-1 0 0,1 0 0,-1-1 0,7 3 0,-1-1 0,-1 0 0,1-1 0,0 0 0,0-1 0,0 0 0,0 0 0,0-1 0,0 0 0,0-1 0,0 0 0,0 0 0,0-1 0,0 0 0,0-1 0,-1 0 0,1 0 0,-1-1 0,10-5 0,-7 2 0,-2 0 0,1 0 0,-1-1 0,0 0 0,0-1 0,-1 0 0,-1 0 0,1-1 0,-1 0 0,-1 0 0,0 0 0,0-1 0,6-17 0,-2-4 0,-1 0 0,-1-1 0,4-40 0,4-105 0,-11 102 0,4-50 0,-9 121 0,1 10 0,0 26 0,0 51 0,-2 84 0,1 206 0,0-353 40,1-1 0,5 25 0,-6-38-146,2 0 0,-1 0 0,0 0 0,1 0 0,0-1 0,0 1-1,1-1 1,-1 1 0,1-1 0,0 0 0,0 0 0,0 0 0,5 4 0,9 3-6720</inkml:trace>
  <inkml:trace contextRef="#ctx0" brushRef="#br0" timeOffset="2051.81">2652 1093 24575,'3'-3'0,"0"0"0,0 1 0,0-1 0,0 1 0,0 0 0,1 0 0,-1 0 0,1 0 0,0 0 0,-1 1 0,1 0 0,0 0 0,0 0 0,0 0 0,5 0 0,20-7 0,-15 1 0,0-1 0,0 0 0,-1-2 0,0 1 0,-1-1 0,0-1 0,-1 0 0,0-1 0,0 0 0,10-17 0,0-3 0,-2 0 0,-1-2 0,17-41 0,-33 69 0,1 0 0,-1 0 0,0 0 0,-1 0 0,2-11 0,-2 15 0,-1 1 0,0 0 0,0 0 0,-1 0 0,1 0 0,0-1 0,0 1 0,0 0 0,-1 0 0,1 0 0,-1 0 0,1 0 0,-1 0 0,1 0 0,-1 0 0,0 0 0,1 0 0,-1 0 0,0 0 0,0 0 0,0 1 0,1-1 0,-1 0 0,0 0 0,0 1 0,0-1 0,0 1 0,0-1 0,0 1 0,0-1 0,-1 1 0,1 0 0,0-1 0,0 1 0,0 0 0,0 0 0,0 0 0,-2 0 0,-1-1 0,-1 1 0,1-1 0,-1 1 0,0 0 0,1 0 0,-1 1 0,1-1 0,-1 1 0,1 0 0,0 0 0,-1 1 0,1-1 0,0 1 0,0 0 0,0 0 0,0 1 0,0-1 0,0 1 0,0-1 0,1 1 0,0 1 0,-1-1 0,1 0 0,0 1 0,1 0 0,-1-1 0,1 1 0,-1 0 0,1 0 0,0 0 0,0 1 0,1-1 0,0 1 0,-2 6 0,-2 20 0,1 0 0,2 0 0,1 0 0,1 0 0,8 53 0,-7-79 0,0 0 0,0 0 0,1 0 0,0 0 0,0 0 0,0 0 0,1-1 0,-1 1 0,1-1 0,0 0 0,0 1 0,1-2 0,-1 1 0,1 0 0,0-1 0,0 1 0,0-1 0,0 0 0,0-1 0,1 1 0,0-1 0,-1 0 0,1 0 0,0 0 0,6 1 0,11 3 0,1-1 0,-1-1 0,1-2 0,32 1 0,3-3-273,1-3 0,-1-3 0,0-2 0,91-26 0,-70 11-6553</inkml:trace>
  <inkml:trace contextRef="#ctx0" brushRef="#br0" timeOffset="2686.85">3974 495 24575,'-7'0'0,"-3"0"0,0 0 0,0 0 0,0 1 0,-18 4 0,25-3 0,-1-1 0,0 1 0,1 0 0,-1 0 0,1 0 0,-1 0 0,1 0 0,0 1 0,0 0 0,0 0 0,1 0 0,-1 0 0,1 0 0,-1 0 0,-2 5 0,-2 5 0,0 0 0,0 0 0,1 1 0,1 0 0,-7 26 0,11-36 0,0 1 0,0-1 0,1 1 0,-1-1 0,1 1 0,0 0 0,0-1 0,1 1 0,-1-1 0,1 1 0,0-1 0,0 1 0,0-1 0,1 1 0,0-1 0,0 0 0,0 0 0,0 0 0,0 0 0,1 0 0,0 0 0,6 6 0,9 3 0,0 0 0,1-1 0,1 0 0,29 11 0,34 21 0,-72-38 0,-1 1 0,0 0 0,-1 0 0,1 1 0,-2 1 0,1 0 0,-1 0 0,0 0 0,-1 1 0,0 0 0,-1 1 0,0-1 0,0 1 0,-1 0 0,-1 1 0,0-1 0,0 1 0,-1 0 0,-1 0 0,0 0 0,0 0 0,-1 1 0,-1 21 0,-1-20 0,-1 0 0,0 1 0,0-1 0,-2 0 0,0 0 0,0-1 0,-1 1 0,-1-1 0,0 0 0,-1 0 0,-12 17 0,14-23 0,1-1 0,-2 1 0,1-1 0,-1 0 0,0 0 0,0 0 0,0-1 0,-1 0 0,0-1 0,0 1 0,0-1 0,0-1 0,-1 1 0,0-1 0,1 0 0,-1-1 0,0 0 0,0 0 0,-1-1 0,1 0 0,-9-1 0,10-1 0,0 0 0,-1-1 0,1 0 0,0-1 0,0 0 0,1 0 0,-1 0 0,1-1 0,-1 0 0,1 0 0,0 0 0,1-1 0,-1 0 0,1 0 0,-9-12 0,1 2 0,1-1 0,1 0 0,1-1 0,-16-34 0,21 38-151,0 0-1,1 0 0,0 0 0,1-1 1,0 1-1,1-1 0,1 0 1,0-14-1,4-11-6674</inkml:trace>
  <inkml:trace contextRef="#ctx0" brushRef="#br0" timeOffset="3741.72">5123 277 24575,'2'1'0,"-1"-1"0,1 1 0,0 0 0,-1 0 0,1 0 0,-1 0 0,0 0 0,1 0 0,-1 0 0,0 0 0,1 1 0,-1-1 0,0 1 0,0-1 0,0 1 0,0-1 0,-1 1 0,1-1 0,0 1 0,-1 0 0,1-1 0,-1 1 0,1 0 0,-1 0 0,0 2 0,1 0 0,12 44 0,-2 0 0,5 66 0,-1 101 0,-14-188 0,3 240 0,-12-525 0,0 40 0,7 214 0,1-1 0,0 1 0,1-1 0,-1 1 0,1-1 0,0 1 0,0-1 0,0 1 0,1 0 0,-1 0 0,5-8 0,-4 10 0,0 0 0,0 0 0,0 0 0,0 0 0,0 0 0,1 1 0,-1-1 0,0 1 0,1-1 0,-1 1 0,1 0 0,0 0 0,-1 0 0,1 0 0,0 0 0,0 1 0,0 0 0,-1-1 0,6 1 0,22-2 0,0 1 0,1 2 0,59 9 0,-86-9 0,1 1 0,-1 0 0,0 0 0,0 0 0,0 0 0,0 1 0,0 0 0,-1 0 0,1 0 0,-1 0 0,0 0 0,0 1 0,0-1 0,0 1 0,-1 0 0,1 0 0,-1 0 0,0 0 0,0 0 0,0 0 0,-1 1 0,2 4 0,3 13 0,-2 0 0,0 0 0,1 28 0,-4-41 0,0-5 0,3 35 0,-2-1 0,-1 0 0,-2 1 0,-6 45 0,5-73 0,0-1 0,-1 0 0,0 0 0,-1 0 0,0 0 0,0-1 0,-1 1 0,-11 15 0,11-20 0,1 1 0,-1-1 0,0 0 0,-1-1 0,1 1 0,-1-1 0,0 0 0,0 0 0,-1-1 0,1 0 0,0 0 0,-1 0 0,0-1 0,-9 2 0,7-2 9,1-1-1,-1 0 1,1 0-1,-1-1 1,0 0 0,1-1-1,-1 0 1,0 0-1,1-1 1,-1 0-1,1 0 1,0-1-1,-9-4 1,11 4-96,0 0-1,1-1 1,-1 0 0,0 0-1,1 0 1,0 0 0,0-1-1,0 0 1,1 0-1,0-1 1,0 1 0,0-1-1,0 0 1,1 0 0,0 0-1,-4-13 1,1-3-6739</inkml:trace>
  <inkml:trace contextRef="#ctx0" brushRef="#br0" timeOffset="5015.21">6172 598 24575,'-59'-2'0,"37"0"0,0 1 0,0 2 0,0 0 0,0 1 0,-22 5 0,38-5 0,-1 1 0,1-1 0,0 1 0,0 0 0,0 0 0,0 1 0,1 0 0,0 0 0,-1 0 0,1 1 0,1 0 0,-8 8 0,5-3 0,0 0 0,1 1 0,1-1 0,-1 1 0,2 1 0,-6 17 0,2 3 0,2 0 0,1 1 0,1 0 0,1 41 0,3-59 0,0 0 0,1 1 0,1-1 0,0 0 0,0 0 0,2 0 0,6 17 0,-6-23 0,0 0 0,1-1 0,0 0 0,0 0 0,0-1 0,1 1 0,1-1 0,-1-1 0,1 1 0,0-1 0,0 0 0,15 8 0,-12-7 0,1-1 0,0-1 0,0 0 0,0 0 0,1-1 0,-1-1 0,1 0 0,0 0 0,0-2 0,0 1 0,0-1 0,0-1 0,18-2 0,-22 1 0,1 0 0,0-1 0,-1-1 0,1 1 0,-1-1 0,0-1 0,0 0 0,0 0 0,0-1 0,-1 1 0,1-2 0,-1 1 0,-1-1 0,1 0 0,-1 0 0,0-1 0,0 0 0,9-14 0,-3-3 0,-1 0 0,0-1 0,-2 0 0,-1-1 0,7-37 0,4-10 0,-19 72 0,0 0 0,1 0 0,-1 0 0,0 1 0,1-1 0,-1 0 0,0 0 0,1 0 0,-1 0 0,1 0 0,0 0 0,-1 0 0,1 1 0,-1-1 0,1 0 0,0 0 0,0 1 0,0-1 0,-1 1 0,3-2 0,-2 2 0,-1 0 0,1 0 0,0 0 0,0 0 0,-1 0 0,1 0 0,0 1 0,0-1 0,-1 0 0,1 0 0,0 1 0,0-1 0,-1 0 0,1 1 0,0-1 0,-1 1 0,1-1 0,0 1 0,-1-1 0,1 2 0,5 5 0,0 0 0,-1 0 0,8 15 0,-6-11 0,2 3 0,1 0 0,0-1 0,0-1 0,1 0 0,1 0 0,20 15 0,-25-23 0,0 1 0,0-2 0,0 1 0,0-1 0,1 0 0,-1-1 0,1 0 0,0 0 0,0-1 0,0 0 0,0 0 0,0 0 0,0-1 0,0-1 0,15-2 0,17-5 0,-1-1 0,0-3 0,60-25 0,108-66 0,-139 67 0,118-86 0,-167 108 0,0-2 0,-1 0 0,-1-1 0,0-1 0,-2 0 0,0-2 0,0 1 0,-2-2 0,-1 0 0,13-29 0,-22 41 0,0 0 0,-1 1 0,0-1 0,0 0 0,-1 0 0,-1-1 0,1 1 0,-1 0 0,-1 0 0,0 0 0,0 0 0,-1 0 0,0 0 0,0 0 0,-1 0 0,0 1 0,0-1 0,-1 1 0,-1 0 0,1 0 0,-1 1 0,0-1 0,-1 1 0,0 0 0,0 0 0,0 1 0,-1 0 0,0 0 0,-14-9 0,21 15 0,-1-1 0,0 0 0,0 0 0,0 1 0,0-1 0,0 1 0,-1-1 0,1 1 0,0-1 0,0 1 0,0 0 0,0-1 0,-1 1 0,1 0 0,0 0 0,0 0 0,0 0 0,-1 0 0,1 0 0,0 0 0,0 0 0,0 1 0,-1-1 0,1 0 0,0 1 0,0-1 0,0 1 0,0 0 0,0-1 0,0 1 0,0 0 0,0-1 0,0 1 0,0 0 0,0 0 0,0 0 0,1 0 0,-1 0 0,0 0 0,1 0 0,-1 0 0,1 0 0,-1 0 0,1 0 0,-1 0 0,1 1 0,0-1 0,-1 0 0,1 2 0,-3 9 0,0 1 0,1-1 0,0 25 0,1-27 0,-5 121 0,6 0 0,17 136 0,-7-184 0,4-2 0,3 1 0,4-2 0,42 107 0,-61-183 0,2 8 0,1 0 0,1-1 0,0 0 0,0 0 0,10 13 0,-15-23 0,1 1 0,-1-1 0,0 1 0,1-1 0,-1 0 0,1 0 0,-1 1 0,1-1 0,0 0 0,-1 0 0,1-1 0,0 1 0,0 0 0,0 0 0,-1-1 0,1 1 0,0-1 0,0 0 0,0 0 0,0 0 0,0 0 0,0 0 0,0 0 0,0 0 0,0 0 0,0-1 0,0 1 0,-1-1 0,1 1 0,0-1 0,0 0 0,0 0 0,-1 0 0,1 0 0,0 0 0,-1 0 0,1 0 0,-1-1 0,0 1 0,1-1 0,0-1 0,10-10-273,-1 0 0,-1-1 0,0 0 0,7-16 0,13-22-6553</inkml:trace>
  <inkml:trace contextRef="#ctx0" brushRef="#br0" timeOffset="5387.6">7882 802 24575,'0'-1'0,"0"0"0,-1 0 0,1 0 0,-1 0 0,1 0 0,-1 0 0,1 0 0,-1 0 0,0 0 0,1 0 0,-1 1 0,0-1 0,0 0 0,1 0 0,-1 1 0,0-1 0,0 1 0,0-1 0,0 1 0,0-1 0,0 1 0,0 0 0,0-1 0,0 1 0,0 0 0,-2-1 0,-33-4 0,31 4 0,-341-6 0,215 9 0,-196-1 0,313-1-102,10 0-13,-1 0 1,1 0-1,0 0 0,0 0 0,0 1 0,0-1 0,0 1 0,0 0 1,0 1-1,-4 1 0</inkml:trace>
  <inkml:trace contextRef="#ctx0" brushRef="#br0" timeOffset="6282.49">8429 802 24575,'-1'-2'0,"1"1"0,0 0 0,0 0 0,-1 0 0,1 0 0,-1-1 0,1 1 0,-1 0 0,0 0 0,1 0 0,-1 0 0,0 0 0,0 1 0,0-1 0,0 0 0,1 0 0,-1 0 0,0 1 0,0-1 0,0 0 0,-1 1 0,1-1 0,0 1 0,0-1 0,0 1 0,0 0 0,0 0 0,-1-1 0,-1 1 0,-41-4 0,36 3 0,-5 0 0,0 1 0,-1 0 0,1 1 0,0 1 0,0 0 0,0 1 0,-21 7 0,24-6 0,0 1 0,0 0 0,1 0 0,0 1 0,1 0 0,-1 1 0,1 0 0,0 1 0,1-1 0,-8 10 0,1 1 0,1 1 0,1 0 0,0 0 0,2 1 0,0 1 0,1 0 0,1 0 0,1 0 0,1 1 0,1 0 0,1 1 0,1-1 0,1 1 0,0-1 0,2 1 0,4 35 0,-3-54 0,0 0 0,0-1 0,0 1 0,1-1 0,-1 1 0,1-1 0,0 0 0,0 0 0,0 0 0,0 0 0,1 0 0,-1 0 0,1 0 0,-1-1 0,1 1 0,0-1 0,0 0 0,0 0 0,1 0 0,-1 0 0,0-1 0,1 1 0,-1-1 0,1 0 0,-1 0 0,1 0 0,0-1 0,-1 1 0,6-1 0,10 2 0,1-1 0,-1-2 0,1 0 0,22-4 0,-26 2 0,-1 1 0,0-2 0,0 0 0,-1-1 0,1 0 0,-1-1 0,0-1 0,23-15 0,-28 15 0,0 0 0,-1 0 0,0-1 0,0 0 0,0-1 0,-1 0 0,-1 0 0,1 0 0,-1-1 0,-1 0 0,0 0 0,6-19 0,-4 6 0,0 0 0,-2-1 0,-1 0 0,-1 0 0,-1 0 0,-1 0 0,-1 0 0,-3-26 0,-4 26 0,1 15 0,6 9 0,-1 0 0,1 0 0,0 0 0,0 0 0,-1 1 0,1-1 0,0 0 0,-1 0 0,1 0 0,0 0 0,0 0 0,-1 0 0,1 1 0,0-1 0,0 0 0,0 0 0,-1 0 0,1 0 0,0 1 0,0-1 0,0 0 0,0 0 0,-1 1 0,1-1 0,0 0 0,0 0 0,0 1 0,0-1 0,0 0 0,0 0 0,0 1 0,0-1 0,0 0 0,-1 1 0,-2 11 0,0-1 0,1 1 0,0 0 0,1 0 0,0 21 0,6 64 0,-3-71 0,2 0 0,0 0 0,2-1 0,0 1 0,19 42 0,-19-55 0,1 0 0,0 0 0,0-1 0,2 0 0,0-1 0,0 0 0,0 0 0,2-1 0,-1 0 0,1-1 0,1 0 0,14 8 0,8 2 24,1-2-1,1-2 0,0-1 1,75 17-1,154 14-1505,-116-27-5344</inkml:trace>
  <inkml:trace contextRef="#ctx0" brushRef="#br0" timeOffset="7526.01">497 2375 24575,'-1'-1'0,"1"0"0,0-1 0,-1 1 0,1 0 0,-1 0 0,1-1 0,-1 1 0,0 0 0,0 0 0,1 0 0,-1 0 0,0 0 0,0 0 0,0 0 0,0 0 0,0 0 0,0 0 0,0 0 0,0 1 0,-1-1 0,1 0 0,0 1 0,0-1 0,-1 1 0,1-1 0,0 1 0,-1 0 0,1 0 0,0-1 0,-3 1 0,-44-3 0,46 3 0,-4 0 0,1 1 0,-1-1 0,0 1 0,0 0 0,1 1 0,-1-1 0,1 1 0,-1 0 0,1 1 0,-1-1 0,1 1 0,0 0 0,0 0 0,1 1 0,-7 5 0,4-2 0,1 1 0,0-1 0,0 1 0,1 0 0,0 1 0,0-1 0,1 1 0,-5 15 0,0 7 0,1 1 0,2 0 0,1 0 0,-1 51 0,5-75 0,0 10 0,0 1 0,1 0 0,1-1 0,1 1 0,4 19 0,-5-33 0,0-1 0,1 0 0,0 1 0,-1-1 0,1 0 0,0 0 0,1 0 0,-1 0 0,1-1 0,0 1 0,0-1 0,0 1 0,0-1 0,1 0 0,-1 0 0,1-1 0,0 1 0,-1-1 0,1 0 0,0 0 0,0 0 0,1 0 0,-1-1 0,0 1 0,1-1 0,4 0 0,7 1-124,0-1 0,0-1 0,0 0 0,0-1 0,0-1 0,-1-1-1,1 0 1,0-1 0,-1-1 0,21-8 0,1-3-6702</inkml:trace>
  <inkml:trace contextRef="#ctx0" brushRef="#br0" timeOffset="8234.32">1057 2404 24575,'-1'0'0,"1"-1"0,0 0 0,-1 0 0,1 0 0,-1 1 0,0-1 0,1 0 0,-1 1 0,1-1 0,-1 0 0,0 1 0,1-1 0,-1 1 0,0-1 0,0 1 0,1 0 0,-1-1 0,0 1 0,0 0 0,0-1 0,0 1 0,0 0 0,1 0 0,-1 0 0,0 0 0,0 0 0,0 0 0,0 0 0,-1 0 0,-28 2 0,25-1 0,1 1 0,0-1 0,0 1 0,0 0 0,1 1 0,-1-1 0,0 1 0,1 0 0,-1 0 0,1 0 0,0 0 0,0 0 0,0 1 0,1-1 0,-1 1 0,1 0 0,0 0 0,0 0 0,-2 5 0,-2 7 0,0 1 0,0 0 0,-3 25 0,2-2 0,2 0 0,2 0 0,2 72 0,1-108 0,1-1 0,-1 1 0,1-1 0,-1 1 0,1-1 0,0 1 0,1-1 0,-1 0 0,0 0 0,1 0 0,0 1 0,-1-1 0,1-1 0,0 1 0,1 0 0,-1 0 0,0-1 0,1 0 0,0 1 0,-1-1 0,1 0 0,0 0 0,0 0 0,0-1 0,4 2 0,-1-1 0,0 0 0,-1-1 0,1 1 0,0-2 0,0 1 0,0-1 0,0 1 0,0-2 0,-1 1 0,1-1 0,0 0 0,0 0 0,0 0 0,7-4 0,-6 2 0,-1 0 0,0-1 0,0 0 0,0 0 0,0-1 0,-1 0 0,0 0 0,0 0 0,0 0 0,0-1 0,-1 0 0,0 0 0,0 0 0,3-7 0,3-8 0,-1 0 0,0-1 0,5-24 0,-6 20 0,-2-1 0,-1 1 0,-1-1 0,-2 0 0,0 0 0,-2 0 0,-3-29 0,3 52 0,-1 0 0,1 1 0,-1-1 0,0 1 0,0-1 0,0 1 0,-1-1 0,1 1 0,-1 0 0,0-1 0,1 1 0,-2 0 0,1 0 0,0 1 0,0-1 0,-1 0 0,0 1 0,1-1 0,-7-3 0,3 3 0,0 1 0,0 0 0,0 0 0,0 0 0,-1 1 0,1-1 0,0 2 0,-1-1 0,1 1 0,-9 0 0,-34 3-1365,30-2-5461</inkml:trace>
  <inkml:trace contextRef="#ctx0" brushRef="#br0" timeOffset="8972.53">1818 2244 24575,'-8'0'0,"-1"0"0,1 0 0,0 1 0,-1 0 0,1 1 0,0 0 0,-1 0 0,1 1 0,0 0 0,1 0 0,-1 1 0,1 0 0,-1 0 0,1 1 0,0 0 0,1 0 0,-1 1 0,-10 11 0,7-4 0,1-1 0,1 1 0,0 1 0,0-1 0,1 1 0,1 1 0,1-1 0,0 1 0,0 0 0,2 0 0,0 1 0,0-1 0,2 1 0,0-1 0,0 1 0,2 0 0,0-1 0,3 20 0,-3-30 0,1 1 0,0-1 0,0 0 0,0 0 0,0 0 0,0-1 0,1 1 0,0 0 0,0-1 0,1 0 0,-1 0 0,1 0 0,0 0 0,0 0 0,0-1 0,0 0 0,8 5 0,8 3 0,-1-1 0,42 14 0,-39-15 0,6 1 0,0 1 0,-1 1 0,-1 2 0,47 31 0,-67-40 0,0 0 0,-1 0 0,1 0 0,-1 1 0,0 0 0,0 0 0,0 0 0,-1 1 0,0-1 0,0 1 0,-1 0 0,0 0 0,0 1 0,-1-1 0,0 1 0,0-1 0,0 1 0,-1 0 0,0-1 0,-1 1 0,0 0 0,0 0 0,-1 0 0,-1 8 0,1-9 0,-1 0 0,0 1 0,0-1 0,0 0 0,-1 0 0,0 0 0,-1 0 0,1-1 0,-1 1 0,-1-1 0,1 0 0,-1 0 0,0-1 0,-7 6 0,4-4 0,-1 0 0,0-1 0,0 0 0,-1-1 0,0 0 0,0 0 0,0-1 0,0-1 0,-12 3 0,6-2 0,0-2 0,0 1 0,0-2 0,0 0 0,0-2 0,0 1 0,0-2 0,0 0 0,0-1 0,1 0 0,-1-2 0,1 0 0,-21-9 0,26 8 9,0 0 1,0-1-1,1 0 0,0-1 0,0 0 1,1 0-1,0 0 0,0-1 0,1-1 0,0 1 1,0-1-1,-6-14 0,7 10-174,0-1 0,0 1 0,1-1 0,1-1 0,1 1 0,0 0 0,1-1 0,0-26 0,4-8-6661</inkml:trace>
  <inkml:trace contextRef="#ctx0" brushRef="#br0" timeOffset="9514.24">2637 1938 24575,'3'62'0,"15"86"0,-7-68 0,93 535 0,-101-603 0,0 0 0,1-1 0,0 1 0,1-1 0,0 0 0,1-1 0,0 1 0,1-1 0,10 13 0,-12-18 0,0 0 0,1 0 0,0 0 0,-1-1 0,1 0 0,1 0 0,-1 0 0,0-1 0,1 0 0,0 0 0,0 0 0,0-1 0,0 0 0,0-1 0,0 0 0,11 1 0,51-1 0,74-8 0,-111 2-1365,-4-1-5461</inkml:trace>
  <inkml:trace contextRef="#ctx0" brushRef="#br0" timeOffset="9873.62">2911 2375 24575,'-20'0'0,"-23"0"0,-22 0 0,-11 0 0,-6 0 0,1 3 0,8 0 0,9 0 0,7 0 0,9 1 0,11 3 0,3 0 0,8-1-8191</inkml:trace>
  <inkml:trace contextRef="#ctx0" brushRef="#br0" timeOffset="10849.6">5195 2142 24575,'2'0'0,"-1"-1"0,1 1 0,-1 0 0,1 0 0,0 0 0,-1 0 0,1 0 0,-1 0 0,1 0 0,-1 1 0,1-1 0,0 0 0,-1 1 0,1-1 0,-1 1 0,0 0 0,1 0 0,-1-1 0,1 1 0,-1 0 0,0 0 0,0 0 0,0 0 0,0 1 0,1-1 0,-1 0 0,-1 0 0,1 1 0,0-1 0,0 0 0,0 1 0,-1-1 0,1 1 0,-1-1 0,1 1 0,-1-1 0,1 1 0,-1 2 0,7 36 0,-1 1 0,0 70 0,-3-29 0,15 207 0,-18-654 0,0 358 0,0 0 0,1 0 0,-1 0 0,1 0 0,1 0 0,-1 1 0,1-1 0,0 0 0,1 1 0,4-10 0,-5 13 0,1-1 0,0 1 0,-1 0 0,1-1 0,0 1 0,0 1 0,1-1 0,-1 0 0,1 1 0,-1 0 0,1 0 0,0 0 0,0 0 0,0 0 0,0 1 0,0 0 0,0 0 0,5-1 0,21-1 0,1 1 0,-1 1 0,49 5 0,-68-3 0,-5-1 0,0 1 0,0 0 0,0 0 0,0 1 0,-1-1 0,1 1 0,0 1 0,-1-1 0,0 1 0,1 0 0,-1 0 0,0 0 0,-1 1 0,6 4 0,-4-1 0,0-1 0,0 1 0,-1 1 0,0-1 0,0 1 0,-1 0 0,0 0 0,4 13 0,0 5 0,-2-1 0,0 1 0,-2 0 0,-1 0 0,0 39 0,-3-58 0,1 0 0,-2-1 0,1 1 0,0-1 0,-1 1 0,-1-1 0,1 1 0,-1-1 0,0 1 0,0-1 0,0 0 0,-1 0 0,0 0 0,-1-1 0,1 1 0,-1-1 0,0 0 0,0 1 0,-1-2 0,1 1 0,-1-1 0,0 1 0,0-1 0,-1-1 0,1 1 0,-1-1 0,0 0 0,1 0 0,-1-1 0,-1 1 0,-7 1 0,-10 1-40,-1-1 0,0-1 0,1-1 0,-1-1-1,-49-5 1,27 2-1084,19 1-5702</inkml:trace>
  <inkml:trace contextRef="#ctx0" brushRef="#br0" timeOffset="12011.84">6273 2302 24575,'1'0'0,"-1"0"0,1-1 0,0 1 0,-1-1 0,1 0 0,-1 1 0,1-1 0,-1 1 0,0-1 0,1 0 0,-1 1 0,0-1 0,1 0 0,-1 0 0,0 1 0,0-1 0,1 0 0,-1 0 0,0 1 0,0-1 0,0 0 0,0 0 0,0 1 0,0-1 0,0 0 0,-1 0 0,1 0 0,-1-1 0,0 1 0,1 0 0,-1 0 0,0 0 0,0 0 0,0 0 0,0 1 0,0-1 0,0 0 0,0 0 0,-1 1 0,1-1 0,0 0 0,-2 0 0,-2-1 0,-1 1 0,0-1 0,0 1 0,0 0 0,-10-1 0,12 2 0,-1 1 0,1 0 0,-1 0 0,1 0 0,0 0 0,-1 0 0,1 1 0,0 0 0,0 0 0,0 0 0,0 1 0,1-1 0,-1 1 0,0 0 0,1 0 0,0 0 0,0 0 0,0 1 0,0-1 0,0 1 0,1 0 0,0-1 0,-1 1 0,1 1 0,1-1 0,-1 0 0,-1 5 0,-3 11 0,1 0 0,1 1 0,0-1 0,-1 33 0,3-29 0,0 4 0,0 1 0,1-1 0,2 1 0,8 53 0,-9-81 0,0 0 0,0 1 0,1-1 0,-1 0 0,0 0 0,1 0 0,-1 0 0,1 0 0,-1 0 0,1 0 0,-1 0 0,1 0 0,0 0 0,-1 0 0,1 0 0,0 0 0,0 0 0,0 0 0,-1-1 0,1 1 0,0 0 0,0-1 0,0 1 0,0-1 0,0 1 0,2 0 0,-1-1 0,-1-1 0,1 1 0,0 0 0,-1-1 0,1 1 0,0-1 0,-1 1 0,1-1 0,-1 0 0,1 1 0,-1-1 0,1 0 0,-1 0 0,0 0 0,3-3 0,6-6 0,-1 0 0,0-1 0,10-16 0,-16 24 0,21-38 0,0 0 0,-3-2 0,17-48 0,-28 65 0,3 3 0,-12 22 0,-1 1 0,1-1 0,-1 1 0,1-1 0,-1 1 0,1 0 0,-1-1 0,1 1 0,-1 0 0,1-1 0,0 1 0,-1 0 0,1-1 0,0 1 0,-1 0 0,1 0 0,0 0 0,-1 0 0,1 0 0,1 0 0,0 1 0,0 0 0,0 0 0,0 0 0,0 1 0,0-1 0,0 1 0,0 0 0,-1-1 0,1 1 0,0 0 0,-1 0 0,1 0 0,-1 0 0,0 0 0,0 0 0,1 3 0,40 85 0,-34-69 0,1-1 0,0-1 0,1 1 0,1-2 0,1 1 0,14 16 0,-23-32 0,0 0 0,0 0 0,0-1 0,0 1 0,1 0 0,-1-1 0,1 0 0,0 0 0,0 0 0,-1 0 0,1-1 0,0 0 0,0 0 0,0 0 0,1 0 0,-1 0 0,0-1 0,0 0 0,0 0 0,1 0 0,-1 0 0,0-1 0,0 1 0,0-1 0,0 0 0,0 0 0,0-1 0,0 1 0,0-1 0,0 0 0,-1 0 0,1-1 0,5-3 0,5-5 0,-1 0 0,-1-1 0,1 0 0,-2-1 0,0-1 0,19-28 0,-17 19 0,-1-1 0,-1 1 0,-1-2 0,-1 0 0,-2 0 0,0 0 0,-1-1 0,2-30 0,-3-6 0,-2 0 0,-7-77 0,-1 373 0,6-206 0,-2 18 0,2 0 0,2 1 0,19 88 0,-21-131 0,0 0 0,0 0 0,1 0 0,-1 0 0,1 0 0,0 0 0,0-1 0,1 1 0,-1 0 0,1-1 0,-1 0 0,1 0 0,0 0 0,0 0 0,1 0 0,4 3 0,-3-4 0,1 1 0,-1-1 0,1-1 0,0 1 0,-1-1 0,1 0 0,0 0 0,0-1 0,0 1 0,0-1 0,6-1 0,67-5-1365,-38 2-5461</inkml:trace>
  <inkml:trace contextRef="#ctx0" brushRef="#br0" timeOffset="12377.44">7465 2302 24575,'-1'-2'0,"-1"0"0,0 0 0,0 0 0,0 0 0,0 0 0,0 0 0,0 0 0,0 1 0,-1-1 0,1 1 0,0 0 0,-1-1 0,1 1 0,-1 0 0,0 1 0,-4-2 0,-48-7 0,48 8 0,-424-8 0,275 12 0,-74-3-1365,211 0-5461</inkml:trace>
  <inkml:trace contextRef="#ctx0" brushRef="#br0" timeOffset="13179.14">8069 2244 24575,'-8'0'0,"0"0"0,0 1 0,0 0 0,0 0 0,1 1 0,-1 0 0,0 1 0,1-1 0,-1 2 0,1-1 0,0 1 0,0 0 0,1 0 0,-1 1 0,1 0 0,0 0 0,0 0 0,0 1 0,1 0 0,-8 10 0,1 2 0,0 0 0,1 1 0,1 1 0,1 0 0,0 0 0,2 0 0,0 1 0,2 0 0,0 1 0,1-1 0,1 1 0,1 0 0,2 43 0,-1-61 0,1 0 0,1 0 0,-1 0 0,1 0 0,-1 0 0,1 0 0,0 0 0,1 0 0,-1-1 0,1 1 0,-1 0 0,1-1 0,0 1 0,0-1 0,1 0 0,-1 0 0,4 3 0,-3-3 0,1 0 0,0-1 0,0 1 0,0-1 0,0 0 0,0-1 0,1 1 0,-1-1 0,0 0 0,1 0 0,-1 0 0,1 0 0,-1-1 0,9 0 0,-3 0 0,1-1 0,-1 0 0,1 0 0,-1-1 0,0-1 0,1 0 0,-1 0 0,0-1 0,-1 0 0,1-1 0,-1 0 0,0-1 0,0 0 0,0 0 0,-1-1 0,0 0 0,0 0 0,-1-1 0,0 0 0,8-12 0,-1 0 0,-2-1 0,0-1 0,-1 0 0,-1 0 0,-1-1 0,-1 0 0,8-43 0,-9 33 0,-7 34 0,0-1 0,0 0 0,0 0 0,0 0 0,0 0 0,0 0 0,0 0 0,0 0 0,0 0 0,0 1 0,1-1 0,-1 0 0,0 0 0,0 0 0,0 0 0,0 0 0,0 0 0,0 0 0,0 0 0,0 0 0,0 0 0,0 0 0,0 0 0,0 0 0,1 1 0,-1-1 0,0 0 0,0 0 0,0 0 0,0 0 0,0 0 0,0 0 0,0 0 0,0 0 0,1 0 0,-1 0 0,0 0 0,0 0 0,0 0 0,0 0 0,0 0 0,0 0 0,0 0 0,0 0 0,1-1 0,-1 1 0,0 0 0,0 0 0,0 0 0,0 0 0,0 0 0,0 0 0,0 0 0,0 0 0,0 0 0,0 0 0,0 0 0,0 0 0,1 0 0,-1-1 0,0 1 0,0 0 0,6 17 0,3 21 0,26 112 120,-27-125-491,1 1-1,0-2 1,24 42 0,-11-32-6455</inkml:trace>
  <inkml:trace contextRef="#ctx0" brushRef="#br0" timeOffset="14130.9">467 0 24575,'0'5'0,"0"14"0,0 16 0,0 15 0,0 8 0,0 5 0,0-4 0,0-2 0,0-3 0,0-8 0,0-7 0,0-11-8191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52:30.687"/>
    </inkml:context>
    <inkml:brush xml:id="br0">
      <inkml:brushProperty name="width" value="0.05" units="cm"/>
      <inkml:brushProperty name="height" value="0.05" units="cm"/>
      <inkml:brushProperty name="color" value="#FF0066"/>
    </inkml:brush>
  </inkml:definitions>
  <inkml:trace contextRef="#ctx0" brushRef="#br0">0 1 24575</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52:31.732"/>
    </inkml:context>
    <inkml:brush xml:id="br0">
      <inkml:brushProperty name="width" value="0.05" units="cm"/>
      <inkml:brushProperty name="height" value="0.05" units="cm"/>
      <inkml:brushProperty name="color" value="#FF0066"/>
    </inkml:brush>
  </inkml:definitions>
  <inkml:trace contextRef="#ctx0" brushRef="#br0">1 171 24575,'0'-1'0,"0"-2"0,0-2 0,1 0 0,4-2 0,3-3 0,2-2 0,2 1 0,1 0 0,-1 0 0,-1-1 0,-3 2-8191</inkml:trace>
  <inkml:trace contextRef="#ctx0" brushRef="#br0" timeOffset="673.83">239 188 24575,'2'0'0,"1"0"0,4 0 0,2-2 0,3-2 0,2-6 0,2-3 0,1-3 0,-1-2 0,-1-2 0,0 1 0,-3 1 0,-1 0 0,0 1 0,0-1 0,-3 4-8191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52:35.604"/>
    </inkml:context>
    <inkml:brush xml:id="br0">
      <inkml:brushProperty name="width" value="0.05" units="cm"/>
      <inkml:brushProperty name="height" value="0.05" units="cm"/>
      <inkml:brushProperty name="color" value="#FF0066"/>
    </inkml:brush>
  </inkml:definitions>
  <inkml:trace contextRef="#ctx0" brushRef="#br0">1 1 24575,'0'0'-8191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52:40.742"/>
    </inkml:context>
    <inkml:brush xml:id="br0">
      <inkml:brushProperty name="width" value="0.05" units="cm"/>
      <inkml:brushProperty name="height" value="0.05" units="cm"/>
      <inkml:brushProperty name="color" value="#FF0066"/>
    </inkml:brush>
  </inkml:definitions>
  <inkml:trace contextRef="#ctx0" brushRef="#br0">214 0 24575,'-3'0'0,"-4"0"0,-1 0 0,-3 3 0,-2 4 0,-2 3 0,-1 3 0,1 2 0,0 1 0,0 1 0,-1-1 0,2-1 0,0 0 0,-1 1 0,0 0 0,2-2 0,4-2-8191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52:41.672"/>
    </inkml:context>
    <inkml:brush xml:id="br0">
      <inkml:brushProperty name="width" value="0.05" units="cm"/>
      <inkml:brushProperty name="height" value="0.05" units="cm"/>
      <inkml:brushProperty name="color" value="#FF0066"/>
    </inkml:brush>
  </inkml:definitions>
  <inkml:trace contextRef="#ctx0" brushRef="#br0">74 1 24575,'0'1'0,"0"3"0,-1 3 0,-1 6 0,-2 5 0,-2 2 0,-1 3 0,0 2 0,-2 0 0,-2 0 0,1-2 0,2-2 0,3-4 0,1-4-8191</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6:31:30.503"/>
    </inkml:context>
    <inkml:brush xml:id="br0">
      <inkml:brushProperty name="width" value="0.05" units="cm"/>
      <inkml:brushProperty name="height" value="0.05" units="cm"/>
      <inkml:brushProperty name="color" value="#F6630D"/>
    </inkml:brush>
  </inkml:definitions>
  <inkml:trace contextRef="#ctx0" brushRef="#br0">405 163 24575,'-2'0'0,"1"0"0,-1 0 0,0 0 0,0 1 0,0-1 0,1 0 0,-1 1 0,0 0 0,1-1 0,-1 1 0,0 0 0,1-1 0,-1 1 0,1 0 0,0 0 0,-1 0 0,1-1 0,0 2 0,0-2 0,0 2 0,0-1 0,-1 2 0,-17 26 0,18-25 0,-11 24 0,1 2 0,3 0 0,-4 38 0,3 96 0,8-125 0,-27 311 0,27-342 0,-1 0 0,-1-1 0,0 1 0,-1-1 0,0 1 0,-8 10 0,10-16 0,1-1 0,-1 1 0,1-1 0,-1 1 0,0-1 0,0 1 0,0-1 0,-1 0 0,1 1 0,0-1 0,-1 0 0,1 0 0,-4 1 0,4-1 0,0-1 0,0 0 0,-1 0 0,1 0 0,0 0 0,0 0 0,0 0 0,0 0 0,0 0 0,0 0 0,0 0 0,0 0 0,0-1 0,1 1 0,-1-1 0,0 1 0,0-1 0,0 0 0,1 1 0,-1-1 0,-2-1 0,-3-2 15,0 0-1,1 0 0,0 0 1,0-1-1,0 0 1,1 1-1,-9-12 0,2 0-754,-12-21 0,6 4-6086</inkml:trace>
  <inkml:trace contextRef="#ctx0" brushRef="#br0" timeOffset="566.29">0 267 24575,'1'-2'0,"-1"0"0,1 0 0,-1 0 0,1 0 0,0 0 0,0 0 0,0 0 0,1 0 0,-1 1 0,1-1 0,-1 0 0,1 1 0,0-1 0,0 0 0,0 1 0,5-3 0,43-20 0,-36 18 0,15-5 17,0 0 0,0 1 1,1 1-1,1 1 0,1 1 0,40-6 0,-18 6-512,1 1 0,108-1 0,-137 7-6331</inkml:trace>
  <inkml:trace contextRef="#ctx0" brushRef="#br0" timeOffset="3793.32">880 244 24575,'61'633'0,"-59"-622"0,-2-5 0,1-1 0,0 0 0,0 0 0,1 1 0,0-1 0,0 1 0,1-2 0,0 2 0,0-1 0,8 7 0,-11-12 0,0 0 0,0 1 0,1-1 0,-1 1 0,0-1 0,0 0 0,1 0 0,-1 0 0,0 0 0,1 0 0,-1 1 0,0-1 0,1 0 0,-1 0 0,1 1 0,-1-1 0,0 0 0,1 0 0,-1 0 0,1 0 0,-1 0 0,1 0 0,-1 0 0,0 0 0,1 0 0,-1 0 0,1 0 0,-1 0 0,1 0 0,-1 0 0,1 0 0,-1 0 0,0 0 0,1 0 0,-1 0 0,1 0 0,-1 0 0,1-1 0,-1 1 0,0 0 0,1 0 0,-1-1 0,0 1 0,1 0 0,-1 0 0,0 0 0,1 0 0,-1-1 0,0 1 0,0-1 0,0 1 0,1 0 0,-1 0 0,10-19 0,-9 18 0,10-31 0,-2 1 0,5-56 0,-10-68 0,-4 113 0,-2-41 0,2-52 0,3 107 0,1 0 0,16-47 0,-14 59 0,0 0 0,2 0 0,1 1 0,13-17 0,-18 28 0,0-1 0,0 1 0,1-1 0,0 1 0,1 1 0,-1-1 0,1 1 0,0 0 0,0-1 0,1 1 0,-1 0 0,1 1 0,0-1 0,0 1 0,1 0 0,-1 0 0,10-1 0,-12 2 0,1 0 0,-2 0 0,2 1 0,0 0 0,0-1 0,-1 1 0,1 0 0,0 1 0,0-1 0,-1 0 0,1 1 0,-1 0 0,1 0 0,9 3 0,-11-3 0,-1 1 0,1-1 0,-1 1 0,1 0 0,-1 0 0,0 0 0,-1 0 0,1 0 0,0 1 0,-1-1 0,0 1 0,0-1 0,0 1 0,0-1 0,0 0 0,-1 1 0,0 0 0,0 0 0,0 0 0,0 4 0,3 21 0,-3 0 0,-7 48 0,4-63 0,1-7 0,-1-1 0,0-1 0,0 2 0,-1-1 0,0 0 0,-1-1 0,1 1 0,-1-1 0,-1 1 0,1 0 0,-1-2 0,0 1 0,-1 0 0,1 0 0,-1 0 0,-1 0 0,-10 3 0,6-1 0,-1-1 0,-1 0 0,2-1 0,-2-1 0,0 1 0,0 0 0,-1-2 0,0 1 0,-16 1 0,-17-4 0,38 0 0,0-1 0,0 2 0,0-1 0,1 1 0,-1-1 0,-12 4 0,30-3 0,10 0 0,-1-5 0,-1 1 0,0-1 0,0 0 0,0-1 0,-1 0 0,0-1 0,-1 0 0,0-1 0,0 0 0,-1-1 0,0 0 0,-2 0 0,0 0 0,0-2 0,0 1 0,-2-1 0,0 0 0,0 0 0,-2-1 0,0 1 0,11-22 0,2-5 0,13-28 0,-31 57 0,0 0 0,-1-1 0,0 1 0,-1-1 0,0-13 0,-1 20 0,-1 1 0,1-1 0,0 1 0,-1 0 0,0-1 0,1 0 0,-1 1 0,0 0 0,0-1 0,0 1 0,0 0 0,-1-1 0,1 2 0,0-2 0,-1 1 0,1 0 0,-1 0 0,0 0 0,0 0 0,1 1 0,-1-1 0,0 0 0,0 1 0,0-1 0,0 0 0,0 1 0,0-1 0,-1 1 0,1-1 0,-4 1 0,-6-1 0,-1 0 0,1 1 0,-1 0 0,-17 1 0,11 0 0,7 0 0,0 0 0,1 0 0,-1 0 0,1 1 0,-1 0 0,1 1 0,0-1 0,0 2 0,0-1 0,1 1 0,0 0 0,0 0 0,0 1 0,1 0 0,0 0 0,0 1 0,1-1 0,0 1 0,0 1 0,1-1 0,1 0 0,-1 1 0,2 0 0,-1 0 0,2 0 0,-1 0 0,1 1 0,1-1 0,0 1 0,1 0 0,-2 14 0,2 35 0,4-1 0,4 1 0,3 0 0,33 87 0,22 22 0,-60-149 0,-1 0 0,-2 30 0,0-21 0,-9-125 0,-3-65 0,12-292 0,-1 445 0,1 0 0,0 0 0,2 0 0,0-1 0,7-13 0,-8 21 0,0 0 0,0 1 0,0 0 0,1 0 0,0 0 0,0 0 0,0 0 0,1 0 0,4-2 0,-6 3 0,1 1 0,-1 0 0,1-1 0,-1 2 0,1-2 0,0 2 0,0-1 0,0 0 0,0 1 0,0-1 0,0 0 0,0 1 0,0 0 0,0 0 0,0-1 0,0 1 0,5 1 0,-5-1 0,0 1 0,1 0 0,-2-1 0,1 2 0,0-2 0,0 2 0,0-1 0,0 0 0,-1 1 0,1-1 0,0 0 0,-1 1 0,0-1 0,1 1 0,-1 0 0,0 0 0,-1 0 0,1 0 0,0 0 0,-1 0 0,3 4 0,2 4 0,-1 1 0,0-1 0,3 12 0,-3 5 0,-1 0 0,-2 1 0,-5 31 0,1-7 0,2-37 24,-1-1 0,-1 1 0,-1-1 0,-11 28 0,11-36-111,1-1-1,-1 0 1,-1 0 0,0 0-1,0 0 1,0-1 0,-1 1-1,0-1 1,0 0-1,0 0 1,-1 0 0,1 0-1,-1-1 1,-1 1 0,0-1-1,-9 4 1,-3-1-6739</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6:31:37.234"/>
    </inkml:context>
    <inkml:brush xml:id="br0">
      <inkml:brushProperty name="width" value="0.05" units="cm"/>
      <inkml:brushProperty name="height" value="0.05" units="cm"/>
      <inkml:brushProperty name="color" value="#F6630D"/>
    </inkml:brush>
  </inkml:definitions>
  <inkml:trace contextRef="#ctx0" brushRef="#br0">0 1 24575,'5'3'0,"0"-1"0,0 0 0,0 0 0,0 0 0,1 0 0,-1-1 0,0 0 0,1 0 0,-1 0 0,0-1 0,1 1 0,-1-1 0,6-1 0,3 1 0,90 0 0,111-13 0,-76 8-1365,-116 5-5461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6:31:38.033"/>
    </inkml:context>
    <inkml:brush xml:id="br0">
      <inkml:brushProperty name="width" value="0.05" units="cm"/>
      <inkml:brushProperty name="height" value="0.05" units="cm"/>
      <inkml:brushProperty name="color" value="#F6630D"/>
    </inkml:brush>
  </inkml:definitions>
  <inkml:trace contextRef="#ctx0" brushRef="#br0">56 1 24575,'0'8'0,"0"14"0,0 17 0,0 19 0,0 21 0,0 22 0,0 14 0,0 10 0,-9 3 0,-3-4 0,1-9 0,1-17 0,4-19 0,2-17 0,1-18 0,3-24 0,0-26 0,0-12-8191</inkml:trace>
  <inkml:trace contextRef="#ctx0" brushRef="#br0" timeOffset="779.06">305 383 24575,'-2'2'0,"-1"-1"0,1 1 0,0 0 0,0-1 0,0 1 0,0 0 0,1 0 0,-1 0 0,1 0 0,0 0 0,-2 2 0,-2 4 0,-12 7 0,0 1 0,-1-2 0,0 0 0,-2 0 0,-24 12 0,32-19 0,12-7 0,0 0 0,-1 0 0,1 1 0,0-1 0,0 0 0,0 0 0,0 0 0,0 1 0,0-1 0,0 0 0,0 0 0,0 0 0,0 0 0,0 0 0,0 0 0,0 0 0,0 0 0,0 1 0,0-1 0,0 0 0,0 0 0,0 0 0,0 1 0,0-1 0,0 0 0,1 0 0,-1 0 0,0 0 0,0 0 0,0 0 0,0 0 0,0 0 0,0 0 0,1 1 0,-1-1 0,0 0 0,0 0 0,0 0 0,1 0 0,-1 0 0,0 0 0,0 0 0,0 0 0,1 0 0,-1 1 0,15 4 0,-5-2 0,5 5 0,1 0 0,-2 0 0,0 0 0,0 1 0,14 14 0,59 56 0,-55-48 0,49 43-1365,-51-48-5461</inkml:trace>
  <inkml:trace contextRef="#ctx0" brushRef="#br0" timeOffset="1651.48">677 359 24575,'-2'72'0,"8"100"0,-5-165 0,1 1 0,0-1 0,0 0 0,2 0 0,-1 0 0,1 0 0,0 0 0,1 0 0,12 12 0,-15-17 0,0 0 0,1 1 0,-1-2 0,1 1 0,0 0 0,0-1 0,0 2 0,0-2 0,1 0 0,-1 1 0,1-1 0,-1 1 0,1-2 0,0 1 0,-1 0 0,1 0 0,0-1 0,0 1 0,0-1 0,0 0 0,0 0 0,1 0 0,-1 0 0,-1 0 0,1 0 0,0-1 0,0 1 0,0-1 0,0 0 0,3-1 0,6-2 0,-1-1 0,0 1 0,0-1 0,-1-1 0,20-12 0,48-37 0,-71 49 0,-2 0 0,1 0 0,-1 0 0,-1 0 0,1-1 0,-2 0 0,1 0 0,-1 0 0,-1 0 0,4-11 0,-4 7 0,-1 0 0,-1 0 0,0-1 0,-1 1 0,-1-1 0,-3-11 0,5 32 0,-1 2 0,-2 17 0,0 3 0,1 20 0,3 85 0,-2-130-195,1-1 0,0 1 0,0-1 0,1 0 0,0 1 0,4 6 0,5 5-6631</inkml:trace>
  <inkml:trace contextRef="#ctx0" brushRef="#br0" timeOffset="2662.99">1582 507 24575,'0'313'0,"-1"-389"0,2-94 0,0 164 0,-1 1 0,1 0 0,0 0 0,0 0 0,1 0 0,0-1 0,0 1 0,7-8 0,-8 11 0,0 1 0,1-1 0,0 1 0,-1-1 0,1 1 0,0 0 0,0-1 0,0 1 0,0 0 0,1 0 0,-1 0 0,0 0 0,1 0 0,-1 0 0,1 1 0,-1-1 0,1 0 0,-1 0 0,1 1 0,0 0 0,-1 0 0,1 0 0,0 0 0,0 0 0,-1 0 0,1 0 0,3 0 0,0 2 0,-1-1 0,1 0 0,1 0 0,-2 1 0,1 0 0,-1 0 0,0 1 0,0-1 0,0 0 0,-1 1 0,1 0 0,-1-1 0,0 2 0,0-1 0,0 0 0,0 1 0,-1-1 0,4 6 0,3 4 0,0 1 0,-2-1 0,12 29 0,-12-17 0,6 42 0,-11-46 0,1 0 0,2-1 0,10 25 0,-16-45 0,0 1 0,0-1 0,0 1 0,0-1 0,0 1 0,0-1 0,1 1 0,-1-1 0,0 0 0,0 1 0,1 0 0,-1-1 0,0 1 0,1-1 0,-1 0 0,2 1 0,-2-1 0,1 1 0,-1-1 0,1 0 0,-1 0 0,1 1 0,0-1 0,-1 1 0,1-1 0,0 0 0,-1 0 0,1 0 0,0 0 0,-1 0 0,1 0 0,0 1 0,0-1 0,1-1 0,-1 1 0,0-2 0,0 2 0,0-1 0,0 0 0,0 0 0,0 0 0,0 0 0,0 0 0,-1 0 0,1 0 0,-1 0 0,1 0 0,-1-1 0,1 0 0,7-24 0,-1 0 0,-2-1 0,-1 1 0,-3-38 0,-1 34 0,1 1 0,3-1 0,10-34 0,-13 60 0,1 0 0,-1 0 0,1 0 0,1 0 0,-1 0 0,1 1 0,0-1 0,0 0 0,0 1 0,1 0 0,6-6 0,-6 7 0,0 0 0,-1 1 0,1-1 0,0 0 0,0 1 0,0-1 0,1 1 0,-1 0 0,0 0 0,1 0 0,-1 1 0,1 0 0,-1-1 0,1 1 0,8 0 0,-2-1 0,1 2 0,0 0 0,0-1 0,0 2 0,12 1 0,-20-1 0,0-2 0,1 2 0,-1-1 0,0 1 0,0 0 0,0 0 0,-1-1 0,1 1 0,-1 0 0,1 1 0,-1-1 0,0 0 0,0 1 0,0 0 0,-1 0 0,3 2 0,10 18-237,0 1 0,15 42 0,-25-55-417,9 24-6172</inkml:trace>
  <inkml:trace contextRef="#ctx0" brushRef="#br0" timeOffset="3386.91">3054 469 24575,'-17'0'0,"10"0"0,-1 0 0,1 0 0,-1 0 0,-9 2 0,15-1 0,-1-1 0,1 1 0,-1 0 0,1-1 0,-1 1 0,1 0 0,0 0 0,-1 0 0,1 0 0,0 1 0,0-1 0,0 0 0,0 0 0,0 1 0,1 0 0,-2 0 0,-7 10 0,1 0 0,0 1 0,2-1 0,-10 24 0,-11 56 0,25-81 0,-1-1 0,1-1 0,1 0 0,0 1 0,1 0 0,1 0 0,0-1 0,1 1 0,3 14 0,-2-22 0,-1 0 0,0 0 0,1 1 0,-1-1 0,1 0 0,0-1 0,0 1 0,0 0 0,1 0 0,-1-1 0,0 1 0,1-1 0,0 0 0,-1 1 0,1-1 0,0 0 0,0 0 0,0 0 0,0 0 0,0-1 0,0 1 0,0 0 0,0-1 0,1 0 0,-1 1 0,1-1 0,4 0 0,5 0 0,0-1 0,0 1 0,0-1 0,0-1 0,20-4 0,-15 2 0,-1-1 0,1 0 0,-1 0 0,1-1 0,-2-1 0,0 0 0,-1-1 0,26-17 0,-23 13 0,-1-2 0,0 1 0,-1-2 0,-1 0 0,22-30 0,-37 45 0,0 0 0,0-1 0,0 1 0,1-1 0,-1 1 0,0 0 0,0 0 0,0-1 0,1 1 0,-1 0 0,0-1 0,1 1 0,-1-1 0,0 1 0,1 0 0,-1 0 0,1 0 0,-1 0 0,0 0 0,1-1 0,-1 1 0,1 0 0,-1 0 0,1-1 0,-1 1 0,1 0 0,-1 0 0,1 0 0,-1 0 0,1 0 0,-1 0 0,1 0 0,-1 0 0,1 0 0,0 0 0,0 1 0,1 0 0,-1-1 0,0 1 0,0 0 0,1 0 0,-1 0 0,0 0 0,0-1 0,-1 2 0,1-2 0,1 3 0,22 41 0,-19-32 0,1-1 0,1 1 0,0-1 0,1-1 0,1 1 0,20 18 0,-24-25 0,1 0 0,0-1 0,0 1 0,0-1 0,0 1 0,0-1 0,0-1 0,1 1 0,0-1 0,0 0 0,0 0 0,0 1 0,1-2 0,-1 0 0,15 2 0,10-2-1365,-3-1-5461</inkml:trace>
  <inkml:trace contextRef="#ctx0" brushRef="#br0" timeOffset="3795.98">3835 555 24575,'5'0'0,"0"0"0,1 0 0,-1 1 0,0 0 0,0 0 0,1-1 0,-1 1 0,0 0 0,0 1 0,-1-1 0,1 1 0,0-1 0,-1 1 0,1 0 0,-1 0 0,0 0 0,0 1 0,0-1 0,0 1 0,-1 0 0,1 0 0,-1-1 0,0 2 0,0-1 0,3 5 0,8 11 0,-2 0 0,-1 0 0,0 0 0,-2 2 0,-2-2 0,-1 1 0,4 34 0,-24-252 120,16 161-491,1-2-1,3 1 1,21-61 0,-1 41-6455</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6:39:14.579"/>
    </inkml:context>
    <inkml:brush xml:id="br0">
      <inkml:brushProperty name="width" value="0.05" units="cm"/>
      <inkml:brushProperty name="height" value="0.05" units="cm"/>
      <inkml:brushProperty name="color" value="#F6630D"/>
    </inkml:brush>
  </inkml:definitions>
  <inkml:trace contextRef="#ctx0" brushRef="#br0">0 1 24575,'6'0'0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18:01.791"/>
    </inkml:context>
    <inkml:brush xml:id="br0">
      <inkml:brushProperty name="width" value="0.05" units="cm"/>
      <inkml:brushProperty name="height" value="0.05" units="cm"/>
      <inkml:brushProperty name="color" value="#F6630D"/>
    </inkml:brush>
  </inkml:definitions>
  <inkml:trace contextRef="#ctx0" brushRef="#br0">1003 1326 24575,'0'1242'0,"0"-1232"0,-5 204 0,1-171 0,-1-2 0,-20 82 0,21-112 0,0 0 0,-1 1 0,0-1 0,-1 0 0,0-1 0,0 0 0,-1 0 0,-1-1 0,0 2 0,0-3 0,-1 1 0,0-1 0,-16 11 0,17-14 0,1-1 0,-1 0 0,0 0 0,0 0 0,0 0 0,0-1 0,-1-1 0,1 0 0,-1 0 0,1-1 0,-1 0 0,0 0 0,0-1 0,1 0 0,-1-1 0,0 0 0,1 0 0,-1-1 0,-16-5 0,-23-13 0,1-2 0,-62-40 0,60 34 0,-33-21-455,4-3 0,-138-117 0,175 132-6371</inkml:trace>
  <inkml:trace contextRef="#ctx0" brushRef="#br0" timeOffset="1013.27">343 1606 24575,'1'-6'0,"0"2"0,0 0 0,0 0 0,0 0 0,1 0 0,0 1 0,0-1 0,0 0 0,0 0 0,0 1 0,1 0 0,-1-1 0,1 1 0,0 0 0,0 0 0,1 0 0,-1 1 0,0-1 0,1 1 0,6-5 0,10-4 0,1 1 0,32-12 0,-43 18 0,83-33 0,131-34 0,-188 61 0,54-23 0,-67 23 0,1-1 0,0 3 0,1 1 0,0 1 0,36-5 0,-48 10 0,23-1 0,67-13 0,13-12-1365,-82 19-5461</inkml:trace>
  <inkml:trace contextRef="#ctx0" brushRef="#br0" timeOffset="2366.48">1802 1536 24575,'0'1066'0,"1"-1042"0,0-18 0,-1 1 0,0 0 0,0-1 0,0 1 0,-1-1 0,0 2 0,0-1 0,-3 9 0,3-16 0,1 0 0,0 0 0,0 1 0,0-1 0,-1 0 0,1 0 0,0 0 0,0 1 0,-1-1 0,1 0 0,0 0 0,0 0 0,-1 0 0,1 0 0,0 0 0,0 0 0,-1 1 0,1-1 0,0 0 0,-1 0 0,1 0 0,0 0 0,0 0 0,-1 0 0,1 0 0,0-1 0,-1 1 0,1 0 0,0 0 0,0 0 0,-1 0 0,1 0 0,0 0 0,0 0 0,-1-1 0,1 1 0,0 0 0,0 0 0,-1 0 0,1 0 0,0-1 0,0 1 0,0 0 0,-1 0 0,1-1 0,0 1 0,0 0 0,0 0 0,0-1 0,0 1 0,0 0 0,0 0 0,0-1 0,-1 1 0,1-1 0,-6-12 0,0-2 0,1 0 0,0 1 0,1 0 0,1-1 0,0-1 0,0-24 0,-3-5 0,-2-8 0,-15-98 0,-8-259 0,31 333 0,-2 41 0,2-1 0,2 0 0,1 0 0,2 1 0,10-39 0,-13 68 0,0 1 0,0 0 0,1-1 0,0 1 0,0 0 0,1 0 0,-1 1 0,1 0 0,1-1 0,-1 1 0,1 1 0,0-1 0,0 1 0,0 0 0,1 0 0,9-7 0,-4 7 0,0 0 0,0 0 0,0 1 0,0 0 0,0 1 0,1 0 0,-1 1 0,24 0 0,-17 1 0,1 0 0,-1 2 0,1 0 0,28 6 0,-40-6 0,0 1 0,0 0 0,0 0 0,-1 1 0,1 0 0,-1 0 0,0 0 0,0 0 0,0 1 0,0 0 0,-1 0 0,0 0 0,9 13 0,12 23 0,-2 0 0,33 82 0,-36-76 0,-14-30 0,0-1 0,0 2 0,-2-1 0,-1 0 0,4 24 0,-7-36 0,-1-1 0,0 0 0,0 1 0,0-1 0,0 0 0,-1 1 0,1-1 0,-1 0 0,0 1 0,-1-1 0,1 0 0,-1 0 0,0 0 0,0 0 0,1 1 0,-1-2 0,-1 1 0,0 0 0,1-1 0,-1 0 0,-1 0 0,1 0 0,0 0 0,-1 0 0,0 0 0,-7 3 0,-1 0 7,0-1 0,-1-1-1,0 0 1,0-1 0,0 0-1,0 0 1,-26 1 0,-100-8-322,77 1-789,28 2-5722</inkml:trace>
  <inkml:trace contextRef="#ctx0" brushRef="#br0" timeOffset="3131.68">2862 2978 24575,'1'-1'0,"0"-1"0,0 1 0,0-1 0,0 1 0,0-1 0,1 1 0,-1 0 0,0-1 0,1 1 0,-1 0 0,1 0 0,0 0 0,1-1 0,1-2 0,20-10 0,0 1 0,2 1 0,0 2 0,1 0 0,0 1 0,45-9 0,3 5-341,1 3 0,0 4-1,125 4 1,-169 2-6485</inkml:trace>
  <inkml:trace contextRef="#ctx0" brushRef="#br0" timeOffset="3738.58">4203 792 24575,'-8'11'0,"-3"41"0,1 49 0,2 49 0,2 41 0,-10 36 0,-2 20-1293,2 1 1293,4-7 0,3-30 0,4-36 172,3-38-172,1-40 0,1-55 0,1-59 0,8-54 0,3-15-7070</inkml:trace>
  <inkml:trace contextRef="#ctx0" brushRef="#br0" timeOffset="4582.68">4721 1442 24575,'-2'33'0,"0"0"0,-2 0 0,-2-1 0,-1 0 0,-1 0 0,-2-1 0,-1 0 0,-2-1 0,0 0 0,-2-1 0,-36 51 0,35-59 0,-1-1 0,-1 0 0,-28 23 0,37-35 0,-1-1 0,0 0 0,0-1 0,-1 0 0,1 0 0,-2-1 0,1 0 0,0-1 0,-17 4 0,25-7 0,0-1 0,0 1 0,-1-1 0,1 0 0,0 0 0,-1 0 0,1-1 0,0 1 0,-1-1 0,-3-1 0,7 2 0,0 0 0,0 0 0,-1 0 0,1 0 0,0 0 0,0 0 0,0-2 0,0 2 0,-1 0 0,1 0 0,0 0 0,0 0 0,0 0 0,0 0 0,-1 0 0,1 0 0,0-1 0,0 1 0,0 0 0,0 0 0,0 0 0,0 0 0,0-1 0,-1 1 0,1 0 0,0 0 0,0 0 0,0 0 0,0-1 0,0 1 0,0 0 0,0 0 0,0 0 0,0-1 0,0 1 0,0 0 0,0 0 0,0 0 0,0-1 0,0 1 0,0 0 0,0 0 0,0 0 0,0 0 0,1-1 0,-1 1 0,0 0 0,21-9 0,3 5 0,0 0 0,0 2 0,0 1 0,1 0 0,-1 2 0,39 5 0,3 6 0,72 22 0,-90-20-227,-1 3-1,-2 2 1,1 1-1,-1 2 1,76 52-1,-71-36-6598</inkml:trace>
  <inkml:trace contextRef="#ctx0" brushRef="#br0" timeOffset="5340.86">5403 1466 24575,'2'0'0,"0"0"0,-1 1 0,1-1 0,0 1 0,0-1 0,-1 1 0,1-1 0,-1 1 0,1 0 0,-1 0 0,1 0 0,-1 0 0,1 0 0,-1 0 0,0 0 0,3 3 0,16 23 0,-17-23 0,38 65 0,55 136 0,11 15 0,-90-189 0,1-3 0,2 0 0,1 0 0,1-3 0,29 29 0,-39-44 0,0 0 0,1-1 0,0 0 0,0 0 0,1-2 0,0 0 0,26 9 0,-33-13 0,0-1 0,0 0 0,0-1 0,1 0 0,-1 0 0,0 0 0,1-1 0,-1 0 0,0 0 0,1-1 0,-1 0 0,0 0 0,0-1 0,0 0 0,0 0 0,0-1 0,0 0 0,12-6 0,-7 0 0,-1-2 0,0 1 0,-1 0 0,-1-1 0,1-1 0,-1 1 0,-1-1 0,0-2 0,0 1 0,-2 0 0,1 0 0,4-18 0,6-21 0,19-104 0,-24 74 0,-4 0 0,-6-159 0,-2 209 0,2 28 0,3 9 0,5 16 0,54 144 0,15 35 0,-78-199 0,131 267 0,-116-240 0,2-1 0,1 0 0,1-2 0,1-1 0,2 1 0,0-3 0,31 24 0,-46-39 30,0-1 0,1-1 0,13 6 0,-20-10-117,1 1-1,0-1 1,-1-1 0,1 1-1,0 0 1,0-1 0,0 1-1,0-1 1,0 0-1,-1 0 1,1 0 0,0 0-1,0 0 1,0-1 0,0 1-1,5-3 1,10-8-6739</inkml:trace>
  <inkml:trace contextRef="#ctx0" brushRef="#br0" timeOffset="6610.94">7167 1582 24575,'1'0'0,"0"0"0,0 0 0,0 1 0,0-1 0,0 0 0,0 1 0,0-1 0,0 0 0,0 1 0,0 0 0,0-1 0,0 1 0,-1-1 0,1 1 0,0 0 0,0 0 0,-1-1 0,1 1 0,0 0 0,0 1 0,12 24 0,-11-21 0,21 60 0,27 119 0,-32-109 0,47 283 0,-62-336 0,-3-22 0,0 0 0,0 0 0,0 0 0,0 0 0,0 0 0,0 0 0,0-1 0,0 1 0,0 0 0,0 0 0,0 0 0,0 0 0,0 0 0,1 0 0,-1 0 0,0 0 0,0 0 0,0 0 0,0 0 0,0 0 0,0 0 0,0 1 0,0-1 0,0 0 0,0 0 0,0 0 0,0 0 0,0-33 0,0 32 0,-4-118 0,0 23 0,12-136 0,-6 218 0,0 0 0,1-1 0,1 1 0,1 1 0,0-1 0,0 1 0,1 0 0,1 0 0,0 1 0,1 0 0,18-22 0,-20 28 0,0 0 0,0 0 0,0 1 0,-1 0 0,2 0 0,0 1 0,0 0 0,1 0 0,-1 0 0,1 1 0,-1 0 0,1 0 0,0 1 0,0 0 0,1 1 0,-1-1 0,0 1 0,0 0 0,1 1 0,-1 0 0,0 1 0,10 2 0,-8 0 0,-1 0 0,1 0 0,0 1 0,-1 0 0,0 0 0,0 1 0,0 1 0,0-1 0,-1 1 0,0 1 0,-1 0 0,9 10 0,8 8 0,-2 2 0,22 36 0,24 48 0,-4 1 0,68 170 0,-99-190 0,-33-92 0,0 0 0,0 0 0,0 0 0,0-1 0,0 1 0,0 0 0,0 0 0,0 0 0,0 0 0,0 0 0,0 0 0,0 0 0,0 0 0,0 0 0,0 0 0,0 0 0,1 0 0,-1-1 0,0 1 0,0 0 0,0 0 0,0 0 0,0 0 0,0 0 0,0 0 0,0 0 0,0 0 0,0 0 0,0 0 0,0 0 0,1 0 0,-1 0 0,0 0 0,0 0 0,0 0 0,0 0 0,0 0 0,0 0 0,0 0 0,0 0 0,0 0 0,0 0 0,1 0 0,-1-19 0,-4-26 0,-18-506 0,21 537 0,2 0 0,0 1 0,0 0 0,1 0 0,1 0 0,0 1 0,0-2 0,2 2 0,8-19 0,-10 26 0,0 0 0,1 1 0,-1-1 0,1 0 0,0 0 0,0 1 0,1 0 0,-1 0 0,1 1 0,0-1 0,0 1 0,0 0 0,0 1 0,1-1 0,-1 1 0,1 0 0,0 0 0,-1 1 0,1-1 0,0 1 0,0 1 0,0-1 0,10 1 0,-9 0 0,0 0 0,-1 1 0,1 0 0,0 0 0,-1 1 0,1 0 0,-1 0 0,0 0 0,0 1 0,0 0 0,0 0 0,0 1 0,0-1 0,-1 1 0,0 0 0,0 1 0,0-1 0,0 2 0,-1-1 0,7 9 0,3 7 0,-1 2 0,0 0 0,17 49 0,-23-54 0,17 48 0,-2 0 0,-4 1 0,-2 1 0,-4 0 0,-2 1 0,0 104 0,-11-154-1365</inkml:trace>
  <inkml:trace contextRef="#ctx0" brushRef="#br0" timeOffset="7713.16">9425 1676 24575,'0'-1'0,"0"-1"0,-1 1 0,1 0 0,0 1 0,-1-1 0,1 0 0,-1 0 0,1 1 0,-1-1 0,1 0 0,-1 0 0,0 1 0,1-1 0,0 1 0,-1-1 0,0 0 0,1 1 0,-1-1 0,0 1 0,0 0 0,0-1 0,0 1 0,0 0 0,1-1 0,-1 1 0,0 0 0,0 0 0,-1 0 0,-32-4 0,28 3 0,-12 0 0,0 0 0,0 0 0,0 2 0,-27 3 0,38-2 0,0 0 0,-1 0 0,1 1 0,1 0 0,-1 0 0,0 1 0,1 0 0,0 0 0,-1 0 0,2 1 0,-1 0 0,0 0 0,-8 10 0,-3 6 0,2 1 0,0 0 0,1 0 0,1 2 0,2 0 0,0 0 0,-14 51 0,15-35 0,2 1 0,2-1 0,2 1 0,1 61 0,3-96 0,0-1 0,0 0 0,1 1 0,0-1 0,0 1 0,0 0 0,1-1 0,-1 0 0,1 0 0,1 0 0,-1 0 0,1 0 0,0-1 0,5 8 0,-4-9 0,-1 0 0,1 0 0,0 0 0,0 0 0,0 0 0,1-1 0,-1 0 0,1 0 0,-1 0 0,1 0 0,-1-1 0,1 0 0,0 0 0,0 0 0,0-1 0,-1 0 0,7 0 0,-2 0 0,1-1 0,-1-1 0,1 1 0,-1-2 0,0 1 0,0-1 0,0 0 0,0-2 0,0 1 0,-1-1 0,13-8 0,7-7 0,47-43 0,-62 51 0,0 0 0,-1-2 0,0 1 0,-1-1 0,0-1 0,-1 1 0,-2-3 0,0 2 0,0-1 0,-1 0 0,-1-1 0,0 0 0,-1 0 0,3-26 0,-1-168 0,41 375 0,-30-107 0,-12-36 15,2-1 0,0 0 0,1 0 0,1-1 0,1 0 0,1 0 0,20 23 0,-24-33-108,0-1 0,0 0 1,1 1-1,0-2 0,0 0 0,1 0 0,-1-1 0,2-1 1,-1 0-1,1 0 0,-1 0 0,2-2 0,-1 1 1,0-1-1,17 2 0,7-3-6733</inkml:trace>
  <inkml:trace contextRef="#ctx0" brushRef="#br0" timeOffset="8477.79">9897 1652 24575,'1'-1'0,"-1"1"0,0-1 0,1 0 0,-1 0 0,0 1 0,1-1 0,-1 0 0,1 1 0,0-1 0,-1 1 0,1-1 0,-1 0 0,1 1 0,0-1 0,-1 1 0,1 0 0,0-1 0,0 1 0,-1-1 0,1 1 0,0 0 0,0 0 0,0-1 0,-1 1 0,1 0 0,0 0 0,0 0 0,0 0 0,0 0 0,0 0 0,-1 0 0,1 0 0,1 1 0,31 3 0,-12 3 0,-1 2 0,0 0 0,0 2 0,23 16 0,-3-4 0,-27-15 0,397 244 0,-317-188 0,-4 4 0,105 102 0,-173-150 0,0 3 0,29 39 0,-46-56 0,0-1 0,-1 1 0,1 0 0,-1 0 0,0 0 0,-1 0 0,0 0 0,0 1 0,0-1 0,-1 2 0,0-2 0,0 1 0,0 0 0,-1-1 0,0 1 0,-1 0 0,-1 11 0,0-14 0,0 1 0,0-1 0,0-1 0,-1 1 0,1-1 0,-1 1 0,0-1 0,0 0 0,0 0 0,0 0 0,-1 0 0,1-1 0,-1 1 0,0-1 0,1 0 0,-1 0 0,0 0 0,-1-1 0,1 1 0,0-1 0,-7 1 0,4 0 0,0 0 0,-1-1 0,1 0 0,0-1 0,-1 0 0,1 0 0,-1 0 0,1-1 0,0 0 0,0 0 0,-1-1 0,-9-3 0,6-1 0,0-1 0,0 0 0,1-1 0,0 0 0,0 0 0,1-2 0,0 1 0,0-1 0,-13-19 0,6 4 0,2 1 0,1-1 0,-15-38 0,14 22 0,3 0 0,2-1 0,1 1 0,2-2 0,2 0 0,2 1 0,5-65 0,0 80 12,0 0 0,2 1 0,1 0 0,1-1 0,1 2 0,1 0 0,2-1 0,0 2 0,25-40 0,-17 37-198,1 0 1,1 2-1,1 1 0,1 0 1,2 2-1,0 1 1,45-30-1,-24 23-6640</inkml:trace>
  <inkml:trace contextRef="#ctx0" brushRef="#br0" timeOffset="9740.17">650 0 24575,'0'4'0,"0"13"0,0 8 0,0 11 0,0 12 0,0 5 0,3 6 0,3 4 0,-1 0 0,-1-3 0,-1-4 0,-1-8 0,-1-3 0,-1-6 0,0-2 0,0 2 0,0-8-8191</inkml:trace>
  <inkml:trace contextRef="#ctx0" brushRef="#br0" timeOffset="11216.79">1637 3234 24575,'1'-7'0,"0"0"0,0 0 0,0 0 0,1 0 0,0 0 0,0 0 0,1 0 0,0 1 0,0-1 0,0 0 0,1 1 0,0 0 0,1 0 0,-1 1 0,1-1 0,0 1 0,0 0 0,1 1 0,11-9 0,-11 8 0,0 1 0,1 1 0,-1-1 0,1 1 0,0 0 0,0 1 0,0-1 0,0 1 0,0 1 0,1-1 0,-1 1 0,1 1 0,-1-1 0,0 1 0,1 1 0,-1-1 0,1 1 0,-1 0 0,10 3 0,-11-1 0,-1-1 0,0 1 0,0 0 0,0 0 0,-1 0 0,1 1 0,-1 1 0,1-1 0,-1 0 0,-1 0 0,1 0 0,-1 1 0,1 0 0,-1 0 0,3 6 0,4 10 0,-1 2 0,9 28 0,-15-40 0,7 25 0,-1 1 0,8 76 0,-15-88 0,-1-1 0,-1 0 0,-2 2 0,0-2 0,-10 42 0,9-56 0,0-1 0,-1 0 0,0 0 0,0-1 0,-1 2 0,0-2 0,0 0 0,-1 0 0,0 0 0,0-1 0,-1 0 0,0 0 0,-1-1 0,1 1 0,-14 7 0,9-7 0,0-1 0,0-1 0,0 0 0,-1-1 0,0 0 0,0-1 0,0 0 0,0-1 0,-1 0 0,-23-1 0,21-1 0,0-1 0,0-1 0,0 0 0,0-1 0,1-1 0,0 0 0,0-1 0,-28-14 0,32 14 0,1-1 0,0 0 0,1-2 0,0 1 0,0 0 0,0-1 0,1 0 0,0 0 0,0-1 0,1 0 0,1-2 0,-9-14 0,11 17 0,0 0 0,0-1 0,1 1 0,1-1 0,0-1 0,0 1 0,0 0 0,1 0 0,1 0 0,-1 0 0,3-18 0,-1 22 0,0 1 0,0-1 0,1 1 0,-1 0 0,1-1 0,0 1 0,0 0 0,1 0 0,-1 0 0,1 0 0,0 0 0,0 1 0,0-1 0,1 1 0,-1-1 0,1 1 0,0 0 0,0 1 0,0-1 0,0 1 0,0 0 0,1 0 0,-1 0 0,8-2 0,20-3 0,0 1 0,0 1 0,-1 2 0,2 1 0,0 2 0,-1 1 0,58 9 0,-73-7 13,-1 1-1,1 1 1,-1 0 0,0 1-1,-1 1 1,17 10-1,80 57-748,-87-56 19,11 7-6109</inkml:trace>
  <inkml:trace contextRef="#ctx0" brushRef="#br0" timeOffset="11944.37">2015 3420 24575,'0'4'0,"8"9"0,6 11 0,10 1 0,8-1 0,6 6 0,2-1 0,5 1 0,7-3 0,7-5 0,-3-2 0,-3-4 0,-2-6 0,-5-4 0,-4-3 0,-8-2-8191</inkml:trace>
  <inkml:trace contextRef="#ctx0" brushRef="#br0" timeOffset="13056.97">3237 3258 24575,'0'-2'0,"1"0"0,-1 1 0,0-1 0,0 0 0,1 1 0,-1-1 0,1 1 0,0-1 0,-1-1 0,1 2 0,0-1 0,0 1 0,0 0 0,0-1 0,0 1 0,0 0 0,0 0 0,1-1 0,-1 1 0,0 0 0,1 0 0,-1 0 0,1 1 0,-1-1 0,1 0 0,0 0 0,-1 1 0,1-1 0,-1 1 0,1 0 0,0-1 0,0 1 0,2 0 0,0-1 0,-1 1 0,1 0 0,0 0 0,-1 0 0,1 1 0,-1-1 0,1 1 0,-1-1 0,0 1 0,1 1 0,-1-1 0,0 0 0,1 1 0,-1-1 0,5 4 0,-3 1 0,-1 0 0,0-1 0,0 1 0,0 0 0,-1 0 0,1 0 0,-2 0 0,1 1 0,-1-1 0,0 1 0,0-1 0,1 15 0,0-5 0,-2 0 0,0 0 0,-1 2 0,-2 20 0,0-33 0,1 0 0,-1 0 0,0 1 0,0 0 0,0-1 0,-1-1 0,0 1 0,0 0 0,0-1 0,0 0 0,-1 1 0,0-1 0,0-1 0,0 1 0,0 0 0,0-1 0,-1 0 0,0 0 0,-6 3 0,-8 4 0,1-1 0,-2-2 0,-36 11 0,52-17 0,0 0 0,-1 0 0,1 0 0,0-1 0,-1 1 0,1-1 0,0 0 0,-1 0 0,1-1 0,0 1 0,-1-1 0,1 0 0,0 0 0,0 0 0,-7-4 0,8 4 0,1-1 0,0 0 0,0 1 0,0-1 0,0 0 0,1 0 0,-1 0 0,0 0 0,1 0 0,0-1 0,-1 1 0,1 0 0,0-1 0,0 1 0,0-2 0,1 2 0,-1-1 0,0 1 0,1-1 0,0 0 0,0 1 0,0-1 0,0 1 0,0-1 0,0 0 0,1-3 0,0 2 0,0 1 0,0-1 0,0 1 0,0-1 0,0 1 0,1-1 0,-1 1 0,1 0 0,0 0 0,0-2 0,0 2 0,1 0 0,-1 1 0,1-1 0,4-3 0,-1 1 0,0 1 0,0 0 0,1 1 0,-1 0 0,1 0 0,0 0 0,11-2 0,8-1 0,-1 2 0,1 1 0,38 0 0,-64 3 0,21-1 0,-1 1 0,0 1 0,0 1 0,0 0 0,21 6 0,-34-6 0,1 1 0,0 0 0,-1 0 0,0 1 0,1-1 0,-1 2 0,-1-1 0,1 1 0,-1 0 0,0 0 0,0 1 0,0 1 0,-1-1 0,0 0 0,4 8 0,1 3 0,-1 0 0,-1 2 0,-1-1 0,0 0 0,-1 1 0,-1 1 0,-1-1 0,-1 0 0,-1 0 0,0 2 0,-2-2 0,0 0 0,-1 2 0,-5 22 0,5-37 0,0-1 0,-1 1 0,0 0 0,-1-1 0,1 0 0,-1 0 0,0 0 0,0 0 0,-1 0 0,1-1 0,-1 1 0,0-1 0,-7 5 0,4-4 0,0 0 0,1 0 0,-2 0 0,0-1 0,0-1 0,0 0 0,0 0 0,-10 2 0,-13 0 0,0-1 0,0-2 0,1 0 0,-33-4 0,52 2 0,-2 0 0,1-1 0,-1 0 0,1-1 0,-1 0 0,1-1 0,-13-4 0,21 5 0,-1 0 0,1 0 0,-1-1 0,1 1 0,0-1 0,0-1 0,0 1 0,0 0 0,0-1 0,1 1 0,0-1 0,0 0 0,0 0 0,0 0 0,0 0 0,1 0 0,-4-9 0,-3-21-1365,4 4-5461</inkml:trace>
  <inkml:trace contextRef="#ctx0" brushRef="#br0" timeOffset="14339.55">4366 2653 24575,'1'17'0,"-1"2"0,-1-1 0,-1 0 0,-1-1 0,0 2 0,-6 15 0,3-19 0,3-6 0,0-1 0,0 1 0,1 0 0,0 0 0,-1 9 0,2-16 0,1 0 0,0 0 0,0 0 0,1 0 0,-1 0 0,0 1 0,1-1 0,-1 0 0,1 0 0,-1-1 0,1 1 0,0 0 0,0 0 0,0-1 0,0 1 0,0-1 0,0 1 0,1-1 0,-1 1 0,0-1 0,1 1 0,-1-1 0,1 0 0,0 0 0,-1 0 0,1 0 0,0 0 0,-1 0 0,5 1 0,3 0 0,0 0 0,0-1 0,0 0 0,0 0 0,0-1 0,1 0 0,-1 0 0,0-1 0,0 0 0,11-3 0,9-3 0,52-20 0,-69 21 0,0 0 0,0 0 0,-1 0 0,0-1 0,0-1 0,0 0 0,-1 0 0,0-1 0,13-17 0,-22 25 0,-1 0 0,1 0 0,0 0 0,0 0 0,0 0 0,0 0 0,0 0 0,0 1 0,0-1 0,0 0 0,1 1 0,-1-1 0,2 0 0,-2 1 0,-1 0 0,0 0 0,1 0 0,-1 0 0,0 0 0,1 0 0,-1 0 0,0 0 0,1 1 0,-1-1 0,0 0 0,1 0 0,-1 0 0,0 1 0,1-1 0,-1 0 0,0 0 0,0 0 0,1 1 0,-1-1 0,0 0 0,0 1 0,1-1 0,-1 0 0,0 1 0,0-1 0,0 0 0,0 1 0,0-1 0,1 1 0,3 40 0,-4-37 0,-5 282 0,1-121 0,3-114-682,-9 56-1,0-53-6143</inkml:trace>
  <inkml:trace contextRef="#ctx0" brushRef="#br0" timeOffset="14978.55">5543 2955 24575,'4'-8'0,"6"-2"0,8 0 0,6 2 0,6 2 0,7 3 0,0 1 0,3 1 0,-2 1 0,-7 0-8191</inkml:trace>
  <inkml:trace contextRef="#ctx0" brushRef="#br0" timeOffset="15823.14">5262 2932 24575,'-3'3'0,"1"1"0,-1 0 0,1 0 0,0 0 0,0 0 0,1 1 0,-1-1 0,1 0 0,0 1 0,0-1 0,0 0 0,1 6 0,-1 53 0,1-61 0,1 1 0,0-1 0,-1 1 0,1 0 0,0-1 0,0 0 0,0 1 0,0-1 0,1 1 0,-1-1 0,1 0 0,0 0 0,-1 0 0,1 0 0,0 0 0,0 0 0,0 0 0,0-1 0,1 1 0,-1-1 0,0 1 0,1 0 0,-1-1 0,1 0 0,-1 0 0,5 1 0,7 1 0,1 0 0,-1-1 0,28 1 0,-29-2 0,209 1 0,15 2 0,-224-4 0,1 2 0,-1-1 0,0 2 0,0 0 0,0 0 0,-1 1 0,24 11 0,-30-12 0,-1 0 0,0 1 0,0-1 0,0 2 0,-1-1 0,1 1 0,-1-1 0,0 1 0,0 0 0,-1 0 0,1 0 0,-1 0 0,-1 1 0,1-1 0,-1 1 0,1-1 0,-2 1 0,3 13 0,1 14 0,-3 1 0,0 0 0,-3 0 0,0-1 0,-9 46 0,9-75 0,0 1 0,0-1 0,-1 0 0,0 2 0,0-2 0,0 0 0,0 0 0,0 0 0,-1-1 0,0 1 0,0 0 0,0-1 0,0 0 0,-1 1 0,1-1 0,-1-1 0,0 1 0,0 0 0,0-1 0,0 0 0,0 0 0,0 0 0,-1 0 0,1-1 0,-1 0 0,1 0 0,-1 0 0,-7 1 0,0-1 0,0 0 0,0-1 0,-1 0 0,1-1 0,0 0 0,0-1 0,0 0 0,0-1 0,0 0 0,-13-6 0,10 2 20,-1-1-1,2-1 1,-1 0-1,-22-21 1,-47-49-944,71 67 385,-32-35-6287</inkml:trace>
  <inkml:trace contextRef="#ctx0" brushRef="#br0" timeOffset="16382.09">5238 2839 24575,'8'0'0,"15"0"0,23 0 0,24 0 0,20 0 0,14 0 0,15 0 0,-6 0 0,-10 0 0,-22 0-8191</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18:25.555"/>
    </inkml:context>
    <inkml:brush xml:id="br0">
      <inkml:brushProperty name="width" value="0.05" units="cm"/>
      <inkml:brushProperty name="height" value="0.05" units="cm"/>
      <inkml:brushProperty name="color" value="#F6630D"/>
    </inkml:brush>
  </inkml:definitions>
  <inkml:trace contextRef="#ctx0" brushRef="#br0">4431 240 24575,'0'-5'0,"-1"0"0,1 1 0,-2-1 0,1 1 0,0-1 0,-1 1 0,0 0 0,0-1 0,0 1 0,0 0 0,-1 0 0,0 0 0,0 0 0,0 1 0,-4-4 0,-5-5 0,-1 1 0,-24-18 0,14 15 0,-2 0 0,0 1 0,-1 2 0,0 0 0,0 2 0,-1 0 0,0 2 0,-52-7 0,-14 5 0,-120 4 0,183 5 0,-102-1 0,-392 10 0,415-1 0,1 4 0,-189 47 0,-331 137 0,413-121 0,-394 202 0,560-251 0,3 4 0,0 0 0,2 2 0,1 4 0,1 0 0,3 3 0,-60 71 0,37-25 0,4 2 0,3 3 0,-47 109 0,-106 299 0,157-368 0,12-27 0,-26 108 0,51-149 0,2 0 0,3 2 0,-1 74 0,15 162 0,1-69 0,-5-209 0,1-1 0,1-1 0,1 2 0,1-1 0,1-1 0,0 0 0,2 0 0,0 0 0,14 21 0,15 22 0,61 75 0,-91-128 0,28 36 0,2-3 0,1 0 0,2-3 0,2 0 0,62 42 0,-74-61 0,2-1 0,1-2 0,0-1 0,1-1 0,1-2 0,0-2 0,1-1 0,0-2 0,50 8 0,255-3 0,-150-11 0,106 11 0,377 10 0,-538-22 0,312-1 0,-2-26 0,-333 8 0,157-46 0,-172 37 0,2 3 0,118-10 0,-101 26 0,164 13 0,-245-2 0,1 1 0,-1 2 0,52 17 0,104 48 0,-139-50 0,622 216 0,-642-229 0,-1-2 0,1-2 0,62 3 0,101-12 0,-172 3 0,36-6 0,-1-2 0,0-3 0,-1-3 0,64-24 0,-60 18 0,2 2 0,0 4 0,78-10 0,-99 23 0,1 1 0,0 3 0,-1 1 0,74 15 0,162 57 0,-202-52 0,-36-9 0,2-4 0,71 10 0,-99-19 0,1 0 0,0-1 0,-1-1 0,1 0 0,-1-1 0,0-1 0,1 0 0,-1-1 0,0 0 0,25-13 0,8-9 0,-1-1 0,-2-4 0,-1 0 0,-2-2 0,-1-2 0,-1-2 0,43-52 0,-45 41 0,-2-1 0,-2 0 0,-2-3 0,-3 0 0,-2-2 0,26-74 0,-44 97 0,3-2 0,1 2 0,1 1 0,1-1 0,2 2 0,26-35 0,-10 25 0,42-69 0,-65 91 0,0-1 0,-2 0 0,0-1 0,-1 0 0,-1 0 0,-1 0 0,3-23 0,19-161 0,-1-254 0,-28-133 0,2 567 0,-1 0 0,-1-1 0,-6-27 0,5 40 0,0 0 0,-1-1 0,-1 1 0,1 0 0,-1 0 0,-1 1 0,0 0 0,-11-14 0,-230-234 0,207 221 0,-3 1 0,-2 2 0,-76-43 0,-158-67 0,168 90 0,-197-71 0,73 34 0,208 80 0,-494-196 0,450 184 0,-338-97 0,287 102 0,0-1 0,56 8 0,-1 2 0,-1 4 0,-115 4 0,-94-7 0,-478-31 0,31 41-1365,690-2-5461</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20:17.890"/>
    </inkml:context>
    <inkml:brush xml:id="br0">
      <inkml:brushProperty name="width" value="0.05" units="cm"/>
      <inkml:brushProperty name="height" value="0.05" units="cm"/>
      <inkml:brushProperty name="color" value="#F6630D"/>
    </inkml:brush>
  </inkml:definitions>
  <inkml:trace contextRef="#ctx0" brushRef="#br0">355 1 24575,'1'0'0,"-1"0"0,1 0 0,0 1 0,-1-1 0,1 0 0,-1 1 0,1-1 0,-1 0 0,1 1 0,-1-1 0,0 1 0,1-1 0,-1 1 0,1-1 0,-1 1 0,0-1 0,1 1 0,-1 0 0,0-1 0,0 1 0,0-1 0,1 1 0,-1 0 0,0-1 0,0 1 0,0 0 0,0-1 0,0 1 0,0-1 0,0 1 0,0 0 0,0-1 0,-1 2 0,-2 24 0,-9 13 0,-2-1 0,-1 0 0,-2-1 0,-41 66 0,19-35 0,28-48 0,-73 146 0,76-146 0,0 0 0,2 1 0,0 0 0,1 0 0,1 0 0,-1 31 0,4-50 0,1 0 0,0 0 0,0 0 0,0 0 0,1-1 0,-1 1 0,0 0 0,1 0 0,-1 0 0,1-1 0,-1 1 0,1 0 0,0-1 0,0 1 0,0 0 0,0-1 0,0 1 0,0-1 0,0 0 0,3 3 0,-4-4 0,1 0 0,-1 1 0,1-1 0,0 0 0,-1 0 0,1 0 0,-1 0 0,1 1 0,-1-1 0,1 0 0,-1 0 0,1 0 0,-1 0 0,1 0 0,0-1 0,-1 1 0,1 0 0,-1 0 0,1 0 0,-1 0 0,1-1 0,-1 1 0,1 0 0,0-1 0,0 0 0,1 0 0,-1-1 0,0 1 0,1-1 0,-1 1 0,0-1 0,0 1 0,0-1 0,0 1 0,0-1 0,0-2 0,2-2 0,-1 0 0,0 0 0,0 0 0,0 0 0,-1-1 0,0 1 0,0-1 0,-1 1 0,0-1 0,0 1 0,0-1 0,-1 1 0,-2-9 0,2 11 0,-1 0 0,1 0 0,-1 0 0,0 0 0,0 0 0,-1 1 0,1-1 0,-1 1 0,0 0 0,1-1 0,-2 1 0,1 1 0,0-1 0,0 0 0,-1 1 0,0 0 0,1-1 0,-1 1 0,0 1 0,0-1 0,-5-1 0,-18-4-1365,2 3-5461</inkml:trace>
  <inkml:trace contextRef="#ctx0" brushRef="#br0" timeOffset="776.05">1520 279 24575,'3'-1'0,"0"1"0,0-1 0,1 0 0,-1 0 0,0 0 0,0 0 0,5-3 0,19-6 0,189-15 0,-19 4 0,-164 15 0,0 0 0,-1-2 0,0-2 0,0-1 0,30-15 0,-61 26 0,-1 0 0,0 0 0,0-1 0,0 1 0,0 0 0,0 0 0,0 0 0,0 0 0,1 0 0,-1 0 0,0 0 0,0 0 0,0 0 0,0 0 0,0 0 0,0 0 0,0 0 0,1 0 0,-1 0 0,0 0 0,0 0 0,0 0 0,0 1 0,0-1 0,0 0 0,0 0 0,0 0 0,1 0 0,-1 0 0,0 0 0,0 0 0,0 0 0,0 0 0,0 0 0,0 0 0,0 1 0,0-1 0,0 0 0,0 0 0,0 0 0,0 0 0,0 0 0,0 0 0,0 0 0,0 1 0,1-1 0,-1 0 0,0 0 0,0 0 0,0 0 0,-1 0 0,1 0 0,0 0 0,0 1 0,0-1 0,0 0 0,0 0 0,0 0 0,0 0 0,0 0 0,0 0 0,0 1 0,-4 14 0,-11 25 0,13-34 0,-20 55 0,2 0 0,3 2 0,-12 89 0,18-58 0,2 163 0,10-235-90,0-14-122,0 1-1,-1 0 1,-1-1-1,0 1 1,-3 16-1</inkml:trace>
  <inkml:trace contextRef="#ctx0" brushRef="#br0" timeOffset="1241.27">2226 525 24575,'-6'0'0,"-10"0"0,-10 6 0,-10 4 0,-4 1 0,-4-2 0,-2 1 0,0 1 0,1-1 0,12-3 0,13-1-8191</inkml:trace>
  <inkml:trace contextRef="#ctx0" brushRef="#br0" timeOffset="2314.83">4014 345 24575,'-15'-1'0,"0"2"0,0 0 0,0 0 0,0 2 0,-22 5 0,29-5 0,0 0 0,1 1 0,-1 0 0,1 0 0,0 1 0,0 0 0,1 0 0,-1 1 0,1-1 0,0 1 0,-7 10 0,4-4 0,-1 0 0,2 1 0,0 0 0,0 1 0,1 0 0,1 0 0,0 0 0,-4 19 0,9-28 0,-1 0 0,1 0 0,1 0 0,-1 1 0,1-1 0,0 0 0,0 0 0,1 1 0,-1-1 0,1 0 0,0 0 0,0 0 0,1 0 0,0 0 0,0 0 0,0 0 0,0-1 0,1 1 0,0-1 0,0 0 0,0 1 0,0-1 0,1 0 0,-1-1 0,1 1 0,0-1 0,8 6 0,46 25 0,-35-22 0,0 2 0,36 28 0,-54-37 0,1 0 0,-1 0 0,0 0 0,0 1 0,-1 0 0,0 0 0,0 0 0,0 0 0,-1 1 0,0 0 0,0-1 0,0 1 0,-1 0 0,2 11 0,-4-12 0,1 0 0,-1 0 0,-1 0 0,1 0 0,-1 0 0,0 0 0,-1 0 0,1 0 0,-1 0 0,0-1 0,-1 1 0,1-1 0,-1 1 0,0-1 0,0 0 0,-1 0 0,0 0 0,0-1 0,0 1 0,0-1 0,-9 7 0,4-4 0,0-1 0,0 1 0,0-1 0,-1-1 0,0 0 0,0-1 0,-1 1 0,1-2 0,-1 0 0,0 0 0,-12 1 0,15-3 0,0 0 0,-1-1 0,1 0 0,-1 0 0,1-1 0,0 0 0,0-1 0,-1 1 0,-7-4 0,12 3 0,1 1 0,0-1 0,0 0 0,0 0 0,0 0 0,0 0 0,0-1 0,0 1 0,1-1 0,-1 0 0,1 0 0,0 1 0,0-2 0,0 1 0,0 0 0,0 0 0,1 0 0,0-1 0,-1 1 0,1-1 0,0 1 0,1-1 0,-1-5 0,-3-19 0,3 0 0,0-1 0,1 1 0,2 0 0,1 0 0,2-1 0,0 2 0,16-48 0,-3 29 0,1 0 0,3 2 0,1 1 0,35-49 0,-6 19 0,36-58 0,-86 128-124,1-1 0,-1 0 0,0 0 0,0 0 0,-1 0 0,1 0-1,-1 0 1,0 0 0,0-1 0,0-6 0,-4-4-6702</inkml:trace>
  <inkml:trace contextRef="#ctx0" brushRef="#br0" timeOffset="3429.92">454 99 24575,'-5'0'0,"0"1"0,1 0 0,-1 0 0,1 0 0,-1 0 0,1 1 0,-1 0 0,1 0 0,0 0 0,0 0 0,0 1 0,0-1 0,0 1 0,0 0 0,1 0 0,0 1 0,-1-1 0,1 1 0,-4 6 0,-5 8 0,1 0 0,-18 40 0,21-40 0,-16 35 0,2 2 0,2 1 0,-12 63 0,23-78 0,2 0 0,2 0 0,2 0 0,2 1 0,4 51 0,-3-89 0,1 0 0,-1-1 0,1 1 0,0 0 0,0 0 0,0-1 0,0 1 0,1-1 0,0 1 0,-1-1 0,1 0 0,0 0 0,1 1 0,-1-1 0,1-1 0,-1 1 0,1 0 0,0-1 0,0 1 0,0-1 0,4 2 0,-3-1 0,1-2 0,0 1 0,0 0 0,0-1 0,0 0 0,0 0 0,0 0 0,0-1 0,0 0 0,1 0 0,-1 0 0,0-1 0,0 1 0,0-1 0,7-2 0,-5 0 0,0 0 0,0 0 0,-1 0 0,1-1 0,-1 0 0,1 0 0,-1-1 0,0 1 0,-1-1 0,1-1 0,-1 1 0,0-1 0,-1 0 0,1 0 0,-1 0 0,0-1 0,-1 1 0,1-1 0,-1 0 0,3-12 0,0 1 0,-1-1 0,-1 0 0,-1 0 0,0 0 0,-2-1 0,-1-37 0,0 53-5,0-1 0,-1 1-1,0 0 1,0 0-1,0 1 1,-1-1 0,1 0-1,-1 0 1,0 1 0,0-1-1,0 1 1,0-1 0,-1 1-1,-4-5 1,1 2 30,0 1 0,-1 0 0,1 0 0,-1 1 0,0 0 0,0 0 0,-8-3 0,-10-2-396,-1 1-1,0 2 1,-37-6 0,37 8-6455</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1T14:44:41.111"/>
    </inkml:context>
    <inkml:brush xml:id="br0">
      <inkml:brushProperty name="width" value="0.05" units="cm"/>
      <inkml:brushProperty name="height" value="0.05" units="cm"/>
      <inkml:brushProperty name="color" value="#F6630D"/>
    </inkml:brush>
  </inkml:definitions>
  <inkml:trace contextRef="#ctx0" brushRef="#br0">364 1294 24575,'9'27'0,"-1"0"0,-2 0 0,3 36 0,-2 84 0,-6-102 0,-1-12 0,0 263 0,-1-287 0,1 0 0,-2-1 0,1 1 0,-1 0 0,-1-1 0,0 1 0,0-1 0,-1 1 0,0-2 0,-10 14 0,10-16 0,0-1 0,0 0 0,-1 0 0,0 0 0,1-1 0,-2 0 0,1 1 0,0-1 0,-1 0 0,1-1 0,-1 1 0,0-2 0,0 2 0,0-1 0,0-2 0,-1 2 0,1-1 0,-9 1 0,5-2 0,1 0 0,0 1 0,-1-2 0,1 1 0,-1 0 0,1-2 0,0 0 0,0 1 0,0-2 0,0 0 0,0 1 0,1-1 0,-1-1 0,1 0 0,0 0 0,0 0 0,1-1 0,0 0 0,0 0 0,0-1 0,-6-6 0,-20-17-1365,3 1-5461</inkml:trace>
  <inkml:trace contextRef="#ctx0" brushRef="#br0" timeOffset="540.88">34 1393 24575,'153'1'0,"365"-12"0,-233 4-1215,-280 7 1065,48 0-6676</inkml:trace>
  <inkml:trace contextRef="#ctx0" brushRef="#br0" timeOffset="1598.91">1122 1377 24575,'1'147'0,"-3"155"0,1-283 0,-2-15 0,-5-31 0,-15-116 0,-1-270 0,24 402 0,0-2 0,1 0 0,1 1 0,0-1 0,8-19 0,-8 28 0,0-1 0,1 1 0,-1 0 0,1 0 0,0 0 0,1 0 0,-1 1 0,1-1 0,0 0 0,0 1 0,0 0 0,0 0 0,1 0 0,-1 1 0,1-1 0,0 1 0,0 0 0,7-2 0,-2 1 0,0 0 0,1 0 0,0 2 0,-1-1 0,1 0 0,0 2 0,0 0 0,0 0 0,0 0 0,0 0 0,0 2 0,0 0 0,0-1 0,-1 2 0,1 0 0,-1 0 0,0 0 0,0 1 0,0 1 0,-1-1 0,12 9 0,-11-8 0,0 2 0,-1 0 0,0 1 0,0-1 0,-1 1 0,-1 0 0,1 1 0,-2-1 0,1 1 0,-1 1 0,-1-1 0,0 0 0,-1 1 0,0 0 0,0 0 0,-2 0 0,1 0 0,0 19 0,-2-20 0,0 8 0,-1 0 0,0 0 0,-1-1 0,-7 26 0,8-39 0,-2 1 0,1 0 0,0-1 0,-1 0 0,0 2 0,0-2 0,0 0 0,-1 0 0,1 0 0,-1 1 0,0-2 0,0 2 0,0-2 0,0 1 0,-1-1 0,1 1 0,-1-2 0,0 2 0,0-1 0,0-1 0,0 1 0,0 0 0,0-1 0,0 0 0,-7 2 0,-21 0-1365,1-1-5461</inkml:trace>
  <inkml:trace contextRef="#ctx0" brushRef="#br0" timeOffset="2235.34">1646 1655 24575,'749'-12'0,"-636"8"-1365,-73 3-5461</inkml:trace>
  <inkml:trace contextRef="#ctx0" brushRef="#br0" timeOffset="2672.72">2927 738 24575,'0'14'0,"0"24"0,0 30 0,0 27 0,0 16 0,0 11 0,0 6 0,0-7 0,0-11 0,0-20 0,0-17 0,-3-20 0,-1-25 0,0-23 0,0-23 0,2-9-8191</inkml:trace>
  <inkml:trace contextRef="#ctx0" brushRef="#br0" timeOffset="3317.51">3277 967 24575,'0'3'0,"-1"1"0,0-1 0,0 0 0,0 1 0,0-1 0,-1 0 0,1 1 0,-1-2 0,0 2 0,0-1 0,-3 3 0,-32 33 0,20-22 0,-25 26 0,-1-1 0,-2-2 0,-104 70 0,141-106 0,-14 11 0,22-14 0,0-1 0,0 0 0,-1 0 0,1 1 0,0-1 0,0 1 0,0-1 0,-1 1 0,1-1 0,0 1 0,0 0 0,0-1 0,0 0 0,0 0 0,0 1 0,0-1 0,0 1 0,0-1 0,1 1 0,-1-1 0,0 1 0,0-1 0,0 1 0,1-1 0,-1 0 0,0 0 0,0 1 0,1-1 0,-1 1 0,0-1 0,1 1 0,-1-1 0,1 0 0,-1 1 0,0-1 0,1 0 0,-1 1 0,1-1 0,-1 0 0,1 0 0,-1 0 0,1 1 0,-1-1 0,2 0 0,246 136 131,-30-15-1627,-159-92-5330</inkml:trace>
  <inkml:trace contextRef="#ctx0" brushRef="#br0" timeOffset="4142.14">3743 1050 24575,'1'0'0,"0"0"0,0 0 0,0 0 0,0 0 0,0 1 0,0-1 0,0 1 0,0-1 0,-1 1 0,1 0 0,0-1 0,0 1 0,0-1 0,-1 1 0,1-1 0,0 1 0,-1 0 0,1 0 0,-1 0 0,1-1 0,-1 1 0,0 0 0,1 0 0,-1 1 0,9 22 0,-9-21 0,6 26 0,-2 2 0,-1 54 0,-2-25 0,-1-54 0,1-1 0,0 1 0,0-1 0,0 1 0,1-1 0,0 1 0,0-1 0,0 0 0,1 0 0,0 0 0,0 0 0,1 0 0,-1-1 0,1 1 0,9 7 0,-7-7 0,1-1 0,-1 0 0,1 0 0,0-1 0,0 1 0,0-2 0,1 1 0,-1-1 0,1 1 0,0-2 0,0 1 0,-1-1 0,11 1 0,75 3 0,116-8 0,-174 1 0,0 2 0,1-3 0,0 0 0,64-16 0,-79 13 0,0 0 0,-1-1 0,0-1 0,0 0 0,-1-2 0,-1 0 0,26-17 0,-23 10 0,0 1 0,-2 0 0,25-29 0,-36 36 0,-1 1 0,-1 0 0,0-1 0,0 0 0,-1 0 0,0-2 0,-1 2 0,-1-1 0,0 0 0,3-14 0,-6 13 0,-3 12 0,-3 18 0,-2 67 0,4 95 0,4-135 0,0-39 15,0 1 0,0 0 0,1 0 0,1 0 0,0 0 0,0 0 0,4 8 0,-5-14-83,1 1 1,-1 0-1,1 0 1,0-2-1,0 2 1,1-1-1,-1 1 1,1-1-1,-1 0 1,1 0-1,0-1 1,0 1-1,-1 0 1,2-1-1,-1 1 1,0-1-1,0 1 1,0-1-1,1-1 1,-1 1-1,6 1 1,25 1-6759</inkml:trace>
  <inkml:trace contextRef="#ctx0" brushRef="#br0" timeOffset="5088.96">5452 1098 24575,'18'227'0,"-5"-110"0,-9-85 0,-2-22 0,-1-1 0,0 1 0,-1 11 0,4-65 0,-5-70 0,-2 40 0,3 55 0,0 1 0,2 0 0,0 0 0,1 0 0,1 0 0,10-24 0,-12 36 0,1 1 0,1-1 0,-1 0 0,1 1 0,0 0 0,0 0 0,1 0 0,0 0 0,0 0 0,0 1 0,0 0 0,1 0 0,0 0 0,0 0 0,0 1 0,1 0 0,0 0 0,-1 0 0,1 2 0,0-2 0,0 1 0,9 0 0,-10 0 0,1 1 0,-1 0 0,1 1 0,0 0 0,-1 0 0,1 0 0,0 0 0,-1 1 0,1 0 0,0 1 0,-1-1 0,0 0 0,1 2 0,-1-1 0,0 0 0,6 4 0,-2 0 0,-1 0 0,0 0 0,-1 0 0,0 1 0,0 1 0,0-1 0,-1 1 0,9 14 0,0 2 0,-2-1 0,-1 3 0,-1-1 0,-2 0 0,-1 1 0,-1 0 0,6 49 0,-37-371 0,23 291 0,1-1 0,-1 1 0,1-1 0,0 1 0,0 0 0,1-1 0,0 1 0,0 0 0,0 0 0,4-6 0,-4 10 0,0-1 0,-1 0 0,1 0 0,0 0 0,0 1 0,0-1 0,0 1 0,1-1 0,-1 1 0,0 0 0,1 0 0,-1 0 0,1 0 0,-1 0 0,1 0 0,-1 1 0,1 0 0,0-1 0,0 1 0,-1-1 0,1 1 0,0 0 0,0 0 0,-1 0 0,1 1 0,4 0 0,-2-1 0,1 2 0,-1 0 0,0-1 0,0 1 0,0 0 0,0 0 0,0 1 0,0-1 0,0 1 0,-1 0 0,0 1 0,0-2 0,0 2 0,0 0 0,0-1 0,-1 1 0,0 0 0,0 0 0,0 0 0,2 7 0,6 9 0,-2-1 0,-1 1 0,6 24 0,0 19-341,-4 0 0,-2 1-1,-4 111 1,-5-134-6485</inkml:trace>
  <inkml:trace contextRef="#ctx0" brushRef="#br0" timeOffset="5945.52">7045 1180 24575,'-15'-1'0,"0"1"0,1 1 0,-1 0 0,0 2 0,1-2 0,0 3 0,-1-1 0,1 0 0,0 2 0,1 0 0,0 0 0,0 1 0,0 0 0,1 1 0,-20 14 0,17-10 0,1 1 0,0 1 0,1 0 0,1 1 0,-16 21 0,23-26 0,0-2 0,0 2 0,1-1 0,0 1 0,1 0 0,0 0 0,0 0 0,1 0 0,1 0 0,0 0 0,1 17 0,0-25 0,0 1 0,0 1 0,0-2 0,0 1 0,1 0 0,-1-1 0,1 1 0,0 0 0,-1-1 0,1 1 0,0 0 0,0-1 0,0 1 0,1 0 0,-1 0 0,0-2 0,1 2 0,-1 0 0,1-1 0,-1 0 0,1 0 0,0 0 0,0 1 0,0-2 0,-1 1 0,1 0 0,0 0 0,0-1 0,0 1 0,1 0 0,-1-1 0,0 1 0,0-1 0,0 0 0,0 0 0,1 0 0,-1 0 0,0 0 0,0 0 0,0 0 0,0-1 0,4 0 0,4-2 0,0 1 0,0-1 0,0 0 0,0 0 0,-1-2 0,0 1 0,14-9 0,-9 3 0,0 0 0,-1 0 0,-1-1 0,0-1 0,-1 0 0,-1 1 0,0-2 0,-1-1 0,0 2 0,-1-2 0,-1 0 0,8-22 0,-4 1 0,-2 1 0,-2-1 0,-1 0 0,0-42 0,-4 71 0,4 13 0,4 16 0,11 36 0,-10-23 0,27 52 0,-33-77 0,2-1 0,-1 1 0,1-2 0,1 1 0,0-2 0,1 2 0,0-2 0,0 0 0,15 10 0,-16-14-151,0 1-1,0-1 0,0-1 0,0 1 1,1-2-1,-1 1 0,1-1 1,10 2-1,30 3-6674</inkml:trace>
  <inkml:trace contextRef="#ctx0" brushRef="#br0" timeOffset="6607.75">7802 1000 24575,'2'1'0,"0"-1"0,0 0 0,0 1 0,1 0 0,-1 0 0,0 1 0,0-1 0,-1-1 0,1 2 0,0-1 0,0 1 0,-1-1 0,1 0 0,1 3 0,2 1 0,20 19 0,0 1 0,-2 1 0,-2 1 0,32 54 0,-41-59 0,0 1 0,-2 1 0,-1-1 0,-1 2 0,-2-1 0,6 48 0,-14-31 0,-5-21 0,7-20 0,-1 1 0,1-1 0,0 0 0,-1 0 0,1 1 0,0-1 0,-1 1 0,1-1 0,-1 0 0,1 1 0,-1-1 0,1 0 0,-1 1 0,1-1 0,-1 0 0,1 0 0,-1 1 0,1-1 0,-1 0 0,1 0 0,-1 0 0,0 0 0,1 0 0,-1 1 0,1-1 0,-1 0 0,0-1 0,0 1 0,0 0 0,-1-1 0,1 1 0,0-1 0,0 1 0,0-1 0,0 0 0,-1 0 0,1 1 0,0 0 0,0-1 0,1 0 0,-1 0 0,0 0 0,0 0 0,0 0 0,1 0 0,-1 0 0,0-1 0,-10-23 0,11 23 0,-8-24 0,2-1 0,1 0 0,1 0 0,2 0 0,1 0 0,2 0 0,6-39 0,-6 61 0,1-1 0,-1 1 0,1-1 0,0 1 0,1 0 0,0-1 0,0 1 0,0 0 0,0 0 0,1 0 0,8-7 0,-8 8 0,1 2 0,-1-2 0,1 2 0,-1-1 0,1 1 0,0 0 0,0-1 0,0 2 0,0-1 0,0 1 0,1 0 0,-1 0 0,1 0 0,9-1 0,20 1-1365,-5 3-5461</inkml:trace>
  <inkml:trace contextRef="#ctx0" brushRef="#br0" timeOffset="7698.62">559 2507 24575,'0'6'0,"0"7"0,0 4 0,0 5 0,0 4 0,0 1 0,0-5-8191</inkml:trace>
  <inkml:trace contextRef="#ctx0" brushRef="#br0" timeOffset="8441.16">1258 2229 24575,'2'38'0,"9"45"0,-6-58 0,-1 0 0,-2 1 0,-1-1 0,-5 51 0,0-58 0,-2 1 0,0-1 0,-1 1 0,-2-1 0,-20 33 0,27-49 0,0 0 0,1 1 0,-1 0 0,1-1 0,-1 1 0,1 0 0,0-1 0,0 1 0,1 0 0,-1 3 0,1-5 0,1 1 0,-1-1 0,1 0 0,-1-1 0,1 1 0,0 0 0,-1 0 0,1 0 0,0-1 0,0 1 0,0-1 0,-1 1 0,1 0 0,0-1 0,0 1 0,0-1 0,0 1 0,0 0 0,1-1 0,-1 0 0,0 0 0,0 0 0,0 0 0,0 1 0,0-1 0,1 0 0,-1 0 0,0 0 0,0 0 0,0 0 0,2-1 0,58 3 0,101-8 0,-53 0 0,232 2-1365,-279 4-5461</inkml:trace>
  <inkml:trace contextRef="#ctx0" brushRef="#br0" timeOffset="8828.7">2404 2344 24575,'0'-6'0,"6"-2"0,9 1 0,6 2 0,5 0 0,-2 4-8191</inkml:trace>
  <inkml:trace contextRef="#ctx0" brushRef="#br0" timeOffset="10106.27">2792 0 24575,'-15'234'0,"8"-191"0,-2 0 0,-3-1 0,-22 54 0,30-88 0,1-2 0,1 0 0,0-1 0,0 0 0,0 1 0,0 0 0,0 10 0,2-14 0,1-1 0,-1 1 0,0-1 0,1 0 0,-1 1 0,1-1 0,0 0 0,-1 1 0,1-1 0,0 1 0,0-2 0,0 2 0,0-1 0,0 0 0,0 0 0,1 0 0,-1 0 0,0 0 0,1 0 0,-1 0 0,0-1 0,1 1 0,-1-1 0,1 1 0,0 0 0,-1-1 0,1 1 0,-1-1 0,1 1 0,0-1 0,0 0 0,2 0 0,21 3 0,0-1 0,0-1 0,0-1 0,41-3 0,-51 1 0,0 1 0,-1-2 0,1 0 0,-1-1 0,0 0 0,0-1 0,0 0 0,-1 0 0,15-9 0,-21 9 0,1 0 0,-1-1 0,-1 1 0,8-8 0,-12 11 0,0 0 0,0-1 0,0 1 0,0-1 0,0 0 0,0 0 0,-1 1 0,0-2 0,0 2 0,0-2 0,0 2 0,0-2 0,0-1 0,-1 4 0,0 1 0,0-1 0,0 1 0,0-1 0,0 1 0,0-1 0,0 1 0,-1-1 0,1 1 0,0 0 0,0-1 0,0 1 0,0 0 0,-1-1 0,1 1 0,0-1 0,-1 1 0,1-1 0,0 1 0,-1-1 0,1 1 0,0 0 0,-1-1 0,1 1 0,-1 0 0,1 0 0,-1 0 0,1 0 0,-1 0 0,1 0 0,-1-1 0,1 1 0,-1 0 0,1 0 0,-1 0 0,1 0 0,-1 0 0,1 0 0,-1 0 0,1 0 0,-1 0 0,1 0 0,-1 0 0,1 0 0,-1 0 0,1 0 0,-1 1 0,1-1 0,-1 0 0,1 0 0,-1 0 0,1 0 0,-1 0 0,1 1 0,0-1 0,-1 0 0,1 1 0,-1-1 0,1 0 0,0 1 0,-1-1 0,1 1 0,-6 6 0,0-1 0,1 2 0,0-1 0,1 0 0,0 1 0,0-1 0,1 2 0,0-2 0,-2 11 0,0-2 0,-9 36-273,2-1 0,3 1 0,3 1 0,1 60 0,5-76-6553</inkml:trace>
  <inkml:trace contextRef="#ctx0" brushRef="#br0" timeOffset="10603.88">3918 1655 24575,'7'0'0,"5"0"0,10 0 0,19-6 0,15 0 0,8-2 0,-7 3-8191</inkml:trace>
  <inkml:trace contextRef="#ctx0" brushRef="#br0" timeOffset="11138">4054 1622 24575,'-2'29'0,"1"-15"0,1 0 0,1 20 0,-1-32 0,1 1 0,-1 0 0,1 0 0,0-1 0,0 1 0,0-1 0,0 1 0,0-1 0,1 1 0,-1-1 0,1 1 0,0-1 0,0 0 0,0 1 0,0-2 0,0 1 0,5 4 0,13 4 0,-10-4 0,0-1 0,0 2 0,13 10 0,-19-14 0,-1 0 0,0 1 0,1 0 0,-1-1 0,-1 2 0,1-1 0,-1 0 0,0 0 0,0 0 0,-1 1 0,2 4 0,-1-1 0,0-2 0,-1 1 0,0 1 0,-1-2 0,0 1 0,0 1 0,-1-2 0,0 2 0,0-1 0,-1 0 0,0-1 0,0 1 0,-1 0 0,-5 8 0,5-11 0,-1 1 0,1-1 0,-1 1 0,-1-1 0,1 0 0,-1 0 0,1 0 0,-1-1 0,0 0 0,-1 0 0,1 0 0,-1 0 0,0-1 0,1 0 0,-1 1 0,0-2 0,-1 1 0,1-1 0,-8 1 0,-21 2-1365,4-3-5461</inkml:trace>
  <inkml:trace contextRef="#ctx0" brushRef="#br0" timeOffset="11948.15">5704 1721 24575,'-6'1'0,"0"0"0,0 0 0,0-1 0,0 2 0,0 0 0,0 0 0,1 0 0,-1 1 0,0-1 0,1 1 0,0-1 0,0 2 0,0-1 0,0 0 0,1 1 0,0 0 0,-8 8 0,-4 5 0,1 2 0,-22 34 0,27-36 0,-15 33 0,23-45 0,0 0 0,0 0 0,0 0 0,1 0 0,0 1 0,1-1 0,-1 1 0,1-1 0,0 0 0,1 1 0,1 7 0,-2-12 0,0-1 0,0 0 0,1 1 0,-1 0 0,0 0 0,0 0 0,1-1 0,-1 1 0,1-1 0,-1 1 0,0-1 0,1 1 0,0 0 0,-1-1 0,1 1 0,-1 0 0,1-1 0,0 0 0,-1 0 0,1 1 0,0-1 0,-1 0 0,1 1 0,0-1 0,0 0 0,0 1 0,-1-1 0,1 0 0,0 0 0,0 1 0,0-1 0,-1 0 0,1 0 0,0 0 0,0 0 0,0 0 0,0-1 0,0 1 0,-1 0 0,1 0 0,0 0 0,0-1 0,0 1 0,-1 0 0,1-1 0,0 1 0,-1-1 0,1 1 0,0 0 0,-1 0 0,1-1 0,0 0 0,4-2 0,1-2 0,-2 2 0,1-1 0,-1 0 0,6-7 0,-6 7-59,-1 0 0,0 0-1,0 0 1,-1-1-1,1 1 1,-1 0 0,0 0-1,-1-1 1,1 0 0,-1 1-1,0-1 1,0 1 0,-1-1-1,0 0 1,0 1-1,0-2 1,0 1 0,-1 1-1,0-1 1,0 1 0,-1-1-1,-1-4 1,-10-10-6767</inkml:trace>
  <inkml:trace contextRef="#ctx0" brushRef="#br0" timeOffset="12641.93">6617 1721 24575,'0'-3'0,"7"-1"0,8 1 0,6 0 0,5 1 0,-2 6 0,-4 8 0,-6 14 0,-6 12 0,-4 13 0,-2 4 0,-8-3 0,-4-6 0,1-4 0,-6-10 0,1-11-8191</inkml:trace>
  <inkml:trace contextRef="#ctx0" brushRef="#br0" timeOffset="13140.19">6617 1967 24575,'0'-6'0,"0"-7"0,4-5 0,7-1 0,8 2 0,5-2 0,4 3 0,5 5 0,0 2 0,0 5 0,-2 1 0,1 3 0,2 0 0,-3 1 0,1 0 0,-2-1 0,-6 1-8191</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2T14:27:14.391"/>
    </inkml:context>
    <inkml:brush xml:id="br0">
      <inkml:brushProperty name="width" value="0.05" units="cm"/>
      <inkml:brushProperty name="height" value="0.05" units="cm"/>
      <inkml:brushProperty name="color" value="#FF0066"/>
    </inkml:brush>
  </inkml:definitions>
  <inkml:trace contextRef="#ctx0" brushRef="#br0">828 52 24575,'-1'-3'0,"1"1"0,0 0 0,-1 0 0,0 0 0,1 0 0,-1 0 0,0 0 0,0 0 0,0 0 0,0 0 0,0 0 0,-1 0 0,1 1 0,-1-1 0,1 1 0,-1-1 0,1 1 0,-1-1 0,0 1 0,0 0 0,0 0 0,1 0 0,-1 0 0,0 0 0,-1 0 0,1 0 0,0 1 0,0-1 0,0 1 0,-4-1 0,-10-1 0,0 0 0,0 1 0,-19 1 0,19 0 0,-323 9 126,17 0-1617,302-9-5335</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2T14:27:17.655"/>
    </inkml:context>
    <inkml:brush xml:id="br0">
      <inkml:brushProperty name="width" value="0.05" units="cm"/>
      <inkml:brushProperty name="height" value="0.05" units="cm"/>
      <inkml:brushProperty name="color" value="#FF0066"/>
    </inkml:brush>
  </inkml:definitions>
  <inkml:trace contextRef="#ctx0" brushRef="#br0">137 1791 24575,'18'-275'0,"-2"75"0,0 59 0,-9 90 0,2-75 0,-11-1 0,4-182 0,0 292 0,0-1 0,10-27 0,-9 36 0,2-1 0,-3 0 0,1-1 0,-2 1 0,1-1 0,-1 1 0,-1-1 0,0 1 0,-1-1 0,-1-12 0,1 23 0,1-1 0,0 0 0,0 0 0,-1 0 0,1 1 0,0-1 0,-1 0 0,1 0 0,-1 1 0,1-1 0,-1 0 0,1 1 0,-1-1 0,1 0 0,-1 1 0,-1-1 0,2 1 0,-1-1 0,0 1 0,1-1 0,-1 1 0,0 0 0,0-1 0,0 1 0,1 0 0,-1 0 0,-1-1 0,0 1 0,0 0 0,0 1 0,0-1 0,-1 0 0,1 1 0,0-1 0,0 1 0,0 0 0,0-1 0,-3 3 0,-5 4 0,0-1 0,0 1 0,-9 8 0,15-11 0,-31 18 0,35-21 0,-1-1 0,1 0 0,0 0 0,-1 0 0,1 1 0,-1-1 0,1 0 0,-1 0 0,1 0 0,-1 0 0,1 0 0,-1 0 0,1 0 0,-1 0 0,1 0 0,-1 0 0,1 0 0,-1 0 0,1 0 0,-1 0 0,1 0 0,-1 0 0,1-1 0,-1 1 0,0-1 0,1 0 0,0 0 0,0 0 0,-1 0 0,1 0 0,0 0 0,0 0 0,0 0 0,0 0 0,1 0 0,-1 0 0,0 0 0,0 0 0,1 0 0,-1 0 0,0 0 0,1 0 0,-1 0 0,2-1 0,122-251 0,-116 236 0,-4 9 0,0 0 0,0 0 0,0 1 0,1-1 0,-1 1 0,2 0 0,7-7 0,-13 14 0,1-1 0,0 1 0,0-1 0,0 1 0,-1-1 0,1 1 0,0 0 0,0-1 0,0 1 0,0 0 0,0 0 0,0 0 0,0 0 0,0 0 0,0 0 0,0 0 0,0 0 0,0 0 0,-1 0 0,1 0 0,0 0 0,0 1 0,0-1 0,0 0 0,0 1 0,0-1 0,0 1 0,-1-1 0,1 1 0,0-1 0,0 1 0,-1 0 0,1-1 0,0 0 0,-1 1 0,1-1 0,-1 1 0,1 0 0,-1 0 0,1 0 0,-1 0 0,1-1 0,-1 3 0,21 43 0,-20-42 0,11 31 0,6 38 0,-13-48 0,1-1 0,1 1 0,1-1 0,15 30 0,-10-31 0,12 21 0,-24-41 0,1 0 0,-1 0 0,0 0 0,0 0 0,0 1 0,-1-1 0,1 0 0,-1 1 0,0-1 0,0 0 0,0 4 0,-1-5 0,1-1 0,-1 1 0,0-1 0,1 0 0,-1 1 0,0-1 0,0 0 0,0 0 0,0 1 0,0-1 0,0 0 0,0 0 0,0 0 0,-1 0 0,1-1 0,0 1 0,-1 0 0,1 0 0,0-1 0,-1 1 0,1-1 0,-1 1 0,1-1 0,-1 0 0,1 1 0,-1-1 0,-1 0 0,-47 1 0,40-2 0,-285-4 0,293 4 0,-1 1 0,1 0 0,0 0 0,-1-1 0,1 0 0,0 1 0,-1-1 0,1 0 0,0 0 0,0 0 0,0 0 0,0-1 0,0 1 0,0 0 0,0-1 0,0 0 0,0 1 0,1-1 0,-1 0 0,1 0 0,-1 0 0,1 0 0,0 1 0,0-1 0,0 0 0,0 0 0,0-1 0,0 1 0,0-3 0,-2-7 0,2 0 0,-1 0 0,2 0 0,0-21 0,1 14 0,-1-40-341,3 1 0,2-1-1,20-87 1,-16 111-6485</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2T14:27:25.677"/>
    </inkml:context>
    <inkml:brush xml:id="br0">
      <inkml:brushProperty name="width" value="0.05" units="cm"/>
      <inkml:brushProperty name="height" value="0.05" units="cm"/>
      <inkml:brushProperty name="color" value="#FF0066"/>
    </inkml:brush>
  </inkml:definitions>
  <inkml:trace contextRef="#ctx0" brushRef="#br0">418 1 24575,'0'644'0,"-8"-513"0,-1 4 0,10 2145 0,-1-2275 0,0-1 0,0 1 0,-1-1 0,1 0 0,-1 0 0,0 1 0,-1-1 0,1 0 0,-2 4 0,2-7 0,0 1 0,0-1 0,1 0 0,-1 0 0,0 0 0,0 0 0,0-1 0,0 1 0,0 0 0,0 0 0,0 0 0,0-1 0,0 1 0,-1-1 0,1 1 0,0-1 0,0 1 0,0-1 0,-1 0 0,1 1 0,0-1 0,-1 0 0,1 0 0,0 0 0,-1 0 0,1 0 0,0 0 0,0-1 0,-1 1 0,1 0 0,0 0 0,0-1 0,-1 1 0,1-1 0,-1 0 0,-8-4 0,1 0 0,0 0 0,0 0 0,1-1 0,0-1 0,0 1 0,0-1 0,-8-10 0,-52-72 0,50 63 0,-11-15 0,2-3 0,2-1 0,2 0 0,-26-71 0,48 113 0,0 1 0,0-1 0,0 0 0,0-1 0,1 1 0,-1 0 0,1 0 0,0 0 0,0 0 0,0 0 0,0 0 0,1-1 0,-1 1 0,2-5 0,-1 6 0,0 0 0,0 0 0,1 1 0,-1-1 0,0 0 0,1 1 0,0-1 0,-1 1 0,1-1 0,0 1 0,-1 0 0,1 0 0,0 0 0,0 0 0,0 0 0,0 0 0,0 0 0,0 1 0,0-1 0,0 1 0,0-1 0,3 1 0,35-4 0,-1 3 0,62 4 0,-21 0 0,382-2 0,-458-1 0,0 0 0,-1 0 0,1 0 0,0 1 0,-1 0 0,1-1 0,-1 1 0,1 1 0,-1-1 0,1 0 0,-1 1 0,0 0 0,1 0 0,4 4 0,-6-4 0,0-1 0,-1 1 0,0 0 0,0 0 0,1 0 0,-1 0 0,0 0 0,0 0 0,-1 0 0,1 0 0,0 0 0,-1 1 0,1-1 0,-1 0 0,0 0 0,0 0 0,0 1 0,0-1 0,0 0 0,0 0 0,-1 1 0,1-1 0,-1 0 0,1 0 0,-3 4 0,0 2 0,-1-1 0,0 0 0,0 0 0,0-1 0,-1 1 0,0-1 0,0 0 0,-7 5 0,-53 46 0,51-46 0,-31 25 0,-105 90 0,120-96 0,18-17 0,0-1 0,-1 0 0,-1-1 0,-21 14 0,32-23 0,0 0 0,-1-1 0,1 0 0,-1 0 0,0 0 0,1 0 0,-1 0 0,0-1 0,1 0 0,-1 0 0,0 0 0,0 0 0,1 0 0,-1-1 0,0 0 0,1 1 0,-1-1 0,1-1 0,-1 1 0,1 0 0,-1-1 0,-5-4 0,-5-4 0,1 0 0,0-1 0,-22-23 0,19 18 0,-6-7 0,2-1 0,1-1 0,1-2 0,1 1 0,1-1 0,2-1 0,0 0 0,-15-52 0,22 66 0,0-1 0,0 1 0,-15-20 0,1 1 0,20 32 0,1 0 0,-1 1 0,0-1 0,1 0 0,-1 0 0,1 0 0,-1 0 0,1 0 0,-1 0 0,1-1 0,0 1 0,0-1 0,-1 1 0,1 0 0,0 0 0,0 0 0,0 0 0,0 0 0,0 0 0,0 0 0,0-1 0,1 1 0,-1 0 0,0 0 0,1 0 0,-1 0 0,1 0 0,-1 0 0,1 0 0,-1 0 0,1 0 0,-1 0 0,1 1 0,0-1 0,0 0 0,0 0 0,-1 0 0,1 1 0,0-1 0,0 1 0,0-1 0,0 0 0,0 1 0,0 0 0,0-1 0,0 1 0,0 0 0,0-1 0,0 1 0,1 0 0,-1 0 0,1 0 0,11-2 0,-1 1 0,0 0 0,24 2 0,-21 0 0,586 4 0,-592-5 0,0 0 0,0 1 0,-1 0 0,1 0 0,0 1 0,-1 0 0,1 1 0,-1 0 0,10 4 0,-15-5 0,0 0 0,0 0 0,0 0 0,-1 0 0,1 1 0,0-1 0,-1 1 0,0 0 0,1-1 0,-1 1 0,0 0 0,-1 0 0,1 0 0,0 0 0,-1 0 0,0 0 0,1 1 0,-1-1 0,-1 0 0,1 1 0,0-1 0,-1 1 0,0-1 0,1 1 0,-2-1 0,1 6 0,-2 1 0,0 0 0,-1 1 0,0-1 0,0 0 0,-1 0 0,-1 0 0,0-1 0,-8 14 0,-7 7 0,-26 30 0,34-46-124,-1-1 0,0-1 0,0 0 0,-1 1 0,-1-2 0,0-1-1,0 0 1,-1-2 0,-1 1 0,-23 7 0,1-4-6702</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1T10:56:29.581"/>
    </inkml:context>
    <inkml:brush xml:id="br0">
      <inkml:brushProperty name="width" value="0.05" units="cm"/>
      <inkml:brushProperty name="height" value="0.05" units="cm"/>
      <inkml:brushProperty name="color" value="#E71224"/>
    </inkml:brush>
  </inkml:definitions>
  <inkml:trace contextRef="#ctx0" brushRef="#br0">35 1 24575,'-15'0'0,"-5"0"-8191</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1T11:35:36.803"/>
    </inkml:context>
    <inkml:brush xml:id="br0">
      <inkml:brushProperty name="width" value="0.05" units="cm"/>
      <inkml:brushProperty name="height" value="0.05" units="cm"/>
      <inkml:brushProperty name="color" value="#E71224"/>
    </inkml:brush>
  </inkml:definitions>
  <inkml:trace contextRef="#ctx0" brushRef="#br0">1209 860 24575,'-1'4'0,"1"0"0,-1 0 0,0 1 0,0-1 0,0 0 0,-1 0 0,0 0 0,1-1 0,-1 1 0,-1 0 0,1-1 0,0 1 0,-1-1 0,0 0 0,1 0 0,-1 0 0,-1 0 0,1 0 0,0 0 0,-1-1 0,1 0 0,-8 4 0,-7 3 0,0-1 0,-1-1 0,-26 7 0,42-13 0,-66 16 0,-1-2 0,-1-4 0,-88 3 0,-216-18 0,349 2 0,1 0 0,0-1 0,-1-2 0,-26-9 0,43 12 0,1-1 0,0 0 0,1-1 0,-1 0 0,1 0 0,-1-1 0,1 0 0,1 0 0,-1-1 0,1 0 0,0 0 0,0 0 0,1-1 0,-1 0 0,-7-14 0,6 6 0,2 0 0,0 0 0,1 0 0,0 0 0,1-1 0,1 1 0,0-1 0,2 0 0,-1 1 0,2-1 0,0 0 0,1 0 0,1 1 0,8-29 0,-2 12 0,3 1 0,0 0 0,2 0 0,1 1 0,2 1 0,20-28 0,3 5 0,2 2 0,2 2 0,2 2 0,3 2 0,63-45 0,-96 78 0,1 1 0,0 0 0,1 2 0,0 0 0,0 1 0,1 1 0,-1 0 0,1 1 0,1 2 0,20-3 0,22 3 0,113 7 0,-76 1 0,343-4 0,234 13 0,-416 21 0,21 1 0,-121-32 0,64 7 0,-200-7 0,0 1 0,0 1 0,-1 2 0,32 13 0,86 51 0,-70-34 0,-22-13 0,-1 1 0,49 37 0,-82-51 0,0 1 0,0 0 0,-1 1 0,-1 1 0,0 0 0,-1 0 0,-1 1 0,-1 1 0,13 25 0,-9-9 0,-1 1 0,-1-1 0,11 65 0,-19-78 0,-1-1 0,-2 1 0,0 1 0,-1-1 0,-1 0 0,0 0 0,-2 0 0,-6 25 0,6-36 0,-1 1 0,1 0 0,-2-1 0,1 0 0,-1 0 0,-1 0 0,1-1 0,-1 1 0,-1-1 0,0-1 0,0 1 0,0-1 0,-1-1 0,0 1 0,-1-1 0,1-1 0,-1 1 0,0-2 0,0 1 0,-15 4 0,-13 2 0,-1-2 0,1-1 0,-1-2 0,-48 1 0,-30 5 0,-17 9 0,-207 6 0,264-23 0,-140 26 0,-28 3 0,-317-39 0,328-3 0,174 6 0,0-3 0,-96-23 0,-112-47 0,200 54-1365,8 0-5461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6:27.845"/>
    </inkml:context>
    <inkml:brush xml:id="br0">
      <inkml:brushProperty name="width" value="0.05" units="cm"/>
      <inkml:brushProperty name="height" value="0.05" units="cm"/>
      <inkml:brushProperty name="color" value="#FF0066"/>
    </inkml:brush>
  </inkml:definitions>
  <inkml:trace contextRef="#ctx0" brushRef="#br0">0 356 24575,'0'977'0,"2"-934"0,10 54 0,-1-13 0,-13-237 133,2 30-1631,-3 51-5328</inkml:trace>
  <inkml:trace contextRef="#ctx0" brushRef="#br0" timeOffset="1802.49">12 320 24575,'1'-2'0,"-1"0"0,1 0 0,0 0 0,-1 1 0,1-1 0,0 0 0,0 0 0,0 1 0,0-1 0,0 0 0,1 1 0,-1-1 0,0 1 0,1-1 0,-1 1 0,1 0 0,0 0 0,-1 0 0,1 0 0,0 0 0,0 0 0,-1 0 0,1 0 0,0 1 0,4-2 0,59-13 0,-52 13 0,893-115 0,-169 83-159,764-51-308,-875 56 670,-4 30 130,-232 1-243,249-2-90,-636 0 0,0-1 0,0 1 0,0 0 0,1 0 0,-1 1 0,0-1 0,0 1 0,0-1 0,0 1 0,0 0 0,0 0 0,0 1 0,0-1 0,0 0 0,0 1 0,-1 0 0,1 0 0,-1 0 0,1 0 0,-1 0 0,0 0 0,0 0 0,1 1 0,-2-1 0,1 1 0,0 0 0,0-1 0,-1 1 0,0 0 0,1 0 0,-1 0 0,0 0 0,-1 0 0,1 0 0,0 6 0,7 40 0,-2 0 0,-3 0 0,-3 68 0,0-61 0,-4 849 0,4-902 0,0 1 0,0-1 0,0 0 0,0 0 0,0 0 0,-1 1 0,1-1 0,-1 0 0,0 0 0,0 0 0,0 0 0,0 0 0,-1 0 0,1 0 0,-1-1 0,0 1 0,0 0 0,0-1 0,0 1 0,0-1 0,0 0 0,-1 0 0,1 0 0,-1 0 0,1 0 0,-1 0 0,0-1 0,0 1 0,0-1 0,0 0 0,0 0 0,0 0 0,0 0 0,0 0 0,0-1 0,0 1 0,-1-1 0,-5 0 0,-239 1 0,130-3 0,-946 36 0,913-26 0,-1254 11 0,869-19 0,-120 19 0,-14-1 0,-19-19-1365,663 1-5461</inkml:trace>
  <inkml:trace contextRef="#ctx0" brushRef="#br0" timeOffset="4508.82">5341 673 24575,'-4'2'0,"0"0"0,0 0 0,0-1 0,0 0 0,0 1 0,0-1 0,0-1 0,0 1 0,0 0 0,0-1 0,-1 0 0,1 0 0,-6-1 0,-4 1 0,-310 11 0,-226 3 0,-775-15 0,1273 4 0,-57 9 0,26-1 0,-555 52 0,565-54 27,-47 4-1419,105-13-5434</inkml:trace>
  <inkml:trace contextRef="#ctx0" brushRef="#br0" timeOffset="7355.44">2275 563 24575,'-2'1'0,"0"-1"0,0 1 0,1-1 0,-1 1 0,0 0 0,0 0 0,1 0 0,-1 0 0,1 0 0,-1 0 0,1 0 0,-1 1 0,1-1 0,0 1 0,-1-1 0,1 1 0,0-1 0,0 1 0,0-1 0,0 1 0,0 0 0,1 0 0,-1 0 0,0-1 0,0 4 0,-10 49 0,6-9 0,2-1 0,3 0 0,1 1 0,11 67 0,16 2 0,-28-186 0,2 22 0,-3 7 0,2-7 0,-3-1 0,-9-54 0,11 103 0,0 0 0,0 0 0,-1 0 0,1 0 0,-1 0 0,0 0 0,0-1 0,0 1 0,0 1 0,0-1 0,0 0 0,0 0 0,0 0 0,-1 1 0,1-1 0,-1 0 0,1 1 0,-1-1 0,-1 0 0,1 1 0,0 0 0,0 1 0,0-1 0,1 1 0,-1 0 0,0 0 0,0-1 0,0 1 0,0 0 0,0 0 0,0 1 0,1-1 0,-1 0 0,0 1 0,0-1 0,0 1 0,-2 1 0,-5 2 0,1 0 0,0 1 0,0 1 0,1-1 0,-1 1 0,1 0 0,-8 10 0,-21 24 0,16-16 0,-1-1 0,-1-1 0,-1-1 0,-29 20 0,-25-10 0,76-31 0,1 0 0,0 1 0,0-1 0,-1 0 0,1 0 0,0 1 0,-1-1 0,1 0 0,0 1 0,0-1 0,0 0 0,-1 0 0,1 1 0,0-1 0,0 1 0,0-1 0,0 0 0,0 1 0,-1-1 0,1 0 0,0 1 0,0-1 0,0 0 0,0 1 0,0-1 0,0 1 0,0-1 0,0 0 0,1 1 0,-1-1 0,0 1 0,0-1 0,0 0 0,0 1 0,0-1 0,1 0 0,-1 1 0,0-1 0,0 0 0,0 0 0,1 1 0,-1-1 0,0 0 0,1 1 0,-1-1 0,0 0 0,1 0 0,-1 0 0,0 1 0,1-1 0,-1 0 0,0 0 0,1 0 0,-1 0 0,25 12 0,-21-10 0,246 95 0,-222-84 0,-8-3 0,36 13 0,-51-22 0,0 1 0,0-1 0,-1 0 0,1 0 0,0-1 0,0 1 0,0-1 0,0 0 0,0-1 0,0 1 0,0-1 0,0 0 0,6-2 0,-9 2 0,-1 0 0,1 0 0,0 0 0,-1-1 0,1 1 0,-1-1 0,1 1 0,-1-1 0,0 1 0,0-1 0,0 0 0,1 0 0,-2 0 0,1 1 0,0-1 0,0 0 0,-1 0 0,1 0 0,-1 0 0,1 0 0,-1 0 0,0 0 0,0 0 0,0-1 0,0 1 0,-1-4 0,0-8 0,-1-1 0,-7-24 0,5 25 0,-16-78 0,-54-190 0,73 278 0,-2-4 0,0 0 0,0 0 0,-1 0 0,-6-8 0,10 15 0,0 0 0,-1 0 0,1 0 0,-1 0 0,0 1 0,1-1 0,-1 0 0,0 0 0,1 1 0,-1-1 0,0 1 0,0-1 0,0 1 0,1-1 0,-1 1 0,0-1 0,0 1 0,0 0 0,0-1 0,0 1 0,0 0 0,0 0 0,0 0 0,0-1 0,0 1 0,0 0 0,0 0 0,0 1 0,0-1 0,0 0 0,1 0 0,-1 0 0,0 1 0,0-1 0,0 0 0,0 1 0,0-1 0,0 1 0,0-1 0,1 1 0,-1-1 0,0 1 0,0 0 0,1-1 0,-2 3 0,-21 23-111,2 1 0,-35 57 0,38-55-921,7-10-5794</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6:38.150"/>
    </inkml:context>
    <inkml:brush xml:id="br0">
      <inkml:brushProperty name="width" value="0.05" units="cm"/>
      <inkml:brushProperty name="height" value="0.05" units="cm"/>
      <inkml:brushProperty name="color" value="#FF0066"/>
    </inkml:brush>
  </inkml:definitions>
  <inkml:trace contextRef="#ctx0" brushRef="#br0">36 132 24575,'0'0'0,"0"0"0,0-1 0,0 1 0,0 0 0,0 0 0,0 0 0,-1 0 0,1 0 0,0 0 0,0 0 0,0 0 0,0-1 0,-1 1 0,1 0 0,0 0 0,0 0 0,0 0 0,0 0 0,0 0 0,-1 0 0,1 0 0,0 0 0,0 0 0,0 0 0,0 0 0,-1 0 0,1 0 0,0 0 0,0 0 0,0 0 0,0 0 0,-1 1 0,1-1 0,0 0 0,0 0 0,0 0 0,0 0 0,0 0 0,-1 0 0,1 0 0,0 0 0,0 1 0,0-1 0,0 0 0,0 0 0,0 0 0,0 0 0,0 0 0,0 1 0,0-1 0,-1 0 0,1 0 0,0 0 0,0 1 0,-3 16 0,1 30 0,2-41 0,-2 232 0,-15 527 0,12-491 0,12-341-1365,-4 22-5461</inkml:trace>
  <inkml:trace contextRef="#ctx0" brushRef="#br0" timeOffset="2928.17">73 156 24575,'0'-2'0,"0"0"0,0 0 0,1 1 0,-1-1 0,0 0 0,1 0 0,-1 0 0,1 1 0,0-1 0,-1 0 0,1 1 0,0-1 0,0 1 0,0-1 0,0 1 0,1-1 0,-1 1 0,0 0 0,0-1 0,1 1 0,-1 0 0,1 0 0,-1 0 0,1 0 0,0 0 0,-1 0 0,1 1 0,2-2 0,5 0 0,1-1 0,-1 2 0,1-1 0,13 0 0,-1 0 0,172-14 0,233 11 0,-259 6 0,1568 0 0,-1572-13 0,-12-1 0,135 13 0,332-13 0,350-9 0,-933 22 0,114-12 0,-31 2 0,-115 9 0,0 1 0,-1 0 0,1 0 0,0 1 0,-1-1 0,1 1 0,-1 0 0,1-1 0,-1 2 0,1-1 0,-1 0 0,1 1 0,-1-1 0,0 1 0,0 0 0,5 4 0,-4-2 0,-1 0 0,0 0 0,0 0 0,0 1 0,-1-1 0,1 1 0,-1 0 0,0-1 0,0 1 0,-1 0 0,2 7 0,6 42 0,-2 0 0,-3 0 0,-5 101 0,0-84 0,-15 417 0,15-424 0,1-45 0,0 1 0,-1-1 0,0 0 0,-7 25 0,4-26 0,1-1 0,-1 26 0,3-26 0,0 1 0,-7 23 0,7-36 0,-1 0 0,0-1 0,0 1 0,0-1 0,-1 1 0,0-1 0,0 0 0,0 0 0,0 0 0,0 0 0,-1-1 0,1 1 0,-1-1 0,0 0 0,0 0 0,-1-1 0,1 1 0,0-1 0,-1 0 0,1 0 0,-1 0 0,0 0 0,-8 1 0,-10 1 0,0-1 0,0-1 0,-44-2 0,53 0 0,-149-2 0,-584 5 0,137 64 0,281-23 0,183-34 0,-163-10 0,128-3 0,-2207 4-1365,2370-1-5461</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6:54.398"/>
    </inkml:context>
    <inkml:brush xml:id="br0">
      <inkml:brushProperty name="width" value="0.05" units="cm"/>
      <inkml:brushProperty name="height" value="0.05" units="cm"/>
      <inkml:brushProperty name="color" value="#FF0066"/>
    </inkml:brush>
  </inkml:definitions>
  <inkml:trace contextRef="#ctx0" brushRef="#br0">75 235 24575,'1'0'0,"0"0"0,0 1 0,-1-1 0,1 0 0,0 1 0,0-1 0,-1 1 0,1-1 0,0 1 0,-1-1 0,1 1 0,0-1 0,-1 1 0,1 0 0,-1 0 0,1-1 0,-1 1 0,1 0 0,-1-1 0,0 1 0,1 0 0,-1 0 0,0 0 0,0 0 0,1-1 0,-1 2 0,5 27 0,-5-26 0,5 56 0,-4 67 0,-2-64 0,7 61 0,0-35 0,-8-209 0,4-216 0,-2 333 0,1 0 0,-1 0 0,1 0 0,0 0 0,1 0 0,-1 0 0,1 0 0,-1 0 0,1 1 0,0-1 0,1 0 0,-1 1 0,1 0 0,-1 0 0,1-1 0,0 2 0,0-1 0,0 0 0,1 1 0,-1-1 0,1 1 0,-1 0 0,1 0 0,0 0 0,0 1 0,0-1 0,0 1 0,7-2 0,-4 2 0,-1 0 0,1 0 0,0 0 0,0 1 0,-1 0 0,1 0 0,0 0 0,0 1 0,-1 0 0,1 1 0,-1-1 0,1 1 0,-1 1 0,1-1 0,-1 1 0,0 0 0,9 6 0,-6-1 0,0 0 0,-1 0 0,0 0 0,0 1 0,-1 1 0,0-1 0,0 1 0,-1 0 0,0 0 0,-1 1 0,-1 0 0,1 0 0,2 15 0,-2-2 0,0 0 0,-2 0 0,-1 0 0,-2 1 0,-2 34 0,2-54 0,-1 1 0,1-1 0,-1 0 0,0 1 0,-1-1 0,1 0 0,-1 0 0,0 0 0,0 0 0,-1 0 0,1-1 0,-1 1 0,0-1 0,0 0 0,-1 1 0,1-2 0,-1 1 0,0 0 0,0-1 0,-7 6 0,3-5 0,-1 0 0,1-1 0,0 1 0,-1-1 0,0-1 0,1 0 0,-1 0 0,0-1 0,0 0 0,0-1 0,-14 0 0,-3 0 0,-1 1 0,0 1 0,-43 9 0,52-8 0,1-1 0,-1 0 0,-20-1 0,26-4-35,13-1 121,19-6-1502,11 2-5410</inkml:trace>
  <inkml:trace contextRef="#ctx0" brushRef="#br0" timeOffset="1246.02">720 430 24575,'-29'-1'0,"8"0"0,-1 1 0,1 1 0,0 1 0,-41 8 0,58-9 0,0 0 0,1 0 0,-1 1 0,0-1 0,1 1 0,-1 0 0,1 0 0,-1 0 0,1 0 0,0 0 0,0 1 0,0 0 0,0-1 0,1 1 0,-1 0 0,1 0 0,-1 1 0,1-1 0,0 0 0,1 1 0,-1 0 0,0-1 0,1 1 0,0 0 0,0-1 0,0 1 0,0 0 0,1 0 0,0 0 0,-1 0 0,1 0 0,1 0 0,0 4 0,-2-6 0,1-1 0,0 0 0,1 1 0,-1-1 0,0 1 0,0-1 0,1 0 0,-1 1 0,0-1 0,1 0 0,0 0 0,-1 1 0,1-1 0,0 0 0,-1 0 0,1 0 0,0 0 0,0 0 0,0 0 0,0 0 0,0 0 0,0 0 0,0 0 0,0 0 0,0-1 0,1 1 0,-1-1 0,0 1 0,0-1 0,1 1 0,-1-1 0,0 1 0,1-1 0,-1 0 0,1 0 0,-1 0 0,0 0 0,1 0 0,-1 0 0,0 0 0,1 0 0,-1-1 0,0 1 0,1 0 0,-1-1 0,2 0 0,3-1 0,0-1 0,0 1 0,-1-1 0,1 0 0,-1 0 0,0-1 0,0 0 0,9-7 0,1-9 0,0-1 0,-1-1 0,-1 0 0,-2-1 0,0 0 0,-1 0 0,10-37 0,-9 39 0,-11 21 0,0 0 0,0-1 0,0 1 0,1 0 0,-1 0 0,0 0 0,0 0 0,0 0 0,1 0 0,-1 0 0,0 0 0,0 0 0,0-1 0,1 1 0,-1 0 0,0 0 0,0 0 0,0 0 0,1 0 0,-1 0 0,0 1 0,0-1 0,1 0 0,-1 0 0,0 0 0,0 0 0,0 0 0,1 0 0,-1 0 0,0 0 0,0 0 0,0 1 0,0-1 0,1 0 0,-1 0 0,0 0 0,0 0 0,0 1 0,0-1 0,0 0 0,1 0 0,-1 0 0,0 0 0,0 1 0,0-1 0,12 42 0,-8-20 0,20 77 0,-21-88 0,1-1 0,0 1 0,0-1 0,1 0 0,1 0 0,12 17 0,-16-25 0,-1-1 0,1 1 0,-1 0 0,1 0 0,0-1 0,-1 1 0,1-1 0,0 0 0,0 1 0,0-1 0,0 0 0,0 0 0,1 0 0,-1 0 0,0-1 0,0 1 0,1-1 0,-1 1 0,0-1 0,1 0 0,4 0 0,-4 0 0,0-1 0,0 0 0,1-1 0,-1 1 0,0 0 0,0-1 0,0 0 0,0 0 0,0 0 0,-1 0 0,1 0 0,-1-1 0,4-3 0,6-9 0,-1 0 0,0-2 0,-1 1 0,10-22 0,-18 32 0,25-48 0,29-85 0,-48 113 0,-1-1 0,0 1 0,-2-1 0,-2 0 0,2-47 0,-5 71 0,0 1 0,0-1 0,0 1 0,-1 0 0,1-1 0,-1 1 0,1 0 0,-1-1 0,0 1 0,1 0 0,-1 0 0,0 0 0,-1 0 0,1 0 0,0 0 0,-1 0 0,1 0 0,-3-3 0,3 5 0,0 0 0,1-1 0,-1 1 0,0 0 0,1-1 0,-1 1 0,0 0 0,0 0 0,1 0 0,-1 0 0,0 0 0,0 0 0,1 0 0,-1 0 0,0 0 0,0 0 0,1 0 0,-1 0 0,0 0 0,1 1 0,-1-1 0,-1 1 0,0 0 0,0 0 0,0 0 0,1 1 0,-1-1 0,0 1 0,0 0 0,1 0 0,-1-1 0,1 1 0,-2 3 0,-6 10 0,0 1 0,1 0 0,1 1 0,1 0 0,0 0 0,-4 20 0,-13 110 0,22-136 0,-3 16 0,2 0 0,1 0 0,0 0 0,5 29 0,-3-49 0,0 0 0,1 0 0,0 0 0,0-1 0,1 1 0,0-1 0,0 1 0,0-1 0,5 6 0,-5-8 0,0-1 0,0 0 0,0 0 0,0 0 0,1 0 0,-1 0 0,1-1 0,0 1 0,-1-1 0,1 0 0,0 0 0,1-1 0,-1 1 0,0-1 0,8 1 0,-8-1-85,0-1 0,-1 1-1,1-1 1,0 0 0,0-1-1,0 1 1,-1-1 0,1 1-1,0-1 1,0 0 0,-1 0-1,1-1 1,-1 1 0,1-1-1,3-2 1,10-8-6741</inkml:trace>
  <inkml:trace contextRef="#ctx0" brushRef="#br0" timeOffset="1619.75">1255 260 24575,'0'-3'0,"-2"1"0,-5-1 0,-5 1 0,-5 0 0,-4 3 0,-2 2 0,1 1 0,-3 3 0,-3 0 0,-2 1 0,-1 1 0,1-1 0,1-2 0,8-2 0,15 1 0,18-1 0,6-1-8191</inkml:trace>
  <inkml:trace contextRef="#ctx0" brushRef="#br0" timeOffset="2374.09">1583 345 24575,'0'-2'0,"-1"1"0,1 0 0,-1 0 0,1 0 0,-1-1 0,0 1 0,1 0 0,-1 0 0,0 0 0,0 0 0,0 0 0,0 0 0,0 1 0,0-1 0,0 0 0,0 0 0,0 1 0,0-1 0,-1 0 0,1 1 0,0-1 0,0 1 0,0 0 0,-1-1 0,1 1 0,0 0 0,-1 0 0,1 0 0,-2 0 0,-1-1 0,0 1 0,-1-1 0,1 1 0,0 0 0,0 1 0,-1-1 0,1 1 0,-5 0 0,6 1 0,0 0 0,1 0 0,-1 0 0,0 0 0,1 0 0,-1 0 0,1 1 0,0-1 0,-1 1 0,1 0 0,0 0 0,1-1 0,-1 1 0,0 0 0,1 1 0,-2 5 0,-2 7 0,0 0 0,-2 19 0,5-23 0,-3 12 0,1 0 0,0 1 0,2-1 0,2 39 0,0-62 0,0 0 0,0 1 0,0-1 0,0 0 0,1 0 0,-1 1 0,0-1 0,1 0 0,-1 0 0,1 0 0,0 0 0,-1 0 0,1 1 0,0-1 0,-1 0 0,1 0 0,0-1 0,0 1 0,0 0 0,0 0 0,0 0 0,0 0 0,0-1 0,0 1 0,0-1 0,1 1 0,-1-1 0,0 1 0,0-1 0,0 1 0,1-1 0,-1 0 0,0 0 0,1 0 0,-1 0 0,0 0 0,0 0 0,1 0 0,-1 0 0,0 0 0,0-1 0,1 1 0,-1 0 0,0-1 0,0 1 0,0-1 0,2-1 0,4 0 0,-1-1 0,0 0 0,0-1 0,0 1 0,0-1 0,-1-1 0,8-5 0,-2-4 0,0 0 0,0 0 0,-1-1 0,-1 0 0,9-21 0,29-83 0,-39 98 0,-8 20 0,0 1 0,0 0 0,0-1 0,0 1 0,0-1 0,0 1 0,0-1 0,0 1 0,0-1 0,0 1 0,0 0 0,1-1 0,-1 1 0,0-1 0,0 1 0,0 0 0,1-1 0,-1 1 0,0-1 0,1 1 0,-1 0 0,0-1 0,1 1 0,-1 0 0,0 0 0,1-1 0,-1 1 0,1 0 0,-1 0 0,0 0 0,1-1 0,-1 1 0,1 0 0,3 17 0,-5 37 0,1-49 0,-2 27 0,1-22 0,0 0 0,0 0 0,1 0 0,1 0 0,-1-1 0,2 1 0,-1 0 0,4 12 0,-4-21 2,-1 0 1,1 0-1,0 0 0,-1 1 0,1-1 0,0 0 0,0 0 1,0 0-1,0 0 0,0 0 0,0 0 0,0-1 0,0 1 1,0 0-1,0 0 0,0-1 0,1 1 0,-1-1 0,0 1 1,0-1-1,1 0 0,-1 1 0,0-1 0,1 0 0,-1 0 0,0 0 1,1 0-1,-1 0 0,0 0 0,1 0 0,-1 0 0,0 0 1,1-1-1,0 0 0,6-1-122,0-1 0,0-1 0,0 1 0,9-7 0,-6 3-721,21-10-5985</inkml:trace>
  <inkml:trace contextRef="#ctx0" brushRef="#br0" timeOffset="2865.19">2459 187 24575,'-2'0'0,"0"0"0,0 0 0,1 0 0,-1 0 0,0 1 0,0-1 0,0 1 0,0-1 0,1 1 0,-1 0 0,0 0 0,1 0 0,-1 0 0,1 0 0,-1 0 0,1 0 0,-1 0 0,1 1 0,0-1 0,-1 0 0,0 3 0,0-1 0,0 1 0,0 0 0,0 0 0,1 0 0,-1 0 0,1 1 0,0-1 0,0 0 0,0 5 0,0 3 0,1 1 0,0-1 0,1 0 0,0 1 0,1-1 0,3 13 0,2-6 0,1 0 0,1-1 0,0 0 0,1 0 0,25 31 0,-21-29 0,0 0 0,-1 1 0,17 37 0,-28-51 0,1 0 0,-1 0 0,0 0 0,0 0 0,-1 0 0,0 0 0,0 0 0,-1 12 0,0-15 0,-1-1 0,0 0 0,1 0 0,-1 0 0,0 0 0,-1 0 0,1-1 0,0 1 0,-1 0 0,0 0 0,1-1 0,-1 1 0,0-1 0,0 0 0,-1 1 0,1-1 0,0 0 0,-1 0 0,1-1 0,-1 1 0,0 0 0,-3 1 0,-4 1 0,1 0 0,-1 0 0,0 0 0,0-2 0,0 1 0,-1-1 0,1-1 0,-1 0 0,-18 0 0,24-1 0,0-1 0,0 1 0,1-1 0,-1 0 0,0 0 0,1 0 0,-1-1 0,1 0 0,-1 0 0,1 0 0,0 0 0,-1-1 0,1 1 0,1-1 0,-1 0 0,0 0 0,1-1 0,-1 1 0,1-1 0,0 1 0,0-1 0,1 0 0,-4-7 0,2 0-227,0 1-1,1-1 1,0 0-1,1 0 1,-1-12-1,0-14-6598</inkml:trace>
  <inkml:trace contextRef="#ctx0" brushRef="#br0" timeOffset="3364.71">2666 320 24575,'-1'0'0,"0"0"0,0 1 0,0-1 0,0 0 0,0 1 0,0-1 0,0 1 0,0-1 0,0 1 0,1-1 0,-1 1 0,0 0 0,0-1 0,1 1 0,-1 0 0,0-1 0,1 1 0,-1 0 0,1 0 0,-1 0 0,1 0 0,-1 0 0,1 0 0,-1 0 0,1 0 0,0 0 0,0 0 0,-1 0 0,1 1 0,-4 36 0,4-32 0,-2 23 0,-1 53 0,3-74 0,1-1 0,0 0 0,0 1 0,0-1 0,1 0 0,0 0 0,0 0 0,5 9 0,-5-12 0,1-2 0,0 1 0,-1 0 0,1 0 0,0-1 0,0 1 0,1-1 0,-1 0 0,0 0 0,1 0 0,-1-1 0,1 1 0,-1-1 0,1 0 0,0 0 0,0 0 0,0 0 0,-1-1 0,1 0 0,0 0 0,7 0 0,5 0 0,0-1 0,1-1 0,27-7 0,-32 6-273,1-1 0,-1 0 0,0-1 0,13-7 0,3-6-6553</inkml:trace>
  <inkml:trace contextRef="#ctx0" brushRef="#br0" timeOffset="3737.87">3019 430 24575,'2'0'0,"1"6"0,1 4 0,1 7 0,-1 6 0,-3-4 0,-2-6-8191</inkml:trace>
  <inkml:trace contextRef="#ctx0" brushRef="#br0" timeOffset="4141.06">2983 187 24575,'0'0'-8191</inkml:trace>
  <inkml:trace contextRef="#ctx0" brushRef="#br0" timeOffset="4543.85">3153 272 24575,'18'9'0,"-9"-4"0,0 0 0,0-1 0,1 0 0,0 0 0,18 4 0,-25-8 0,1 0 0,-1 0 0,0 0 0,0 0 0,0 0 0,0-1 0,0 1 0,0-1 0,0 0 0,0 0 0,0 0 0,0 0 0,0-1 0,-1 1 0,1-1 0,0 0 0,-1 0 0,1 1 0,-1-2 0,0 1 0,0 0 0,0 0 0,0-1 0,2-2 0,1-3 0,0 0 0,-1-1 0,0 1 0,0-1 0,-1 1 0,0-1 0,2-12 0,-3 17 0,-2 0 0,1 0 0,0 0 0,-1 0 0,1 0 0,-1 0 0,0 0 0,-1 0 0,1 0 0,-1 0 0,0 0 0,1 0 0,-2 0 0,1 1 0,0-1 0,-1 0 0,0 1 0,0-1 0,-3-4 0,4 7 0,0 0 0,0 0 0,0 0 0,0 0 0,0 0 0,0 0 0,0 0 0,-1 1 0,1-1 0,0 0 0,0 1 0,-1-1 0,1 1 0,0-1 0,-1 1 0,1 0 0,-1 0 0,1 0 0,-1-1 0,1 1 0,0 1 0,-1-1 0,-1 0 0,1 1 0,0 0 0,0 0 0,0 0 0,0 0 0,0 0 0,0 1 0,0-1 0,0 1 0,0-1 0,1 1 0,-1 0 0,-2 3 0,-1 3 0,-1 0 0,2 0 0,-1 0 0,1 1 0,-4 16 0,0 2 0,2 0 0,1 1 0,2-1 0,0 1 0,2 0 0,1 0 0,6 49 0,-6-74 0,1 0 0,-1-1 0,1 1 0,0 0 0,-1-1 0,1 1 0,1 0 0,-1-1 0,0 1 0,0-1 0,1 0 0,0 1 0,-1-1 0,1 0 0,0 0 0,0 0 0,0 0 0,0 0 0,0-1 0,1 1 0,-1-1 0,1 1 0,-1-1 0,1 0 0,-1 0 0,1 0 0,0 0 0,-1 0 0,1-1 0,0 1 0,0-1 0,-1 0 0,1 0 0,0 0 0,0 0 0,-1 0 0,1 0 0,0-1 0,3 0 0,7-3 0,0 1 0,0-2 0,-1 0 0,0 0 0,0-1 0,22-14 0,-20 9-195,0 0 0,-1-1 0,0 0 0,-1 0 0,0-2 0,11-15 0,-2-3-6631</inkml:trace>
  <inkml:trace contextRef="#ctx0" brushRef="#br0" timeOffset="4916.96">3554 211 24575,'1'0'0,"1"0"0,-1 1 0,0-1 0,1 1 0,-1-1 0,0 1 0,1-1 0,-1 1 0,0 0 0,0 0 0,0 0 0,0-1 0,0 1 0,0 0 0,0 0 0,0 1 0,0-1 0,0 0 0,1 2 0,14 27 0,-13-24 0,32 78 0,-25-58 0,1 1 0,26 43 0,-36-69 0,-1-1 0,0 1 0,1 0 0,-1-1 0,1 1 0,-1 0 0,0-1 0,1 1 0,-1-1 0,1 1 0,-1-1 0,1 1 0,0-1 0,-1 1 0,1-1 0,0 0 0,-1 1 0,1-1 0,0 0 0,-1 1 0,1-1 0,0 0 0,0 0 0,0 0 0,-1 0 0,1-1 0,-1 1 0,1-1 0,-1 1 0,1-1 0,-1 1 0,1 0 0,-1-1 0,0 0 0,1 1 0,-1-1 0,0 1 0,1-1 0,-1 1 0,0-1 0,0 0 0,1 1 0,-1-1 0,0-1 0,4-42 0,-4 38 0,1-21 0,5-56 0,-5 75 0,1 0 0,0 0 0,0 0 0,0 0 0,1 0 0,0 0 0,7-11 0,-9 17 0,0 1 0,0-1 0,0 1 0,0 0 0,0-1 0,0 1 0,0 0 0,1-1 0,-1 1 0,0 0 0,1 0 0,-1 0 0,1 0 0,-1 0 0,1 1 0,0-1 0,-1 0 0,1 1 0,0-1 0,-1 1 0,4-1 0,-2 2 0,-1-1 0,0 0 0,1 1 0,-1 0 0,0-1 0,1 1 0,-1 0 0,0 0 0,0 0 0,0 1 0,0-1 0,0 0 0,0 1 0,2 1 0,6 8 0,-1-1 0,0 1 0,-1 1 0,10 15 0,-15-21 0,38 72 0,-28-50 0,19 30 0,-30-55-72,0 0 1,0 0-1,1 0 0,-1-1 0,1 1 0,-1-1 0,1 1 0,0-1 1,0 0-1,0 0 0,0 0 0,0 0 0,1 0 0,-1-1 0,0 0 1,1 1-1,-1-1 0,6 0 0,13 2-6754</inkml:trace>
  <inkml:trace contextRef="#ctx0" brushRef="#br0" timeOffset="5274.54">4333 223 24575,'0'-1'0,"0"1"0,0 0 0,0-1 0,0 1 0,0-1 0,0 1 0,0-1 0,0 1 0,0 0 0,0-1 0,0 1 0,0-1 0,0 1 0,0-1 0,-1 1 0,1 0 0,0-1 0,0 1 0,0-1 0,-1 1 0,1 0 0,0-1 0,0 1 0,-1 0 0,1-1 0,0 1 0,-1 0 0,1 0 0,0-1 0,-1 1 0,1 0 0,0 0 0,-1-1 0,1 1 0,-1 0 0,1 0 0,0 0 0,-1 0 0,1 0 0,-1 0 0,1 0 0,-1 0 0,1 0 0,0 0 0,-1 0 0,1 0 0,-1 0 0,1 0 0,-1 0 0,1 0 0,0 0 0,-1 0 0,1 1 0,-1-1 0,1 0 0,0 0 0,-1 1 0,1-1 0,0 0 0,-1 1 0,-1 0 0,0 0 0,0 1 0,0-1 0,0 1 0,1-1 0,-1 1 0,0 0 0,1-1 0,-1 1 0,0 2 0,-2 5 0,1-1 0,1 1 0,-1 0 0,1 0 0,1 0 0,0 0 0,0 0 0,1 0 0,0 0 0,0 0 0,3 13 0,-2-18 0,0 0 0,0 0 0,0 1 0,0-1 0,1 0 0,-1 0 0,1 0 0,0 0 0,1-1 0,-1 1 0,1 0 0,-1-1 0,1 0 0,0 0 0,0 0 0,1 0 0,-1 0 0,0 0 0,1-1 0,0 0 0,0 0 0,-1 0 0,1 0 0,0 0 0,6 1 0,1-1-151,0 0-1,1-1 0,-1-1 0,0 0 1,0 0-1,0-1 0,0 0 1,16-4-1,13-6-6674</inkml:trace>
  <inkml:trace contextRef="#ctx0" brushRef="#br0" timeOffset="5662.61">4697 260 24575,'2'-4'0,"-1"0"0,1 1 0,0-1 0,0 1 0,0-1 0,0 1 0,1 0 0,-1 0 0,1 0 0,0 0 0,5-4 0,6-7 0,-8 5 0,0 1 0,-1-1 0,0 0 0,7-18 0,-11 23 0,1 0 0,-1 0 0,1-1 0,-1 1 0,-1-1 0,1 1 0,0-1 0,-1 1 0,0-1 0,0 1 0,-1-1 0,1 1 0,-3-7 0,3 10 0,-1 0 0,1-1 0,-1 1 0,1 0 0,-1 0 0,0 0 0,0 0 0,0 0 0,1 0 0,-1 1 0,0-1 0,0 0 0,0 0 0,0 1 0,-1-1 0,1 0 0,0 1 0,0-1 0,0 1 0,0-1 0,-1 1 0,1 0 0,0 0 0,0-1 0,-1 1 0,1 0 0,0 0 0,0 0 0,-1 0 0,1 1 0,0-1 0,-2 1 0,-1-1 0,0 1 0,0 0 0,1 1 0,-1-1 0,0 1 0,1 0 0,-1 0 0,1 0 0,-5 3 0,0 4 0,0-1 0,1 1 0,0 0 0,0 0 0,1 0 0,0 1 0,1 0 0,0 1 0,-5 16 0,0 2 0,2 1 0,-6 40 0,11-56 0,1 0 0,1 0 0,0 0 0,1 0 0,1-1 0,0 1 0,4 18 0,-4-26 0,1 0 0,0 0 0,1 0 0,-1-1 0,1 1 0,0-1 0,1 0 0,-1 0 0,1 0 0,0 0 0,0 0 0,1-1 0,-1 0 0,1 0 0,0 0 0,0-1 0,0 1 0,10 3 0,6 2-1365,-2-3-5461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7:03.862"/>
    </inkml:context>
    <inkml:brush xml:id="br0">
      <inkml:brushProperty name="width" value="0.05" units="cm"/>
      <inkml:brushProperty name="height" value="0.05" units="cm"/>
      <inkml:brushProperty name="color" value="#FF0066"/>
    </inkml:brush>
  </inkml:definitions>
  <inkml:trace contextRef="#ctx0" brushRef="#br0">50 220 24575,'0'0'0,"1"1"0,-1-1 0,1 0 0,0 0 0,-1 0 0,1 1 0,0-1 0,-1 0 0,1 1 0,-1-1 0,1 1 0,-1-1 0,1 1 0,-1-1 0,1 1 0,-1-1 0,0 1 0,1-1 0,-1 1 0,0-1 0,1 1 0,-1 0 0,0-1 0,0 1 0,0-1 0,1 1 0,-1 1 0,4 22 0,-4-19 0,10 351 0,-11-237 0,0 1322 0,-9-1518-1,3 28-1363,-1-21-5462</inkml:trace>
  <inkml:trace contextRef="#ctx0" brushRef="#br0" timeOffset="2240.79">1 328 24575,'1'-1'0,"0"0"0,0 0 0,1 0 0,-1 0 0,1 0 0,-1 1 0,1-1 0,-1 0 0,1 1 0,-1-1 0,1 1 0,0 0 0,-1 0 0,1-1 0,-1 1 0,1 0 0,0 0 0,3 1 0,4-2 0,645-63-9,-408 44-306,554-29-718,3 25-551,663-37-260,-967 12 4931,-168 14-1389,380 20-1698,-480 17 0,792-1 0,-1008-1 0,-3-1 0,-1 1 0,0 1 0,18 3 0,-26-4 0,0 1 0,1 0 0,-1 1 0,0-1 0,0 0 0,1 1 0,-1 0 0,-1 0 0,1 0 0,0 0 0,0 0 0,-1 0 0,1 1 0,-1-1 0,4 6 0,0 1 0,-1 0 0,0 1 0,-1 0 0,0-1 0,-1 1 0,0 1 0,3 17 0,3 80 0,-8-77 0,5 739-10,-10-410-509,58 688 413,-50-1019 314,10 34-1,-2-6 13,-11-56-220,-1 0 0,0 0 0,0-1 0,0 1 0,0 0 0,0 0 0,0 0 0,0-1 0,0 1 0,0 0 0,0 0 0,0 0 0,-1-1 0,1 1 0,0 0 0,0 0 0,-1-1 0,1 1 0,-1 0 0,1 0 0,0-1 0,-1 1 0,1-1 0,-1 1 0,0 0 0,1-1 0,-1 1 0,0-1 0,1 1 0,-2 0 0,-27 4 0,-234-5 0,134-3 0,-536 0-157,-1214-32-612,752-5 769,291-8 926,233 16-926,-4 30 0,348 3 0,227-3 0,-49-8 0,-6 0 0,59 8 0,1 2 0,0-2 0,1-1 0,-1-1 0,1-1 0,-32-10 0,-23-9-1365,65 17-5461</inkml:trace>
  <inkml:trace contextRef="#ctx0" brushRef="#br0" timeOffset="4420.53">6394 689 24575,'-3'0'0,"0"0"0,-1 0 0,1 1 0,0 0 0,-1-1 0,1 1 0,0 0 0,0 0 0,0 1 0,0-1 0,0 1 0,0-1 0,0 1 0,0 0 0,1 0 0,-6 5 0,4-2 0,0 0 0,0 0 0,0 1 0,1 0 0,-1-1 0,1 1 0,-4 13 0,1 2 0,1 0 0,1 0 0,1 0 0,-1 27 0,6 200 0,-1-240 0,1 0 0,-1 0 0,1 0 0,1-1 0,-1 1 0,1 0 0,1-1 0,-1 0 0,1 0 0,0 0 0,1 0 0,0-1 0,0 1 0,0-1 0,1 0 0,0-1 0,0 0 0,13 9 0,-9-7 0,0-1 0,1 0 0,0 0 0,0-1 0,1-1 0,-1 0 0,1 0 0,0-1 0,0-1 0,1 0 0,22 1 0,-24-3 0,0 0 0,0-1 0,0 0 0,0-1 0,-1 0 0,1-1 0,-1 0 0,15-7 0,-18 6 0,1 0 0,-1 0 0,0-1 0,-1-1 0,1 1 0,-1-1 0,0 0 0,0 0 0,-1 0 0,0-1 0,6-11 0,-5 8 0,-2 1 0,0-2 0,0 1 0,0 0 0,-1-1 0,-1 0 0,0 0 0,0-13 0,-1 6 0,0 1 0,-2-1 0,0 0 0,-6-25 0,3 29 0,0 0 0,-2 0 0,1 0 0,-2 1 0,0 0 0,-1 0 0,0 1 0,0 0 0,-19-20 0,8 13 0,-1 0 0,0 1 0,-2 1 0,-34-21 0,49 34 5,0 1 0,-1-1 0,1 1 0,-1 1 0,0-1 0,0 1 0,0 1 0,-14-2 0,-4 2-123,-36 3 1,16 0-1058,30-2-5651</inkml:trace>
  <inkml:trace contextRef="#ctx0" brushRef="#br0" timeOffset="5452.79">5930 857 24575,'-4'-3'0,"0"0"0,0 0 0,-1 1 0,1 0 0,-1-1 0,1 1 0,-1 1 0,0-1 0,0 1 0,0 0 0,0 0 0,0 0 0,-7 1 0,-69 0 0,75 1 0,2-1 0,-1 1 0,0 0 0,0 0 0,1 0 0,-1 0 0,1 1 0,-1 0 0,1 0 0,-1 0 0,1 0 0,0 1 0,0-1 0,0 1 0,1 0 0,-1 1 0,1-1 0,-1 1 0,1-1 0,0 1 0,1 0 0,-1 0 0,1 0 0,-1 0 0,1 1 0,-1 3 0,-3 10 0,0-1 0,2 1 0,0 0 0,1 0 0,-1 21 0,-5 20 0,5-40 0,1-1 0,0 0 0,2 1 0,0-1 0,3 26 0,-2-40 0,1 0 0,0 0 0,0 0 0,0 0 0,1 0 0,-1 0 0,1 0 0,0 0 0,0-1 0,1 1 0,-1-1 0,1 1 0,-1-1 0,1 0 0,0 0 0,1 0 0,-1-1 0,0 1 0,1-1 0,-1 1 0,1-1 0,0 0 0,0 0 0,0-1 0,0 1 0,0-1 0,0 0 0,7 1 0,1 0 0,-1 0 0,1 0 0,0-1 0,0-1 0,0 0 0,0-1 0,0 0 0,0-1 0,11-2 0,-18 2 0,0 1 0,0-1 0,-1 0 0,1 0 0,-1-1 0,1 1 0,-1-1 0,0 0 0,0 0 0,0 0 0,-1-1 0,1 1 0,-1-1 0,0 0 0,0 0 0,0 0 0,0-1 0,-1 1 0,1 0 0,-1-1 0,-1 0 0,1 1 0,1-9 0,2-15 0,-2 0 0,-1 0 0,-2 0 0,-3-36 0,0 8 0,3 51 0,0 0 0,0-1 0,-1 1 0,0-1 0,0 1 0,0 0 0,-1 0 0,0 0 0,0 0 0,0 0 0,-1 0 0,1 0 0,-1 1 0,-5-7 0,5 8 0,-1 0 0,0 0 0,0 0 0,0 0 0,0 1 0,0-1 0,0 1 0,-1 0 0,1 1 0,-1-1 0,1 1 0,-1-1 0,0 1 0,1 1 0,-1-1 0,-7 0 0,-9 1-1365,3 1-5461</inkml:trace>
  <inkml:trace contextRef="#ctx0" brushRef="#br0" timeOffset="6731.82">5345 725 24575,'0'688'0,"-2"-872"0,9-279 0,3 412 0,-8 42 0,0 0 0,0 0 0,-1 0 0,0 0 0,0-16 0,-1 24 0,-1 1 0,1-1 0,0 0 0,-1 0 0,1 0 0,0 1 0,-1-1 0,1 0 0,-1 1 0,1-1 0,-1 0 0,1 1 0,-1-1 0,1 0 0,-1 1 0,0-1 0,1 1 0,-1-1 0,0 1 0,0 0 0,1-1 0,-1 1 0,0 0 0,0-1 0,0 1 0,1 0 0,-1 0 0,0 0 0,0 0 0,0 0 0,0 0 0,1 0 0,-1 0 0,0 0 0,-1 0 0,-33 7 0,32-7 0,-60 21 0,-94 44 0,151-62 0,-1-1-195,1 1 0,0 0 0,1 1 0,-1-1 0,0 1 0,-5 5 0,0 4-6631</inkml:trace>
  <inkml:trace contextRef="#ctx0" brushRef="#br0" timeOffset="9692.62">5223 1531 24575,'316'0'0,"-867"0"0,1082 0 0,-539 0 0,0 0 0,0 0 0,1-1 0,-1 0 0,0-1 0,-14-4 0,19 5 0,0 0 0,1-1 0,-1 1 0,0-1 0,1 0 0,-1 0 0,1 0 0,0 0 0,0 0 0,0-1 0,0 1 0,0-1 0,0 1 0,1-1 0,-1 0 0,1 1 0,0-1 0,-1 0 0,2 0 0,-2-5 0,-2-15 0,1 0 0,1 0 0,2 0 0,4-43 0,-1-5 0,-1-19 0,0 25 0,-7-68 0,-6 69 0,6 44 0,2 0 0,-3-32 0,7 40 0,-2 0 0,0 0 0,0 0 0,-1 0 0,-6-20 0,7 29 0,-1 0 0,1 0 0,0 0 0,-1 0 0,0 0 0,0 0 0,0 1 0,0-1 0,0 1 0,0-1 0,-1 1 0,1 0 0,-1 0 0,1 0 0,-1 0 0,0 0 0,0 0 0,0 1 0,0-1 0,0 1 0,-1 0 0,1 0 0,0 0 0,0 1 0,-5-1 0,0 0 0,-1 0 0,1 1 0,-1 0 0,1 1 0,-1 0 0,1 0 0,-1 1 0,1 0 0,0 0 0,0 1 0,0 0 0,0 1 0,1-1 0,-1 2 0,1-1 0,0 1 0,0 0 0,0 0 0,-8 9 0,-1 0-118,-16 14-506,-47 32 1,61-50-6203</inkml:trace>
  <inkml:trace contextRef="#ctx0" brushRef="#br0" timeOffset="11412.04">7077 1771 24575,'-11'4'0,"-1"-1"0,1 0 0,-1-1 0,0-1 0,0 0 0,0 0 0,0-1 0,-16-2 0,-4 2 0,-32 0-90,-775 20-1185,799-18-5551</inkml:trace>
  <inkml:trace contextRef="#ctx0" brushRef="#br0" timeOffset="12566.32">5991 1627 24575,'2'0'0,"-1"0"0,1 1 0,-1-1 0,1 0 0,-1 1 0,1-1 0,-1 1 0,1 0 0,-1-1 0,0 1 0,1 0 0,-1 0 0,0 0 0,0 0 0,0 0 0,0 0 0,0 0 0,0 0 0,0 1 0,0-1 0,0 0 0,0 1 0,-1-1 0,1 0 0,0 1 0,-1-1 0,0 1 0,1-1 0,-1 1 0,1 2 0,1 7 0,-1 0 0,0 1 0,-1 12 0,1-10 0,-1 132 0,-1-407 0,1 259 0,0 0 0,0 1 0,0-1 0,0 0 0,0 0 0,-1 0 0,1 1 0,-1-1 0,1 0 0,-1 0 0,-1-2 0,2 4 0,-1-1 0,1 1 0,0 0 0,-1-1 0,1 1 0,-1 0 0,1-1 0,0 1 0,-1 0 0,1-1 0,-1 1 0,1 0 0,-1 0 0,0 0 0,1-1 0,-1 1 0,1 0 0,-1 0 0,1 0 0,-1 0 0,1 0 0,-1 0 0,1 0 0,-2 0 0,-2 2 0,-1-1 0,1 1 0,-1 0 0,1 0 0,0 1 0,0-1 0,-4 4 0,1-1 0,-186 118 0,193-123 0,-1 0 0,0 1 0,1-1 0,-1 0 0,1 1 0,-1-1 0,1 0 0,-1 1 0,1-1 0,-1 1 0,1-1 0,-1 1 0,1-1 0,0 1 0,-1-1 0,1 1 0,0 0 0,-1-1 0,1 1 0,0-1 0,0 1 0,0 0 0,-1-1 0,1 1 0,0 0 0,0-1 0,0 1 0,0-1 0,0 1 0,0 0 0,0-1 0,1 2 0,0 0 0,0 0 0,0 0 0,0-1 0,1 1 0,-1 0 0,0-1 0,1 1 0,-1-1 0,1 0 0,3 3 0,50 25 0,-50-27 0,29 12 0,42 11 0,-30-11 0,-43-13-65,0 0 0,-1 0 0,1 0 0,-1 0 0,1 1 0,-1-1 0,1 0 0,-1 1 0,0 0 0,0 0 0,0-1 0,0 1 0,0 1 0,0-1 0,0 0 0,-1 0 0,1 1 0,-1-1 0,1 0 0,0 4 0,3 12-6761</inkml:trace>
  <inkml:trace contextRef="#ctx0" brushRef="#br0" timeOffset="13419.7">293 3130 24575,'0'1061'0,"0"-1184"-1365,0 64-5461</inkml:trace>
  <inkml:trace contextRef="#ctx0" brushRef="#br0" timeOffset="14706.32">342 2986 24575,'4'-2'0,"0"0"0,0 0 0,0 1 0,0 0 0,0-1 0,0 1 0,1 1 0,-1-1 0,0 1 0,0-1 0,1 1 0,6 1 0,0-1 0,1406-25-1215,2076 25-15,-3485 0 1452,1 0 1,-1-1-1,0 0 0,0-1 0,0 0 1,0 0-1,0 0 0,0-1 1,-1-1-1,14-7 0,-19 10-222,0 0 0,0 0 0,0 0 0,0 0 0,1 0 0,-1 1 0,0-1 0,1 1 0,-1-1 0,0 1 0,1 0 0,-1 0 0,5 0 0,-6 1 0,0-1 0,1 1 0,-1 0 0,0 0 0,1-1 0,-1 1 0,0 0 0,0 0 0,0 0 0,0 1 0,0-1 0,0 0 0,0 0 0,0 0 0,0 1 0,-1-1 0,1 0 0,-1 1 0,1-1 0,-1 1 0,1-1 0,-1 1 0,0-1 0,1 2 0,6 41 0,-3 0 0,-1 0 0,-4 75 0,-1-48 0,-9 152 0,-59 336 0,67-542 0,0 7 0,-1 0 0,-1-1 0,-2 0 0,0 0 0,-1 0 0,-12 22 0,18-41 0,-1 0 0,1-1 0,-1 0 0,0 0 0,1 1 0,-2-2 0,1 1 0,0 0 0,0-1 0,-1 1 0,0-1 0,1 0 0,-1 0 0,0 0 0,0-1 0,0 1 0,0-1 0,-5 1 0,-6 0 0,-1 0 0,1-1 0,-27-2 0,26 1 0,-3662-19-4080,2446 21 8160,1218-1-4200,3-1 184,1 0-1,-1 0 0,-12-2 1,21 1-114,1 1 0,0 0 0,-1 0 0,1-1 0,-1 1 0,1 0 0,-1-1 0,1 0 0,0 1 0,-1-1 0,1 0 0,0 1 0,0-1 0,0 0 0,-1 0 0,1 0 0,0 0 0,0 0 0,0 0 0,0-1 1,1 1-1,-1 0 0,0 0 0,0-1 0,1 1 0,-1 0 0,1-1 0,-1 1 0,1-3 0,1-16-6776</inkml:trace>
  <inkml:trace contextRef="#ctx0" brushRef="#br0" timeOffset="15432.82">2099 3395 24575,'0'2'0,"0"7"0,0 7 0,0 17 0,0 14 0,0 11 0,0 6 0,0-3 0,0-6 0,0-11 0,2-10 0,1-12-8191</inkml:trace>
  <inkml:trace contextRef="#ctx0" brushRef="#br0" timeOffset="16128.62">2673 3347 24575,'-1'7'0,"-1"1"0,0-1 0,0 1 0,-1-1 0,1 0 0,-2 0 0,1 0 0,-6 8 0,-1 5 0,-1 1 0,5-10 0,0 1 0,0 0 0,1 0 0,0 0 0,1 1 0,1 0 0,0-1 0,-1 17 0,4-27 0,0 0 0,1 0 0,-1-1 0,1 1 0,0 0 0,-1 0 0,1 0 0,0-1 0,0 1 0,0 0 0,0-1 0,1 1 0,-1-1 0,0 1 0,1-1 0,-1 0 0,1 0 0,-1 1 0,1-1 0,-1 0 0,1 0 0,0-1 0,0 1 0,-1 0 0,1 0 0,0-1 0,0 1 0,0-1 0,0 0 0,0 1 0,0-1 0,2 0 0,8 1 0,-1-1 0,0 0 0,0-1 0,14-2 0,-3-1 0,0-1 0,0 0 0,0-2 0,32-15 0,-45 18 0,0-1 0,0 0 0,0 0 0,0-1 0,-1 0 0,0 0 0,-1-1 0,1 0 0,-1 0 0,-1-1 0,1 0 0,7-12 0,-12 17 0,-1 0 0,0 0 0,0 0 0,0 0 0,0 0 0,0 0 0,-1 0 0,1 0 0,-1-6 0,0 9 0,0 0 0,0 1 0,0-1 0,0 0 0,0 0 0,0 0 0,0 0 0,0 0 0,0 0 0,0 0 0,-1 0 0,1 0 0,0 0 0,0 0 0,0 0 0,0 0 0,0 0 0,0 0 0,0 0 0,0 0 0,0 0 0,0 0 0,0 0 0,-1 0 0,1 0 0,0 0 0,0 0 0,0 0 0,0 0 0,0 0 0,0 0 0,0 0 0,0 0 0,0 0 0,0 0 0,0 0 0,0 0 0,-1 0 0,1 0 0,0 0 0,0 0 0,0 0 0,0 0 0,0 0 0,0-1 0,0 1 0,0 0 0,0 0 0,0 0 0,0 0 0,0 0 0,0 0 0,0 0 0,0 0 0,0 0 0,0 0 0,0 0 0,0 0 0,0-1 0,0 1 0,0 0 0,0 0 0,0 0 0,0 0 0,0 0 0,0 0 0,0 0 0,0 0 0,-6 9 0,-6 15 0,-10 47-341,2 0 0,4 2-1,-9 88 1,23-133-6485</inkml:trace>
  <inkml:trace contextRef="#ctx0" brushRef="#br0" timeOffset="16573.14">3246 3382 24575,'0'-2'0,"2"-4"0,7-7 0,11-1 0,9-4 0,9-2 0,5 2 0,3 4 0,-3 1 0,-5 1 0,-8 4-8191</inkml:trace>
  <inkml:trace contextRef="#ctx0" brushRef="#br0" timeOffset="17166.45">3344 3323 24575,'-1'60'0,"-1"-21"0,6 52 0,-4-88 0,1 0 0,0 0 0,0 0 0,0 0 0,0 0 0,1 0 0,-1 0 0,1-1 0,0 1 0,-1-1 0,1 1 0,0-1 0,1 0 0,-1 1 0,0-1 0,1 0 0,-1 0 0,1-1 0,-1 1 0,1-1 0,0 1 0,0-1 0,0 0 0,0 0 0,0 0 0,0 0 0,0 0 0,0-1 0,5 1 0,9 1 0,0-1 0,0-1 0,0 0 0,19-4 0,41-10 0,-57 9 0,0 1 0,0 1 0,29-1 0,-43 4 0,1 0 0,-1 1 0,1 0 0,-1 0 0,0 0 0,1 1 0,-1 0 0,0 0 0,0 1 0,0 0 0,0 0 0,-1 0 0,1 0 0,9 9 0,-5-2 0,0 0 0,0 1 0,-1 1 0,-1-1 0,0 1 0,0 1 0,-2-1 0,1 1 0,6 21 0,-7-17 0,-1 0 0,-1 1 0,0 0 0,-1 0 0,-1 0 0,-1 0 0,-1 20 0,-1-34 3,1 1 1,0-1-1,-1 0 0,0 0 0,0 0 1,0 0-1,0 0 0,-1 0 0,1 0 1,-1-1-1,0 1 0,0-1 0,-1 1 1,1-1-1,-1 1 0,0-1 0,1 0 1,-1 0-1,-1-1 0,1 1 0,0-1 0,-1 1 1,1-1-1,-1 0 0,0 0 0,0 0 1,0-1-1,0 0 0,0 1 0,0-1 1,0-1-1,0 1 0,0 0 0,0-1 1,-1 0-1,-4 0 0,-4-1-138,0 0 0,0 0 0,1-2 0,-1 1 0,0-1 0,1-1 0,0 0 0,0-1 0,0 0 0,-18-12 0,2-3-6691</inkml:trace>
  <inkml:trace contextRef="#ctx0" brushRef="#br0" timeOffset="18078.79">3954 3479 24575,'18'-50'0,"-16"41"0,1 0 0,0 1 0,1-1 0,0 1 0,8-13 0,-8 14 0,1 1 0,1 0 0,-1 0 0,1 0 0,0 1 0,1 0 0,-1 0 0,1 0 0,0 1 0,0 0 0,1 1 0,12-5 0,-9 4 0,1 1 0,0 1 0,0 0 0,0 0 0,1 1 0,-1 1 0,23 2 0,-32-2 0,0 0 0,1 1 0,-1 0 0,0-1 0,0 1 0,0 0 0,0 0 0,0 1 0,-1-1 0,1 1 0,0-1 0,-1 1 0,1 0 0,-1 0 0,1 0 0,-1 0 0,0 0 0,3 4 0,-2-2 0,-1 1 0,0-1 0,0 1 0,0-1 0,0 1 0,-1 0 0,1 0 0,-1-1 0,-1 1 0,1 9 0,-1-2 0,0 0 0,-1 0 0,-1 0 0,0 1 0,0-2 0,-1 1 0,-1 0 0,-9 19 0,-1-9 0,13-21 0,1 0 0,-1 0 0,1-1 0,-1 1 0,1-1 0,-1 1 0,1 0 0,-1-1 0,0 1 0,0-1 0,1 1 0,-1-1 0,0 0 0,1 1 0,-1-1 0,0 0 0,0 1 0,0-1 0,0 0 0,1 0 0,-1 0 0,0 0 0,0 0 0,0 0 0,0 0 0,-1 0 0,2 0 0,-1 0 0,1 0 0,0 0 0,0 0 0,0 0 0,-1 0 0,1-1 0,0 1 0,0 0 0,0 0 0,-1 0 0,1 0 0,0 0 0,0-1 0,0 1 0,0 0 0,0 0 0,-1 0 0,1-1 0,0 1 0,0 0 0,0 0 0,0 0 0,0-1 0,0 1 0,0 0 0,0 0 0,0-1 0,0 1 0,0 0 0,0 0 0,0 0 0,0-1 0,0 1 0,0 0 0,0 0 0,0-1 0,0 1 0,0 0 0,0-1 0,10-8 0,14-5 0,-16 12 0,0 1 0,0 0 0,0 0 0,0 0 0,0 1 0,0 0 0,0 1 0,0 0 0,0 0 0,0 0 0,0 1 0,0 0 0,0 1 0,-1 0 0,0 0 0,10 6 0,-13-7 0,0 0 0,0 1 0,-1-1 0,1 1 0,-1 0 0,1 0 0,-1 1 0,0-1 0,0 0 0,-1 1 0,1 0 0,-1 0 0,0 0 0,0 0 0,0 0 0,0 0 0,-1 0 0,1 1 0,-1-1 0,0 1 0,-1-1 0,1 1 0,-1-1 0,0 1 0,0-1 0,0 1 0,-1-1 0,1 1 0,-1-1 0,-2 5 0,-1 2 0,-1-1 0,0 0 0,0 0 0,-1 0 0,0-1 0,-1 1 0,0-2 0,-1 1 0,0-1 0,0 0 0,-1-1 0,0 1 0,-17 9 0,11-7 0,0-2 0,-1 0 0,0 0 0,0-1 0,-1-1 0,0-1 0,0-1 0,-23 4 0,38-7-34,1-1 0,-1 0 0,0 1 0,0-1 0,0 0-1,0 0 1,0 0 0,0 0 0,0 0 0,0 0 0,0-1 0,0 1 0,0-1-1,0 1 1,0-1 0,1 0 0,-1 0 0,0 1 0,0-1 0,1-1-1,-1 1 1,1 0 0,-1 0 0,1 0 0,-1-1 0,1 1 0,0-1 0,-1 1-1,1-1 1,0 0 0,0 1 0,0-1 0,1 0 0,-1 0 0,0 1 0,1-1-1,-1 0 1,1 0 0,-1-2 0,-1-17-6792</inkml:trace>
  <inkml:trace contextRef="#ctx0" brushRef="#br0" timeOffset="19306.5">4662 3395 24575,'24'-41'0,"-18"32"0,0-1 0,0 1 0,-1-1 0,5-14 0,-9 19 0,1 1 0,0-1 0,0 1 0,0 0 0,0 0 0,1 0 0,0 0 0,0 0 0,0 0 0,0 1 0,1 0 0,-1-1 0,6-2 0,-8 5 0,0 0 0,0 1 0,0-1 0,1 1 0,-1-1 0,0 1 0,1-1 0,-1 1 0,1 0 0,-1 0 0,0-1 0,1 1 0,-1 0 0,1 0 0,-1 1 0,0-1 0,1 0 0,-1 0 0,2 1 0,-1 0 0,0 0 0,0 1 0,0-1 0,0 1 0,0-1 0,0 1 0,0-1 0,-1 1 0,1 0 0,-1 0 0,1 0 0,-1 0 0,0 0 0,2 4 0,3 7 0,-1-1 0,-1 1 0,-1 0 0,1 0 0,-2 0 0,1 15 0,2 83 0,-5-83 0,0-23 0,0 21 0,0 0 0,-2-1 0,-7 42 0,8-62 0,0 1 0,-1-1 0,1 1 0,-1-1 0,0 0 0,-1 0 0,1 0 0,-1 0 0,0 0 0,0-1 0,0 1 0,-1-1 0,0 0 0,0 0 0,0 0 0,0 0 0,0-1 0,-1 0 0,0 0 0,0 0 0,1 0 0,-2-1 0,-6 3 0,11-5 0,0 1 0,-1-1 0,1 1 0,0-1 0,0 0 0,-1 0 0,1 0 0,0 0 0,0 0 0,-1 0 0,1 0 0,0 0 0,0-1 0,-1 1 0,1 0 0,0-1 0,0 1 0,0-1 0,-1 1 0,1-1 0,0 1 0,0-1 0,0 0 0,0 0 0,0 1 0,0-1 0,0 0 0,0 0 0,1 0 0,-1 0 0,0 0 0,1 0 0,-1 0 0,0-2 0,0 1 0,1 0 0,-1 1 0,1-1 0,0 1 0,0-1 0,0 0 0,0 1 0,0-1 0,0 0 0,0 1 0,0-1 0,1 0 0,-1 1 0,1-1 0,-1 1 0,1-1 0,-1 1 0,1-1 0,0 1 0,0-1 0,0 1 0,0 0 0,0-1 0,0 1 0,0 0 0,2-1 0,3-2 0,0 0 0,1 0 0,-1 1 0,1 0 0,0 1 0,0 0 0,0 0 0,0 0 0,0 1 0,0-1 0,12 1 0,14 0 0,38 3 0,-63-1 0,9 1 0,0 1 0,0 1 0,-1 1 0,1 0 0,-1 1 0,0 1 0,18 10 0,-8-4 0,41 13 0,-10-7-1365,-42-13-5461</inkml:trace>
  <inkml:trace contextRef="#ctx0" brushRef="#br0" timeOffset="22341.96">4954 3358 24575,'0'-4'0,"0"-3"0,0-9 0,0-12 0,0-15 0,0-17 0,0-19 0,0-14 0,0-4 0,0 1 0,0 8 0,0 13 0,0 13 0,0 18-8191</inkml:trace>
  <inkml:trace contextRef="#ctx0" brushRef="#br0" timeOffset="23243.41">4234 2818 24575,'0'-3'0,"0"-3"0,0-7 0,0-1 0,0-6 0,0-7 0,0-5 0,2-6 0,3-2 0,1 0 0,-1 2 0,-2 8-8191</inkml:trace>
  <inkml:trace contextRef="#ctx0" brushRef="#br0" timeOffset="24424.65">4320 2733 24575,'0'2'0,"0"5"0,-4 9 0,-2 11 0,1 10 0,1 17 0,1 11 0,1 7 0,1 3 0,0-6 0,1-7 0,1-7 0,-1-7 0,0-9 0,0-6 0,0-4 0,-2-7 0,0-7-8191</inkml:trace>
  <inkml:trace contextRef="#ctx0" brushRef="#br0" timeOffset="25155.02">3674 2877 24575,'0'4'0,"0"12"0,-7 13 0,-1 20 0,0 19 0,2 15 0,1 0 0,2-8 0,2-10 0,0-17-8191</inkml:trace>
  <inkml:trace contextRef="#ctx0" brushRef="#br0" timeOffset="26023.17">2819 2818 24575,'0'2'0,"0"8"0,0 14 0,0 18 0,0 17 0,0 13 0,-4 8 0,-1 0 0,-1-2 0,2-9 0,1-8 0,1-8 0,1-13-8191</inkml:trace>
  <inkml:trace contextRef="#ctx0" brushRef="#br0" timeOffset="26697.57">2075 2697 24575,'0'2'0,"0"7"0,0 12 0,0 13 0,0 14 0,0 10 0,0 5 0,0 3 0,0-3 0,0-5 0,0-7 0,0-6 0,0-10-8191</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8:54.645"/>
    </inkml:context>
    <inkml:brush xml:id="br0">
      <inkml:brushProperty name="width" value="0.05" units="cm"/>
      <inkml:brushProperty name="height" value="0.05" units="cm"/>
      <inkml:brushProperty name="color" value="#FF0066"/>
    </inkml:brush>
  </inkml:definitions>
  <inkml:trace contextRef="#ctx0" brushRef="#br0">0 1 24575,'6'2'0,"4"2"0,6-1 0,3 0 0,7-1 0,10 0 0,4-2 0,4 0 0,6 0 0,2 0 0,-5 0 0,-5 0 0,-9 0-8191</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8:55.051"/>
    </inkml:context>
    <inkml:brush xml:id="br0">
      <inkml:brushProperty name="width" value="0.05" units="cm"/>
      <inkml:brushProperty name="height" value="0.05" units="cm"/>
      <inkml:brushProperty name="color" value="#FF0066"/>
    </inkml:brush>
  </inkml:definitions>
  <inkml:trace contextRef="#ctx0" brushRef="#br0">0 1 24575,'0'3'0,"6"3"0,4 1 0,6 0 0,4-3 0,3 0 0,6-3 0,4 0 0,7 0 0,-2-1-8191</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8:55.501"/>
    </inkml:context>
    <inkml:brush xml:id="br0">
      <inkml:brushProperty name="width" value="0.05" units="cm"/>
      <inkml:brushProperty name="height" value="0.05" units="cm"/>
      <inkml:brushProperty name="color" value="#FF0066"/>
    </inkml:brush>
  </inkml:definitions>
  <inkml:trace contextRef="#ctx0" brushRef="#br0">165 34 24575,'0'9'0,"0"16"0,0 23 0,0 23 0,0 17 0,0 8 0,3 4 0,3-9 0,2-13 0,-2-14 0,-1-22 0,-2-25 0</inkml:trace>
  <inkml:trace contextRef="#ctx0" brushRef="#br0" timeOffset="603.79">312 34 24575,'0'-5'0,"-6"-2"0,-4 0 0,-6 1 0,-3 2 0,-5 1 0,-2 2 0,-1 1 0,0 0 0,1 0 0,-1 0 0,-1 0 0,2 1 0,-1-1 0,5 0-8191</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9:00.465"/>
    </inkml:context>
    <inkml:brush xml:id="br0">
      <inkml:brushProperty name="width" value="0.05" units="cm"/>
      <inkml:brushProperty name="height" value="0.05" units="cm"/>
      <inkml:brushProperty name="color" value="#FF0066"/>
    </inkml:brush>
  </inkml:definitions>
  <inkml:trace contextRef="#ctx0" brushRef="#br0">0 538 24575,'2'1'0,"0"-1"0,0 0 0,-1 1 0,1-1 0,0 1 0,0 0 0,-1-1 0,1 1 0,0 0 0,-1 0 0,1 0 0,-1 0 0,1 1 0,-1-1 0,0 0 0,1 1 0,-1-1 0,0 1 0,0-1 0,0 1 0,0-1 0,0 1 0,0 0 0,1 2 0,13 49 0,-14-50 0,13 77 0,5 135 0,-12-109 0,0 6 0,7 73 0,-12-275 0,-5-104 0,4-232 0,-1 421 0,0 0 0,1 0 0,-1 1 0,1-1 0,0 0 0,0 0 0,0 1 0,1-1 0,0 1 0,-1-1 0,2 1 0,-1 0 0,0 0 0,4-5 0,-3 7 0,0-1 0,0 1 0,1-1 0,-1 1 0,1 0 0,-1 0 0,1 1 0,-1-1 0,1 1 0,0 0 0,0 0 0,0 0 0,0 0 0,-1 1 0,1-1 0,0 1 0,6 0 0,-6 0 0,0 0 0,0 0 0,1 1 0,-1-1 0,0 1 0,0 0 0,0 0 0,0 0 0,0 0 0,0 1 0,0 0 0,0 0 0,-1 0 0,1 0 0,0 0 0,-1 1 0,0 0 0,0-1 0,0 1 0,5 6 0,-4-2 0,0 1 0,0-1 0,0 1 0,-1 0 0,0 0 0,-1 0 0,1 0 0,-2 1 0,2 11 0,-1-8 0,-1-1 0,0 1 0,-1 0 0,-1 17 0,0-25 0,1 0 0,-1 0 0,0-1 0,-1 1 0,1-1 0,-1 1 0,1-1 0,-1 1 0,0-1 0,0 0 0,0 0 0,-1 0 0,1 0 0,-1 0 0,0-1 0,1 1 0,-6 3 0,-15 8-1365,2-4-5461</inkml:trace>
  <inkml:trace contextRef="#ctx0" brushRef="#br0" timeOffset="749.55">863 604 24575,'-1'-2'0,"-1"-1"0,0 1 0,0 1 0,0-1 0,0 0 0,0 0 0,0 1 0,0-1 0,0 1 0,0 0 0,-1 0 0,1-1 0,-1 1 0,1 1 0,-1-1 0,1 0 0,-4 0 0,-50-5 0,47 5 0,3 1 0,-4-1 0,1 0 0,0 1 0,-1 0 0,1 1 0,-17 3 0,23-4 0,1 1 0,-1 0 0,1 0 0,0 1 0,-1-1 0,1 0 0,0 1 0,0-1 0,0 1 0,0 0 0,0 0 0,0 0 0,0 0 0,1 0 0,-1 0 0,1 0 0,-1 0 0,1 1 0,0-1 0,0 1 0,0-1 0,0 1 0,1-1 0,-1 1 0,0 3 0,-2 17 0,1 0 0,0 0 0,2 0 0,1 1 0,1-1 0,6 31 0,-7-48 0,1-1 0,0 0 0,0 1 0,0-1 0,0 0 0,1 0 0,0-1 0,0 1 0,1 0 0,-1-1 0,1 0 0,0 0 0,0 0 0,0 0 0,1-1 0,8 6 0,-10-7 0,1 0 0,-1-1 0,0 1 0,1-1 0,-1 0 0,1 0 0,0 0 0,-1 0 0,1-1 0,0 0 0,0 1 0,-1-1 0,1-1 0,0 1 0,-1 0 0,1-1 0,0 0 0,-1 0 0,1 0 0,-1 0 0,1-1 0,-1 1 0,1-1 0,-1 0 0,0 0 0,4-3 0,1-2 0,-1 0 0,0-1 0,0 0 0,0 0 0,-1-1 0,-1 0 0,1 0 0,-1 0 0,-1-1 0,0 1 0,0-1 0,3-14 0,1-12 0,-1-1 0,2-38 0,-8 66 0,4-20 0,-1 27 0,0 9 0,4 13 0,10 47 0,-8-27 0,1-1 0,2 0 0,2-1 0,23 43 0,-37-79 7,0 0-1,0 0 0,0 0 0,0-1 1,1 1-1,-1 0 0,1-1 0,-1 1 1,1-1-1,0 1 0,-1-1 1,1 0-1,0 1 0,0-1 0,0 0 1,0 0-1,0-1 0,3 2 0,-4-2-60,1 0-1,-1-1 0,0 1 0,1 0 0,-1-1 0,1 1 0,-1 0 0,0-1 0,1 0 0,-1 1 0,0-1 0,0 0 0,1 0 0,-1 0 0,0 0 0,0 0 0,0 0 0,0 0 0,0 0 0,0 0 0,0 0 0,-1 0 0,1-1 0,0 1 0,-1 0 0,2-3 0,8-21-6771</inkml:trace>
  <inkml:trace contextRef="#ctx0" brushRef="#br0" timeOffset="1218.9">1091 554 24575,'0'0'0,"0"-1"0,0 1 0,1-1 0,-1 1 0,0 0 0,1-1 0,-1 1 0,0-1 0,1 1 0,-1 0 0,1-1 0,-1 1 0,1 0 0,-1-1 0,1 1 0,-1 0 0,1 0 0,-1-1 0,1 1 0,-1 0 0,1 0 0,-1 0 0,1 0 0,-1 0 0,1 0 0,-1 0 0,1 0 0,0 0 0,-1 0 0,1 0 0,-1 0 0,1 0 0,-1 0 0,2 1 0,20 3 0,-14 0 0,0 0 0,-1 0 0,1 1 0,-1 0 0,1 0 0,-1 1 0,-1 0 0,1 0 0,-1 1 0,-1-1 0,1 1 0,-1 1 0,5 7 0,2 6 0,-1 0 0,0 1 0,12 38 0,-18-42 0,0 0 0,-1 0 0,-1 1 0,1 19 0,-6-106 0,-1-9 0,3 0 0,15-115 0,-4 147-1365,2 10-5461</inkml:trace>
  <inkml:trace contextRef="#ctx0" brushRef="#br0" timeOffset="1651">1725 1 24575,'2'0'0,"-1"1"0,0 0 0,0 0 0,1-1 0,-1 1 0,0 0 0,0 0 0,0 0 0,0 1 0,0-1 0,-1 0 0,1 0 0,0 0 0,0 1 0,-1-1 0,1 0 0,-1 1 0,1-1 0,-1 1 0,0-1 0,1 2 0,0 1 0,28 90 0,-5 1 0,13 102 0,10 47 0,-34-193 0,2 0 0,37 82 0,-47-122 0,1 0 0,0 0 0,14 17 0,-19-26 0,0-1 0,0 1 0,0 0 0,1-1 0,-1 1 0,0-1 0,1 0 0,-1 0 0,1 1 0,0-1 0,-1 0 0,1 0 0,0 0 0,0-1 0,0 1 0,0 0 0,-1-1 0,1 1 0,0-1 0,0 0 0,0 1 0,0-1 0,0 0 0,0 0 0,0 0 0,0-1 0,0 1 0,0 0 0,0-1 0,0 1 0,3-2 0,0-1 9,-1-1 0,1 1 0,-1-1-1,1 0 1,-1 0 0,0 0 0,0-1-1,-1 1 1,6-10 0,23-49-1215,-31 58 959,20-46-6579</inkml:trace>
  <inkml:trace contextRef="#ctx0" brushRef="#br0" timeOffset="2040.24">2231 489 24575,'0'-3'0,"-3"0"0,-9-1 0,-14 1 0,-10 1 0,-6 1 0,-8 3 0,-5 2 0,-3-1 0,-7 0 0,-2-1 0,4 0 0,4-2 0,10 1 0,8-1 0,5 0 0,8 0-8191</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24T14:28:57.084"/>
    </inkml:context>
    <inkml:brush xml:id="br0">
      <inkml:brushProperty name="width" value="0.05" units="cm"/>
      <inkml:brushProperty name="height" value="0.05" units="cm"/>
      <inkml:brushProperty name="color" value="#FF0066"/>
    </inkml:brush>
  </inkml:definitions>
  <inkml:trace contextRef="#ctx0" brushRef="#br0">213 432 24575,'0'8'0,"0"17"0,0 18 0,0 20 0,0 20 0,0 9 0,3-2 0,4-6 0,0-12 0,2-12 0,3-16 0,-2-22 0</inkml:trace>
  <inkml:trace contextRef="#ctx0" brushRef="#br0" timeOffset="404.14">311 562 24575,'0'-6'0,"-3"-1"0,-6 0 0,-4 1 0,-9 2 0,-3 2 0,-3 1 0,-2 0 0,-2 1 0,-3 0 0,-5 1 0,0-1 0,6 0-8191</inkml:trace>
  <inkml:trace contextRef="#ctx0" brushRef="#br0" timeOffset="1025.92">572 546 24575,'57'8'0,"-49"-6"0,0 0 0,0-1 0,0 0 0,0 0 0,16-1 0,-21-1 0,0 1 0,0-1 0,0 0 0,0 0 0,0 0 0,0-1 0,0 1 0,0-1 0,-1 0 0,1 1 0,0-1 0,-1 0 0,0-1 0,1 1 0,-1 0 0,0-1 0,0 1 0,0-1 0,2-3 0,-3 3 0,1 1 0,-1 0 0,1-1 0,-1 1 0,0-1 0,0 0 0,0 1 0,0-1 0,0 0 0,-1 0 0,1 1 0,-1-1 0,0 0 0,0 0 0,0 0 0,0 0 0,0 1 0,-1-1 0,1 0 0,-1 0 0,0 1 0,0-1 0,-2-4 0,2 6 0,-1-1 0,1 0 0,-1 0 0,0 1 0,0-1 0,0 1 0,0 0 0,0 0 0,0-1 0,0 1 0,0 0 0,0 1 0,-1-1 0,1 0 0,0 1 0,-1-1 0,1 1 0,-1 0 0,1-1 0,0 1 0,-1 1 0,1-1 0,0 0 0,-1 0 0,1 1 0,0-1 0,-1 1 0,-2 1 0,-3 1 0,0-1 0,1 2 0,-1-1 0,1 1 0,0 0 0,0 0 0,0 1 0,0 0 0,1 1 0,-9 8 0,5-3 0,1 1 0,0 0 0,1 0 0,0 0 0,-8 21 0,4-4 0,2 0 0,1 0 0,1 1 0,1 1 0,-2 33 0,9-64 0,-3 18 0,2 1 0,0 0 0,1 0 0,4 27 0,-4-42 0,1 0 0,-1-1 0,1 1 0,0 0 0,0-1 0,1 1 0,-1-1 0,1 0 0,-1 1 0,1-1 0,0 0 0,1 0 0,-1 0 0,0 0 0,1 0 0,-1-1 0,1 1 0,0-1 0,0 0 0,0 1 0,0-1 0,1-1 0,-1 1 0,0 0 0,1-1 0,-1 0 0,1 0 0,-1 0 0,8 1 0,-4-1 8,0-1-1,0 1 1,0-1-1,0-1 1,-1 0-1,1 0 1,0 0-1,0-1 1,-1 0-1,1 0 1,-1 0-1,1-1 1,-1 0-1,0 0 1,6-5-1,-1-1-219,-1 1 0,0-2 0,-1 1-1,0-1 1,0-1 0,12-19 0,7-15-6614</inkml:trace>
  <inkml:trace contextRef="#ctx0" brushRef="#br0" timeOffset="1385.16">849 530 24575,'3'0'0,"3"0"0,10 0 0,6 0 0,9 8 0,10 17 0,12 15 0,5 9 0,-5-1 0,-5-4 0,-3-2 0,-1-10 0,-4-12 0,-10-16 0,-10-8-8191</inkml:trace>
  <inkml:trace contextRef="#ctx0" brushRef="#br0" timeOffset="1776.11">1321 366 24575,'-5'0'0,"-8"3"0,-5 9 0,-4 17 0,2 16 0,-2 10 0,-3 3 0,4 1 0,-1-8 0,1-6 0,3-6 0,1-6 0,2-9-8191</inkml:trace>
  <inkml:trace contextRef="#ctx0" brushRef="#br0" timeOffset="2151.65">1467 8 24575,'1'-1'0,"0"0"0,0 1 0,-1-1 0,1 0 0,0 1 0,0-1 0,0 1 0,0-1 0,0 1 0,0 0 0,0-1 0,0 1 0,0 0 0,0-1 0,0 1 0,0 0 0,0 0 0,0 0 0,0 0 0,0 0 0,0 0 0,1 0 0,-1 1 0,0-1 0,0 0 0,0 0 0,0 1 0,0-1 0,0 1 0,0-1 0,-1 1 0,1-1 0,0 1 0,0 0 0,0-1 0,0 2 0,3 2 0,0-1 0,-1 1 0,0 0 0,0 0 0,0 1 0,4 7 0,12 32 0,-3 1 0,-2 1 0,16 84 0,-14-57 0,-5-22 0,34 131 0,-35-149 0,2-1 0,0 0 0,25 42 0,-32-65 14,0-1-1,1 0 0,0 0 0,1 0 1,-1-1-1,2 0 0,-1 0 1,14 9-1,-18-14-68,0 0 0,0 0 0,0-1 0,0 1 0,1-1 0,-1 0 0,1 0 0,-1 0 0,1 0 0,-1 0 0,1-1 0,-1 0 0,1 0 0,-1 0 0,1 0 0,0 0 0,-1-1 0,1 1 0,-1-1 0,1 0 0,-1 0 0,0-1 0,1 1 0,-1-1 0,0 1 0,5-4 0,12-12-6771</inkml:trace>
  <inkml:trace contextRef="#ctx0" brushRef="#br0" timeOffset="2526.06">1956 318 24575,'0'-3'0,"-6"-1"0,-7 1 0,-9 0 0,-10 6 0,-8 9 0,-8 7 0,-1 4 0,-1-3 0,0-4 0,6-5 0,10-4-8191</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31T15:47:57.885"/>
    </inkml:context>
    <inkml:brush xml:id="br0">
      <inkml:brushProperty name="width" value="0.05" units="cm"/>
      <inkml:brushProperty name="height" value="0.05" units="cm"/>
      <inkml:brushProperty name="color" value="#E71224"/>
    </inkml:brush>
  </inkml:definitions>
  <inkml:trace contextRef="#ctx0" brushRef="#br0">1 513 24575,'2'1'0,"-1"1"0,1 0 0,-1 1 0,1-1 0,-1 0 0,0 0 0,0 1 0,0-1 0,0 0 0,0 1 0,-1-1 0,1 1 0,-1-1 0,1 5 0,0 0 0,0-5 0,3 16 0,2 1 0,0-1 0,1 0 0,9 18 0,-14-33 0,0 1 0,-1-1 0,1 0 0,1 0 0,-1 0 0,0 0 0,1 0 0,-1 0 0,1-1 0,0 1 0,0-1 0,0 0 0,0 0 0,0 0 0,0 0 0,1 0 0,-1-1 0,1 0 0,-1 1 0,1-1 0,-1 0 0,1-1 0,0 1 0,-1-1 0,1 0 0,0 0 0,0 0 0,6-1 0,0-1 0,0-2 0,0 1 0,-1-1 0,1 0 0,-1-1 0,0 0 0,-1-1 0,11-8 0,64-61 0,-58 51 0,20-19 0,440-388 0,-406 374-1365,-19 15-5461</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31T15:47:58.626"/>
    </inkml:context>
    <inkml:brush xml:id="br0">
      <inkml:brushProperty name="width" value="0.05" units="cm"/>
      <inkml:brushProperty name="height" value="0.05" units="cm"/>
      <inkml:brushProperty name="color" value="#E71224"/>
    </inkml:brush>
  </inkml:definitions>
  <inkml:trace contextRef="#ctx0" brushRef="#br0">0 79 24575,'4'2'0,"7"10"0,5 13 0,8 9 0,6 4 0,3-4 0,10-5 0,8-9 0,10-17 0,6-15 0,14-16 0,16-19 0,11-14 0,9-7 0,-16 8-8191</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31T15:47:59.268"/>
    </inkml:context>
    <inkml:brush xml:id="br0">
      <inkml:brushProperty name="width" value="0.05" units="cm"/>
      <inkml:brushProperty name="height" value="0.05" units="cm"/>
      <inkml:brushProperty name="color" value="#E71224"/>
    </inkml:brush>
  </inkml:definitions>
  <inkml:trace contextRef="#ctx0" brushRef="#br0">1 99 24575,'0'-1'0,"0"1"0,0 0 0,0 0 0,0-1 0,0 1 0,0 0 0,0 0 0,0-1 0,0 1 0,0 0 0,0 0 0,0-1 0,0 1 0,0 0 0,0 0 0,0-1 0,0 1 0,0 0 0,0 0 0,1-1 0,-1 1 0,0 0 0,0 0 0,0 0 0,0-1 0,0 1 0,1 0 0,-1 0 0,0 0 0,0 0 0,0-1 0,1 1 0,-1 0 0,0 0 0,0 0 0,1 0 0,-1 0 0,0 0 0,0 0 0,0-1 0,1 1 0,10 8 0,7 15 0,6 28 0,-19-38 0,0-1 0,1 0 0,0 0 0,1-1 0,12 15 0,-17-23 0,1 0 0,0-1 0,1 1 0,-1 0 0,0-1 0,1 0 0,-1 0 0,1 0 0,0 0 0,-1-1 0,1 1 0,0-1 0,0 0 0,0 0 0,0 0 0,0-1 0,0 1 0,0-1 0,1 0 0,-1-1 0,0 1 0,4-1 0,15-4 0,-1 0 0,-1-2 0,1 0 0,38-20 0,79-51 0,18-30-1365,-94 57-5461</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31T15:47:59.939"/>
    </inkml:context>
    <inkml:brush xml:id="br0">
      <inkml:brushProperty name="width" value="0.05" units="cm"/>
      <inkml:brushProperty name="height" value="0.05" units="cm"/>
      <inkml:brushProperty name="color" value="#E71224"/>
    </inkml:brush>
  </inkml:definitions>
  <inkml:trace contextRef="#ctx0" brushRef="#br0">2 302 24575,'0'18'0,"-1"-2"0,1 0 0,1 0 0,0 0 0,1-1 0,6 25 0,-7-37 0,1 1 0,-1-1 0,1 0 0,-1 1 0,1-1 0,0 0 0,0 0 0,0 0 0,1-1 0,-1 1 0,1 0 0,-1-1 0,1 0 0,0 1 0,0-1 0,0 0 0,0 0 0,0-1 0,1 1 0,-1-1 0,0 0 0,1 1 0,-1-2 0,1 1 0,0 0 0,-1-1 0,1 1 0,-1-1 0,1 0 0,3-1 0,4 0 0,0 0 0,-1-1 0,1-1 0,-1 0 0,0 0 0,0-1 0,0 0 0,-1-1 0,1 0 0,11-8 0,8-7 0,47-45 0,-31 19 0,-2-2 0,58-85 0,-47 59 0,-20 36-1365,-4 9-5461</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31T15:48:02.341"/>
    </inkml:context>
    <inkml:brush xml:id="br0">
      <inkml:brushProperty name="width" value="0.05" units="cm"/>
      <inkml:brushProperty name="height" value="0.05" units="cm"/>
      <inkml:brushProperty name="color" value="#E71224"/>
    </inkml:brush>
  </inkml:definitions>
  <inkml:trace contextRef="#ctx0" brushRef="#br0">784 1103 24575,'0'1'0,"-1"1"0,1-1 0,-1 0 0,1 1 0,-1-1 0,1 0 0,-1 0 0,0 1 0,1-1 0,-1 0 0,0 0 0,0 0 0,0 0 0,0 0 0,0 0 0,0 0 0,0 0 0,-1-1 0,1 1 0,0 0 0,0-1 0,-1 1 0,1-1 0,0 1 0,-1-1 0,1 0 0,0 1 0,-3-1 0,-47 6 0,43-5 0,-233 2 0,158-4 0,71 1 0,0-1 0,0 0 0,1-1 0,-1 0 0,0-1 0,1 0 0,0 0 0,0-2 0,0 1 0,0-1 0,1-1 0,-1 0 0,1 0 0,1-1 0,-1-1 0,1 1 0,1-1 0,-1-1 0,1 0 0,-12-17 0,7 7 0,1 0 0,1 0 0,0-1 0,2 0 0,0-1 0,1 0 0,2-1 0,0 1 0,-4-26 0,-3-23 0,1 10 0,-7-116 0,18 145 0,1-1 0,2 1 0,6-33 0,-6 53 0,1-1 0,0 0 0,1 1 0,1 0 0,0 0 0,0 0 0,1 1 0,0-1 0,1 1 0,0 1 0,10-11 0,2 1 0,0 2 0,2 0 0,0 1 0,1 0 0,1 2 0,0 1 0,1 1 0,0 1 0,1 1 0,0 1 0,0 1 0,1 2 0,0 0 0,0 2 0,1 0 0,48 1 0,431 8 0,-492-5 0,0 1 0,1 1 0,-1 0 0,-1 0 0,1 1 0,0 1 0,-1 1 0,0 0 0,0 0 0,0 1 0,-1 1 0,1 0 0,-2 1 0,1 0 0,-1 1 0,0 0 0,-1 0 0,0 2 0,10 12 0,12 15 0,-1 1 0,-2 2 0,-2 1 0,-2 1 0,-1 1 0,23 63 0,-34-68 0,-2 0 0,-2 1 0,-1 1 0,4 57 0,-9-13 0,-8 94 0,4-165 0,0 0 0,-1-1 0,-1 1 0,0 0 0,0-1 0,-2 1 0,0-1 0,0 0 0,-1-1 0,-1 1 0,0-1 0,0 0 0,-1-1 0,-1 0 0,0 0 0,0-1 0,-1 0 0,-1-1 0,0 0 0,0 0 0,0-1 0,-14 6 0,1 0 0,-2-2 0,0 0 0,0-2 0,-43 11 0,-114 15 0,174-35 0,-7 2-54,1-2-1,-1 0 0,0 0 1,0-2-1,0 0 1,1-1-1,-1 0 0,1-1 1,-1-1-1,1 0 1,0-2-1,1 1 0,-1-2 1,1 0-1,0 0 0,1-1 1,0-1-1,0-1 1,1 0-1,0 0 0,1-1 1,0 0-1,0-1 1,-16-25-1,8 7-6771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5T15:59:57.505"/>
    </inkml:context>
    <inkml:brush xml:id="br0">
      <inkml:brushProperty name="width" value="0.05" units="cm"/>
      <inkml:brushProperty name="height" value="0.05" units="cm"/>
      <inkml:brushProperty name="color" value="#E71224"/>
    </inkml:brush>
  </inkml:definitions>
  <inkml:trace contextRef="#ctx0" brushRef="#br0">0 0 24575,'864'0'0,"-616"14"0,-125-5 0,2 1 0,104 3 0,-124-14-1365,-75 1-5461</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5T16:00:01.243"/>
    </inkml:context>
    <inkml:brush xml:id="br0">
      <inkml:brushProperty name="width" value="0.05" units="cm"/>
      <inkml:brushProperty name="height" value="0.05" units="cm"/>
      <inkml:brushProperty name="color" value="#E71224"/>
    </inkml:brush>
  </inkml:definitions>
  <inkml:trace contextRef="#ctx0" brushRef="#br0">6132 1836 24575,'-42'-1'0,"1"3"0,-1 1 0,-77 15 0,76-10 0,-1 0 0,0-3 0,0-2 0,0-2 0,-1-2 0,1-1 0,-82-16 0,118 16 0,0 1 0,1-1 0,-1-1 0,1 1 0,0 0 0,0-2 0,0 1 0,0-1 0,0 0 0,1-1 0,0 0 0,0 0 0,0 0 0,0-1 0,1 2 0,0-2 0,0-1 0,0 1 0,1-1 0,0 1 0,1-1 0,-1 1 0,1-2 0,1 1 0,-1-1 0,-2-12 0,-7-26 0,2-2 0,2 1 0,1-1 0,2-52 0,4 88 0,2 0 0,-1-1 0,2 1 0,0 0 0,6-22 0,-6 28 0,1 1 0,-1 0 0,1 0 0,0 0 0,1 0 0,-1 0 0,1 2 0,0-2 0,0 1 0,0 0 0,1 0 0,-1 1 0,1-1 0,9-4 0,13-5 0,0 1 0,0 1 0,1 1 0,1 2 0,0 1 0,0 1 0,47-4 0,217 5 0,-183 7 0,2450-2 0,-2473 5 0,-1 4 0,136 30 0,-154-25 0,69 19 0,137 51 0,20 7 0,-161-52 0,47 11 0,-75-29 0,129 9 0,-217-29 0,0 1 0,0 1 0,0 1 0,-1 0 0,0 1 0,0 0 0,0 2 0,22 10 0,-31-12 0,0 0 0,0 0 0,0 0 0,-1 1 0,1 0 0,-1 0 0,-1 0 0,1 1 0,-1 0 0,-1 0 0,1 1 0,-1-1 0,0 0 0,-1 1 0,0 0 0,0 1 0,-1-1 0,2 12 0,-2-11 0,-1 1 0,0-2 0,0 2 0,-1 0 0,0 0 0,-1-2 0,0 2 0,0 0 0,-5 11 0,4-16 0,0 1 0,-1-1 0,0 1 0,0-1 0,0 1 0,-1-1 0,0 0 0,0-2 0,0 2 0,-1-1 0,0 1 0,1-2 0,-1 1 0,-1 0 0,-9 4 0,-6 1 0,0 1 0,-1-2 0,0-1 0,-1-1 0,1 0 0,-38 2 0,-147 2 0,161-9 0,-1180 0 0,556-5 0,625 4 0,-719-18 0,651 5 0,-113-28 0,97 16 0,-55-20 81,119 26-804,-104-15 0,131 30-6103</inkml:trace>
  <inkml:trace contextRef="#ctx0" brushRef="#br0" timeOffset="2563.69">6444 1401 24575,'-1'-11'0,"0"1"0,-1 0 0,0-1 0,-1 1 0,0 0 0,0 0 0,-1 0 0,0 0 0,-1 1 0,0 1 0,-1-2 0,0 1 0,0 1 0,-9-8 0,-9-10 0,-1 1 0,-56-41 0,-14 2 0,-184-92 0,254 142 0,-183-88 0,-229-78 0,-245-31 0,655 204 0,-448-106 0,-1013-58 0,1021 130 0,250 13 0,-105-9 0,165 30 0,0 7 0,-220 28 0,341-22 0,1 2 0,0 1 0,0 2 0,1 0 0,0 3 0,-45 25 0,48-23 0,1 1 0,1 2 0,0 0 0,-40 38 0,43-32 0,-25 32 0,43-47 0,1 0 0,0-1 0,1 2 0,0 0 0,1 0 0,0-1 0,-3 16 0,-56 188 0,57-190 0,1 2 0,1 0 0,1-1 0,-1 46 0,0 4 0,5-72 0,-1 0 0,1 1 0,-1-1 0,1 0 0,-1 0 0,0-1 0,-1 1 0,1 0 0,0 0 0,-1 0 0,-2 3 0,3-5 0,1-1 0,-1 1 0,1-1 0,-1 1 0,1-1 0,-1 1 0,1-1 0,-1 0 0,0 1 0,1-1 0,-1 0 0,0 0 0,1 1 0,-1-1 0,0 0 0,1 0 0,-1 0 0,0 0 0,1 0 0,-1 0 0,-1 0 0,1-1 0,-1 1 0,1-1 0,-1 1 0,1-1 0,-1 0 0,1 0 0,-1 0 0,1 1 0,0-1 0,0-1 0,-1 1 0,-1-2 0,-9-10 0,0-2 0,0 0 0,-11-20 0,19 29 0,1 0 0,0 0 0,0 1 0,0-2 0,1 1 0,0-1 0,0 1 0,1-1 0,0 0 0,0 1 0,0 0 0,1-10 0,1 13 0,-1 1 0,1 0 0,0-1 0,0 1 0,0 0 0,0 1 0,0-1 0,1 0 0,-1 0 0,1 0 0,-1 0 0,1 0 0,0 0 0,0 1 0,-1-1 0,1 0 0,0 1 0,1 0 0,-1 0 0,0-1 0,0 1 0,0 1 0,4-2 0,6-2 0,0 1 0,0 1 0,18-2 0,-23 3 0,93-5 0,155 9 0,-124 0 0,-106 1 0,-25-4 0,1 0 0,-1 0 0,1 0 0,-1 0 0,1 0 0,-1 1 0,0-1 0,1 0 0,-1 0 0,1 1 0,-1-1 0,0 0 0,1 1 0,-1-1 0,0 0 0,1 1 0,-1-1 0,0 1 0,0-1 0,1 0 0,-1 1 0,0-1 0,0 1 0,1 0 0,-2 1 0,0 0 0,1 0 0,-1-1 0,0 1 0,0 0 0,0 0 0,0 0 0,-1-1 0,1 1 0,0-1 0,-1 1 0,1-1 0,-1 1 0,1-1 0,-1 0 0,1 0 0,-3 1 0,-20 13-227,0-1-1,0-1 1,-2-1-1,1-1 1,-38 10-1,27-9-6598</inkml:trace>
  <inkml:trace contextRef="#ctx0" brushRef="#br0" timeOffset="5690.25">1341 1814 24575,'15'0'0,"6"-1"0,1 2 0,23 3 0,-37-2 0,0 0 0,-1 0 0,1 0 0,-1 1 0,0 0 0,0 1 0,0-1 0,0 1 0,8 6 0,27 27 0,-2 0 0,-2 3 0,60 80 0,51 52 0,-79-108 0,3-2 0,2-3 0,3-5 0,2-2 0,3-4 0,97 41 0,-61-39 0,3-5 0,1-6 0,255 47 0,216 2 0,42-30-415,3-51-108,-514-8 500,1116-3 824,-1223 3-772,0 0 0,0-1 0,0-1 1,-1-1-1,20-5 0,82-37-56,-56 19 39,87-40-12,-133 59 0,-1 0 0,1-1 0,-2 0 0,1-1 0,26-24 0,58-70 0,-54 53 0,-35 40 0,-1-1 0,0 0 0,-1 0 0,0-1 0,-1-1 0,-1 0 0,11-26 0,-18 39 0,1 0 0,-1 0 0,0 0 0,1 1 0,-1-1 0,0 0 0,1 0 0,-1 0 0,0 0 0,0 0 0,0 0 0,0 0 0,0 0 0,0 0 0,0 0 0,-1 0 0,1 0 0,0 0 0,0 0 0,-1 0 0,1 0 0,-1 0 0,1 0 0,-1 0 0,1 0 0,-1 0 0,1 0 0,-2 0 0,1 0 0,-1 1 0,0-1 0,1 1 0,-1-1 0,1 1 0,-1 0 0,0 0 0,1 0 0,-1 0 0,0 0 0,1 0 0,-1 0 0,0 1 0,1-1 0,-3 1 0,-9 3 0,1 1 0,0 0 0,-16 9 0,-27 24 0,-13 6 0,62-40 0,0-1 0,0 0 0,0 0 0,-1-1 0,1 0 0,-1 0 0,0-1 0,0 1 0,-7-1 0,12-1 0,-1 0 0,0 0 0,0 0 0,0 0 0,1-1 0,-1 1 0,0-1 0,1 0 0,-1 1 0,1-1 0,-1-1 0,1 1 0,-1 0 0,1-1 0,-1 1 0,1-1 0,0 0 0,0 1 0,0-1 0,-3-3 0,3 2 0,-1-2 0,1 1 0,0 0 0,0-1 0,0 0 0,0 1 0,1-1 0,0 0 0,0 1 0,-1-9 0,2-2 0,0 2 0,1-2 0,0 1 0,1 0 0,0 0 0,9-26 0,-6 30 0,-1 1 0,1 0 0,0 1 0,1-1 0,0 1 0,1 0 0,0 0 0,0 1 0,0 0 0,1 0 0,0 1 0,0-1 0,1 2 0,16-8 0,-21 10 0,0 1 0,0 0 0,0 1 0,1-1 0,-1 1 0,0 0 0,1 0 0,0 0 0,-1 0 0,1 1 0,-1 0 0,1 0 0,0 0 0,-1 0 0,1 1 0,-1 0 0,1 0 0,-1 0 0,1 0 0,-1 1 0,0 0 0,0 0 0,1 0 0,-1 0 0,-1 1 0,1-1 0,0 0 0,-1 1 0,1 0 0,-1 0 0,0 1 0,0-1 0,0 1 0,4 7 0,3 8 0,-1 1 0,-1 0 0,0 1 0,-2-1 0,0 2 0,5 41 0,-6-31 0,1-2 0,14 38 0,-4-33 0,-13-30 0,1 2 0,-1 0 0,0 1 0,0-1 0,-1 0 0,0 0 0,1 13 0,-3-19 0,0 0 0,0 1 0,0-1 0,-1 1 0,1-1 0,-1 0 0,1 1 0,-1-1 0,1 0 0,-1 0 0,0 1 0,0-1 0,1-1 0,-1 1 0,0 0 0,0 0 0,0 0 0,0 0 0,0 0 0,0 0 0,-1-1 0,1 1 0,0 0 0,0 0 0,-1-1 0,1 1 0,0-1 0,-1 0 0,1 1 0,0-1 0,-2 0 0,-7 2 0,1-1 0,0 0 0,-15 0 0,20-1 0,-63-3 0,-101-18 0,164 21 0,-10-3 0,-1 0 0,1-1 0,0-1 0,0 0 0,0-1 0,1 0 0,0 0 0,0-2 0,1 0 0,-13-11 0,21 15 0,-1 1 0,1-1 0,0 0 0,1-1 0,-1 1 0,1-1 0,0 0 0,0 0 0,0-1 0,1 2 0,0-1 0,-2-8 0,3 9 0,0-1 0,1 0 0,0 0 0,0 1 0,0 0 0,0-1 0,1 0 0,0 0 0,0 1 0,0-1 0,0 1 0,1-1 0,0 1 0,0 0 0,0 0 0,6-8 0,-1 2 0,1 1 0,0 1 0,0-1 0,1 1 0,0 0 0,0 0 0,1 1 0,0 1 0,1 0 0,-1 0 0,15-6 0,1 2 0,0 2 0,1 0 0,51-8 0,-72 15-39,0 0 0,1 0 0,-1 0 0,0 1 0,1 0 0,-1 1 0,0-1 0,0 1 0,1 0 0,-1 1 0,0-1 0,0 1 0,0 0 0,0 1 0,-1 0 0,1-1 0,-1 2 0,1-1 0,-1 1 0,0 0 0,0-1 0,-1 1 0,1 1 0,-1-1 0,0 1 0,0 0 0,0 0 0,-1 1 0,0-1 0,0 0 0,0 1 0,-1-1 0,0 1 0,2 8 0,5 21-6787</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5T16:28:56.706"/>
    </inkml:context>
    <inkml:brush xml:id="br0">
      <inkml:brushProperty name="width" value="0.05" units="cm"/>
      <inkml:brushProperty name="height" value="0.05" units="cm"/>
      <inkml:brushProperty name="color" value="#E71224"/>
    </inkml:brush>
  </inkml:definitions>
  <inkml:trace contextRef="#ctx0" brushRef="#br0">2836 3407 24575,'3'62'0,"3"-1"0,3-1 0,24 86 0,-13-55 0,204 760-853,45-10 290,-157-521 542,24-11 278,-110-263-139,1-1 0,3-1 0,1-1 0,2-2 0,2-1 0,2-2 0,1-1 0,2-3 0,51 36 0,-54-48-118,1-1 0,0-2 0,1-1 0,2-2 0,42 10 0,215 39 0,152 0-997,495 9 0,464-60 693,-1393-14 317,1676-73-269,-1688 72 256,262-29 1128,-204 20-737,0-4 0,77-26 0,-37 7-259,166-30 0,112 4-176,-272 44 64,-61 9-20,115-21 0,-136 21 0,-2-1 0,1-1 0,-1-1 0,33-18 0,185-83 0,-160 76 0,89-49 0,-162 78 0,0 0 0,0 0 0,-1-1 0,0-1 0,0 1 0,0-1 0,-1-1 0,0 1 0,-1-1 0,1 0 0,-2-1 0,1 0 0,-1 1 0,0-2 0,-1 1 0,0 0 0,-1-1 0,0 0 0,0 0 0,-1 0 0,0 0 0,-1 0 0,0-21 0,-4-424 0,-3 216 0,21-183 0,-8 340 0,-4 0 0,-3-1 0,-4 1 0,-23-129 0,14 147 0,-3 1 0,-3 0 0,-2 2 0,-4 0 0,-1 1 0,-45-71 0,-140-204 0,188 302 0,0 0 0,-2 2 0,-41-40 0,48 54 0,0 2 0,-1 0 0,-1 2 0,0 0 0,-1 1 0,0 1 0,-26-10 0,-33-6 4,0 4-1,-165-25 1,-172 11-133,-870 24-409,900 16 487,-1208-1 51,1493 1 295,-180 28-1,-680 57-87,-4-81-814,673-9-240,210 2-5979</inkml:trace>
  <inkml:trace contextRef="#ctx0" brushRef="#br0" timeOffset="1461.39">2582 4593 24575,'-15'0'0,"-22"0"0,-27 0 0,-38 0 0,-45 0 0,-45 0 0,-39 0 0,-17 0-607,5 0 607,18 0 0,23 0 0,28 0 0,21 0 0,12 0 0,12 0 0,17 0 0,16 0 0,25 0-7584</inkml:trace>
  <inkml:trace contextRef="#ctx0" brushRef="#br0" timeOffset="2767.97">2074 4339 24575,'0'721'0,"0"-824"0,2-26 0,-21-176 0,16 289 0,1 3 0,0-1 0,1 1 0,0-1 0,1-16 0,0 28 0,0 0 0,1 0 0,-1 0 0,0 0 0,0 1 0,1-1 0,-1 0 0,1 0 0,0 0 0,-1 1 0,1-1 0,0 0 0,0 1 0,0-1 0,0 1 0,0-1 0,1 1 0,-1-1 0,0 1 0,1 0 0,-1 0 0,1-1 0,-1 1 0,1 0 0,0 0 0,-1 1 0,1-1 0,0 0 0,-1 1 0,1-1 0,0 1 0,0-1 0,0 1 0,0 0 0,0 0 0,0 0 0,2 0 0,11 2 0,0 2 0,0 0 0,0 0 0,-1 2 0,0 0 0,0 0 0,0 1 0,22 16 0,-13-9 0,14 7 0,1 0 0,-1 1 0,-1 3 0,48 40 0,-80-61 0,0-1 0,-1 1 0,0-1 0,0 1 0,0 0 0,0 0 0,-1 0 0,0 0 0,0 1 0,0-1 0,0 1 0,2 7 0,-4-8 0,0 0 0,0 0 0,0 0 0,0-1 0,-1 1 0,1 0 0,-1 0 0,0 0 0,0 0 0,0 0 0,-1-1 0,0 1 0,1 0 0,-1-1 0,-4 5 0,-8 12 5,-1-1 0,-1 0 0,-1-1 0,0-1 0,-29 22 0,-109 68-130,58-43-1145,54-33-5556</inkml:trace>
  <inkml:trace contextRef="#ctx0" brushRef="#br0" timeOffset="5605.19">12678 6349 24575,'0'-1'0,"0"-1"0,0 0 0,0 0 0,0 1 0,1-1 0,-1 0 0,1 0 0,-1 1 0,1-1 0,0 1 0,0-1 0,-1 1 0,1-1 0,0 1 0,0-1 0,1 1 0,-1 0 0,0-1 0,0 1 0,1 0 0,-1 0 0,1 0 0,-1 0 0,1 0 0,-1 0 0,1 1 0,-1-1 0,1 0 0,0 1 0,-1-1 0,1 1 0,0 0 0,0-1 0,-1 1 0,1 0 0,0 0 0,0 0 0,-1 0 0,1 1 0,0-1 0,0 0 0,-1 1 0,1-1 0,0 1 0,-1 0 0,1-1 0,-1 1 0,1 0 0,-1 0 0,1 0 0,-1 0 0,1 0 0,-1 1 0,0-1 0,0 0 0,2 3 0,2 3 0,0 1 0,-1 0 0,0 0 0,0 0 0,-1 1 0,0-1 0,-1 1 0,2 10 0,7 76 0,-9-68 0,0-10 0,4 55 0,-3 111 0,-4-163 0,-1 0 0,-1 0 0,-1 0 0,0 0 0,-1-1 0,-2 0 0,1 0 0,-2-1 0,-1 1 0,-17 26 0,20-37 7,-1 0 0,0 0 0,0-1 0,-1 1 0,0-2 1,0 1-1,-1-1 0,0 0 0,0-1 0,0 0 0,0-1 0,-1 0 0,0 0 0,0-1 0,0 0 0,-13 2 0,11-4-113,0 1 0,0-2 0,0 0 0,0 0 0,0-1 0,0 0-1,0-1 1,0-1 0,1 0 0,-1 0 0,1-1 0,0-1 0,-19-10 0,-2-5-6720</inkml:trace>
  <inkml:trace contextRef="#ctx0" brushRef="#br0" timeOffset="14558.34">14160 3936 24575,'0'0'0,"0"0"0,0 1 0,0-1 0,0 0 0,0 0 0,0 0 0,0 0 0,0 0 0,0 0 0,0 0 0,0 0 0,1 0 0,-1 0 0,0 0 0,0 0 0,0 0 0,0 0 0,0 0 0,0 0 0,0 0 0,0 0 0,0 0 0,1 0 0,-1 0 0,0 0 0,0 0 0,0 0 0,0 0 0,0 0 0,0 0 0,0 0 0,0 0 0,0 0 0,1 0 0,-1 0 0,0 0 0,0 0 0,0-1 0,0 1 0,0 0 0,0 0 0,0 0 0,5 15 0,41 309 0,-38-250 0,27 455 0,-23 4 0,-12-506 0,1-8 0,-2-7 0,1 0 0,0 0 0,1 0 0,1 0 0,0 0 0,0 0 0,6 17 0,-7-28 0,-1 0 0,0-1 0,0 1 0,0-1 0,1 1 0,-1-1 0,0 1 0,1-1 0,-1 1 0,0 0 0,1-1 0,-1 0 0,1 1 0,-1-1 0,1 1 0,-1-1 0,1 0 0,-1 1 0,1-1 0,-1 0 0,1 1 0,-1-1 0,1 0 0,0 0 0,-1 0 0,1 1 0,0-1 0,-1 0 0,1 0 0,-1 0 0,1 0 0,0 0 0,-1 0 0,1 0 0,0 0 0,-1-1 0,1 1 0,-1 0 0,1 0 0,0 0 0,-1-1 0,1 1 0,-1 0 0,1-1 0,-1 1 0,1 0 0,-1-1 0,1 1 0,-1-1 0,1 1 0,-1-1 0,1 0 0,2-3 0,1-1 0,-1 0 0,1 1 0,-2-1 0,4-6 0,25-71-1365,-3-14-5461</inkml:trace>
  <inkml:trace contextRef="#ctx0" brushRef="#br0" timeOffset="15059.69">14943 3809 24575,'-4'0'0,"-8"0"0,-13 0 0,-16 0 0,-16 0 0,-10 0 0,-17 0 0,-14 0 0,-7 0 0,-4 0 0,2 0 0,9 0 0,13 0 0,14 0 0,16 0 0,10 0 0,5 0 0,9 0-8191</inkml:trace>
  <inkml:trace contextRef="#ctx0" brushRef="#br0" timeOffset="16518.34">15663 4254 24575,'-1'1'0,"1"0"0,0-1 0,0 1 0,0 0 0,-1-1 0,1 1 0,0 0 0,-1-1 0,1 1 0,-1-1 0,1 1 0,0-1 0,-1 1 0,1-1 0,-1 1 0,0-1 0,1 1 0,-1-1 0,1 0 0,-1 1 0,1-1 0,-1 0 0,0 1 0,-1-1 0,-22 7 0,10-3 0,0 2 0,1 1 0,-1 0 0,2 1 0,-1 0 0,1 1 0,1 1 0,-1-1 0,2 2 0,-1 0 0,2 0 0,-1 1 0,1 0 0,1 0 0,0 1 0,1 0 0,1 0 0,-9 24 0,6-7 0,1 1 0,1 0 0,1 0 0,2 0 0,1 1 0,2 0 0,3 43 0,-1-62 0,0 1 0,1-1 0,1 0 0,0 0 0,0 0 0,1-1 0,1 1 0,0-1 0,12 20 0,-13-26 0,0-1 0,0 1 0,1-1 0,0 0 0,0 0 0,1 0 0,-1 0 0,1-1 0,0 0 0,0 0 0,1-1 0,-1 0 0,1 0 0,-1 0 0,1-1 0,0 0 0,0 0 0,0-1 0,13 1 0,-6-1 0,0-1 0,1 0 0,-1-1 0,0-1 0,0 0 0,-1-1 0,1 0 0,0-1 0,-1-1 0,19-9 0,-14 4 0,-1 0 0,0-1 0,-1-1 0,0 0 0,-1-2 0,25-26 0,-19 15 0,-1-2 0,-1-1 0,-1 0 0,-2-1 0,-1-1 0,-1 0 0,-1-1 0,13-54 0,-11 13 0,-10 47 0,0 0 0,2 0 0,10-26 0,-17 50 0,1 0 0,-1-1 0,1 1 0,-1 0 0,1 0 0,-1 0 0,1 0 0,0 0 0,0 0 0,-1 0 0,1 0 0,0 1 0,0-1 0,0 0 0,0 0 0,2 0 0,-3 1 0,1 0 0,-1 0 0,1 0 0,0-1 0,-1 1 0,1 1 0,0-1 0,-1 0 0,1 0 0,0 0 0,-1 0 0,1 0 0,-1 0 0,1 1 0,0-1 0,-1 0 0,1 1 0,-1-1 0,1 0 0,-1 1 0,1-1 0,0 1 0,3 4 0,0 0 0,0 0 0,0 0 0,-1 0 0,3 7 0,2 1 0,-1-1 0,1-1 0,0 0 0,1 0 0,1-1 0,-1 0 0,1-1 0,1 0 0,0-1 0,0 0 0,1 0 0,0-2 0,0 1 0,0-1 0,1-1 0,0 0 0,0-1 0,0 0 0,1-1 0,-1-1 0,1 0 0,0-1 0,-1 0 0,1-1 0,16-2 0,-13-1 0,1-1 0,0-1 0,-1 0 0,0-1 0,0-1 0,-1 0 0,0-2 0,0 0 0,0 0 0,-2-2 0,1 0 0,-1 0 0,17-19 0,-5 2 0,-1-1 0,-2-1 0,-1-1 0,-1-1 0,24-52 0,-8 1 0,-3-2 0,-4-1 0,37-180 0,-43 118 0,10-243 0,-34 347 0,0 41 0,0 4 0,-2 23 0,-10 399 0,37 2 0,-23-405 0,8 43 0,-10-59 0,1 0 0,1 0 0,-1 0 0,0 0 0,1 0 0,0 0 0,0-1 0,0 1 0,0-1 0,6 7 0,-8-10 0,1 0 0,0 1 0,-1-1 0,1 1 0,0-1 0,-1 0 0,1 0 0,0 1 0,-1-1 0,1 0 0,0 0 0,-1 0 0,1 0 0,0 0 0,0 0 0,-1 0 0,1 0 0,0 0 0,0 0 0,-1 0 0,1 0 0,0 0 0,-1-1 0,1 1 0,0 0 0,-1 0 0,1-1 0,0 1 0,-1-1 0,1 1 0,-1-1 0,1 1 0,-1-1 0,1 1 0,-1-1 0,1 1 0,0-2 0,18-25 0,-17 23 0,33-68 0,-24 46 0,1 1 0,26-40 0,-34 60 0,0 0 0,0 0 0,0 0 0,0 0 0,1 1 0,-1-1 0,1 1 0,1 1 0,-1-1 0,0 1 0,1 0 0,-1 0 0,1 0 0,0 1 0,0 0 0,12-3 0,-15 5 0,0 0 0,0 0 0,-1 0 0,1 0 0,0 1 0,0-1 0,-1 1 0,1-1 0,0 1 0,-1 0 0,1 0 0,-1 0 0,1 1 0,-1-1 0,1 0 0,-1 1 0,0 0 0,0-1 0,0 1 0,0 0 0,0 0 0,0 0 0,-1 1 0,1-1 0,0 0 0,-1 0 0,2 4 0,3 7 0,-1 0 0,0-1 0,-1 2 0,3 13 0,-6-23 0,12 58 0,-4-1 0,-2 1 0,-3 0 0,-6 104 0,2-155 0,-1 0 0,-1 0 0,0-1 0,0 1 0,-1-1 0,0 0 0,-1 0 0,-7 15 0,9-21 0,-1 0 0,0 0 0,0 0 0,0-1 0,0 1 0,0-1 0,-1 0 0,1 0 0,-1 0 0,0 0 0,0-1 0,0 1 0,-1-1 0,1 0 0,0 0 0,-1-1 0,1 1 0,-1-1 0,0 0 0,1 0 0,-7 0 0,4-1 0,0 1 0,0-1 0,0-1 0,0 1 0,0-1 0,0 0 0,1-1 0,-1 0 0,0 0 0,1 0 0,-1-1 0,1 0 0,0 0 0,0 0 0,0-1 0,0 0 0,1 0 0,0-1 0,-1 0 0,2 1 0,-1-2 0,0 1 0,-4-9 0,1 1 0,0 0 0,2-1 0,0 0 0,0 0 0,1-1 0,1 0 0,1 1 0,0-1 0,-2-25 0,4 14-341,1 0 0,1 0-1,7-44 1,7-2-6485</inkml:trace>
  <inkml:trace contextRef="#ctx0" brushRef="#br0" timeOffset="17428.62">18478 3026 24575,'0'15'0,"0"22"0,0 23 0,0 27 0,0 24 0,0 10 0,0 0 0,0-7 0,0-16 0,0-13 0,0-17 0,0-14 0,0-8 0,0-13-8191</inkml:trace>
  <inkml:trace contextRef="#ctx0" brushRef="#br0" timeOffset="17429.62">18669 3704 24575,'31'0'0,"49"-5"0,-67 2 0,0 1 0,-1-2 0,0 0 0,0 0 0,0-1 0,20-11 0,-6 0 0,-1 0 0,-1-2 0,-1 0 0,0-2 0,-1 0 0,-1-2 0,30-40 0,-49 60 0,-1-1 0,0 1 0,0 0 0,0 0 0,0-1 0,0 1 0,0-1 0,-1 1 0,1-1 0,-1 1 0,0-1 0,0 1 0,0-5 0,0 6 0,0 1 0,0-1 0,0 1 0,0-1 0,0 1 0,-1-1 0,1 1 0,0-1 0,0 1 0,-1-1 0,1 1 0,0 0 0,-1-1 0,1 1 0,0-1 0,-1 1 0,1 0 0,0-1 0,-1 1 0,1 0 0,-1 0 0,1-1 0,-1 1 0,1 0 0,-1 0 0,-1-1 0,1 1 0,0 0 0,-1 0 0,1 1 0,0-1 0,-1 0 0,1 0 0,0 1 0,-1-1 0,1 1 0,0-1 0,0 1 0,-1-1 0,-1 2 0,-4 3 0,0 0 0,0 1 0,0-1 0,1 2 0,0-1 0,0 1 0,0 0 0,1 0 0,0 0 0,-5 11 0,-6 13 0,-15 42 0,11-14 0,2 2 0,3 0 0,2 0 0,3 2 0,3-1 0,1 66 0,5-119 0,1 1 0,1-1 0,0 0 0,0 1 0,1-1 0,0 0 0,1 0 0,0 0 0,8 16 0,-8-20 0,0 0 0,1 0 0,0 0 0,0 0 0,0-1 0,1 0 0,0 1 0,-1-2 0,2 1 0,-1-1 0,0 0 0,0 0 0,1 0 0,0 0 0,-1-1 0,8 1 0,28 7 0,0-3 0,1-1 0,0-2 0,82-3 0,-62-1 0,26 1 0,162-1 0,-175-4 0,96-15 0,-95 0-1365,-26 1-5461</inkml:trace>
  <inkml:trace contextRef="#ctx0" brushRef="#br0" timeOffset="18655.18">4826 867 24575,'-1'183'243,"15"1066"-1899,-12-1180 1805,18 118 0,-18-177-149,0 1 0,1-1 0,0 1 0,1-1 0,5 10 0,-8-18 0,-1 0 0,1-1 0,0 1 0,1-1 0,-1 1 0,0 0 0,0-1 0,1 0 0,-1 1 0,1-1 0,-1 0 0,1 0 0,-1 0 0,1 0 0,0 0 0,0 0 0,-1 0 0,1 0 0,0-1 0,0 1 0,0-1 0,0 0 0,0 1 0,0-1 0,0 0 0,0 0 0,-1 0 0,1 0 0,0 0 0,0-1 0,0 1 0,0-1 0,3 0 0,5-4 98,0-1 1,0 1-1,-1-2 0,1 1 0,-1-1 0,-1-1 0,16-15 0,-12 10 46,370-361-1323,-281 279-5647</inkml:trace>
  <inkml:trace contextRef="#ctx0" brushRef="#br0" timeOffset="18656.18">5736 1481 24575,'-11'0'0,"1"1"0,0 0 0,0 0 0,0 1 0,0 1 0,0-1 0,0 2 0,1-1 0,-1 1 0,1 1 0,0-1 0,-10 8 0,8-3 0,0 0 0,0 1 0,1 0 0,0 0 0,1 1 0,1 0 0,-15 24 0,8-5 0,1 0 0,2 0 0,1 1 0,1 1 0,1 0 0,-6 57 0,8-47 0,3 0 0,1 0 0,3-1 0,1 1 0,10 64 0,-10-97 0,1-1 0,1 0 0,0-1 0,0 1 0,0 0 0,7 10 0,-9-15 0,1-1 0,0 0 0,0 0 0,-1 0 0,1 0 0,1 0 0,-1 0 0,0 0 0,0 0 0,1-1 0,-1 1 0,1-1 0,-1 0 0,1 0 0,0 0 0,-1 0 0,1 0 0,0-1 0,0 1 0,-1-1 0,1 1 0,4-1 0,0-1 0,0 0 0,0 0 0,0-1 0,0 0 0,-1 0 0,1-1 0,0 1 0,-1-1 0,0-1 0,0 1 0,0-1 0,0 0 0,0-1 0,-1 1 0,5-6 0,4-5 0,-1 1 0,-1-2 0,0 0 0,12-23 0,-2-4 0,-1-1 0,-3 0 0,-1-2 0,-3 0 0,-1 0 0,6-51 0,-8 19 0,-3 1 0,-4-1 0,-6-80 0,1 130 30,-2-1 0,-1 0 0,-13-46 0,15 67-113,0 1 1,-1-1-1,0 1 1,0-1-1,-1 1 1,0 0-1,0 1 1,0-1-1,-1 1 1,0 0-1,-1 0 1,1 0-1,-1 1 1,0-1-1,-1 1 1,1 1-1,-14-8 1,-7 4-6744</inkml:trace>
  <inkml:trace contextRef="#ctx0" brushRef="#br0" timeOffset="19702.2">6455 1312 24575,'-7'4'0,"0"1"0,1-1 0,-1 1 0,1 1 0,1-1 0,-1 1 0,1 0 0,0 0 0,0 0 0,-7 14 0,1 0 0,1 1 0,-12 33 0,8-8 0,2 0 0,2 1 0,-6 68 0,6 148 0,10-252 0,0 1 0,0 0 0,1-1 0,4 22 0,-5-31 0,0-1 0,0 1 0,1-1 0,-1 1 0,1-1 0,-1 1 0,1-1 0,-1 0 0,1 1 0,0-1 0,0 0 0,0 1 0,0-1 0,-1 0 0,2 0 0,-1 0 0,0 0 0,0 0 0,0 0 0,0 0 0,1 0 0,-1 0 0,0-1 0,1 1 0,-1 0 0,1-1 0,-1 1 0,1-1 0,-1 0 0,1 1 0,-1-1 0,1 0 0,-1 0 0,1 0 0,-1 0 0,3-1 0,1 0 0,-1-1 0,1 1 0,-1-1 0,0-1 0,0 1 0,0 0 0,0-1 0,0 0 0,-1 0 0,1 0 0,-1-1 0,0 1 0,0-1 0,0 0 0,0 1 0,-1-1 0,5-8 0,3-8 0,-1-1 0,9-30 0,-2-3 0,-3-1 0,11-95 0,-8-114 0,-15 202 0,-8-69 0,4 110 0,0 0 0,-1 1 0,-1-1 0,-1 1 0,-1 0 0,-17-37 0,19 50 20,1-1 0,-1 1 0,-1 0 0,1 0 0,-9-8 0,11 13-107,1 0-1,-1 0 1,0 0 0,1 0-1,-1 0 1,0 0 0,0 1-1,0 0 1,-1-1-1,1 1 1,0 0 0,0 1-1,-1-1 1,1 0 0,0 1-1,-4 0 1,-16 4-6739</inkml:trace>
  <inkml:trace contextRef="#ctx0" brushRef="#br0" timeOffset="19703.2">6625 402 24575,'0'4'0,"0"26"0,3 44 0,5 53 0,5 40 0,7 28 0,1 10 0,-4-5 0,-4-22 0,-5-31 0,7-43 0,12-55 0,19-63 0,20-63 0,-1-17-8191</inkml:trace>
  <inkml:trace contextRef="#ctx0" brushRef="#br0" timeOffset="19704.2">7598 550 24575,'-2'32'0,"0"-1"0,-2 0 0,-1-1 0,-2 1 0,-1-1 0,-1 0 0,-2-1 0,0 0 0,-3-1 0,-29 49 0,34-63 0,0 0 0,-19 21 0,24-31 0,1-1 0,-1 1 0,0-1 0,0 0 0,0 0 0,-1 0 0,1 0 0,-1-1 0,1 0 0,-1 0 0,0 0 0,-7 2 0,10-4 0,0 0 0,0 0 0,0 0 0,0 0 0,0 0 0,0 0 0,0-1 0,1 1 0,-1-1 0,0 1 0,0-1 0,0 0 0,1 0 0,-1 1 0,0-1 0,1 0 0,-1-1 0,1 1 0,-1 0 0,1 0 0,0-1 0,-1 1 0,1 0 0,0-1 0,0 0 0,0 1 0,0-1 0,0 0 0,0 1 0,1-1 0,-1 0 0,0-2 0,0 2 0,1 0 0,-1 1 0,1-1 0,0 0 0,-1 0 0,1 0 0,0 0 0,0 1 0,0-1 0,0 0 0,1 0 0,-1 0 0,0 0 0,1 0 0,-1 1 0,1-1 0,0 0 0,-1 1 0,1-1 0,0 0 0,0 1 0,0-1 0,0 1 0,1-1 0,-1 1 0,0 0 0,1-1 0,-1 1 0,1 0 0,-1 0 0,1 0 0,2-2 0,0 2 0,0 0 0,1 0 0,-1 0 0,0 1 0,0-1 0,1 1 0,-1 0 0,0 0 0,1 0 0,5 2 0,48 13 0,9 12 0,0 3 0,105 64 0,32 16 0,-197-106 0,-1-1 0,1-1 0,0 1 0,1-1 0,-1-1 0,0 1 0,0-1 0,1 0 0,10-1 0,-15 0 0,0 0 0,0-1 0,0 0 0,0 1 0,0-1 0,0 0 0,0-1 0,0 1 0,-1 0 0,1-1 0,0 0 0,-1 0 0,1 1 0,-1-1 0,1-1 0,-1 1 0,0 0 0,0-1 0,0 1 0,0-1 0,-1 1 0,1-1 0,-1 0 0,2-4 0,11-38-1365,-6-4-5461</inkml:trace>
  <inkml:trace contextRef="#ctx0" brushRef="#br0" timeOffset="20462.87">8128 613 24575,'0'1'0,"1"-1"0,0 0 0,0 1 0,0-1 0,0 1 0,0-1 0,-1 1 0,1-1 0,0 1 0,0-1 0,-1 1 0,1 0 0,0-1 0,-1 1 0,1 0 0,-1 0 0,1 0 0,-1-1 0,1 1 0,-1 0 0,1 2 0,10 26 0,-7-17 0,124 335 0,-121-328 0,2 3 0,0 0 0,16 28 0,-22-45 0,0 0 0,0 0 0,0-1 0,0 0 0,1 1 0,0-1 0,0-1 0,0 1 0,0 0 0,1-1 0,-1 0 0,1 0 0,0 0 0,0-1 0,0 0 0,6 2 0,-2-2 0,0-1 0,1-1 0,-1 1 0,0-2 0,1 1 0,-1-1 0,0-1 0,1 1 0,-1-2 0,0 1 0,17-8 0,8-6 0,53-32 0,-78 43 0,55-36 0,-3-3 0,-1-2 0,-3-3 0,-2-2 0,77-92 0,-103 108 0,-18 20 0,1 1 0,0 0 0,23-18 0,-35 31 0,1 1 0,-1-1 0,1 1 0,-1-1 0,0 1 0,1-1 0,-1 1 0,1 0 0,-1-1 0,1 1 0,0 0 0,-1-1 0,1 1 0,-1 0 0,1 0 0,-1 0 0,1-1 0,0 1 0,-1 0 0,1 0 0,-1 0 0,1 0 0,0 0 0,-1 0 0,1 0 0,0 0 0,-1 0 0,1 1 0,-1-1 0,1 0 0,-1 0 0,1 0 0,0 1 0,-1-1 0,1 0 0,-1 1 0,1-1 0,-1 0 0,1 1 0,-1-1 0,1 2 0,5 24 0,-5 35 0,0 15 0,-1-69 0,1-1 0,0 0 0,1 1 0,-1-1 0,1 0 0,1 0 0,-1 0 0,1 0 0,4 6 0,-6-10 0,1 0 0,-1 0 0,1 0 0,-1 0 0,1-1 0,0 1 0,0 0 0,0-1 0,0 0 0,0 1 0,0-1 0,0 0 0,0 0 0,0 0 0,1 0 0,-1-1 0,0 1 0,4 0 0,-1-1 0,-1 0 0,1 0 0,0-1 0,-1 1 0,1-1 0,0 0 0,-1 0 0,1-1 0,6-2 0,17-11 0,-2-1 0,0 0 0,-1-2 0,0-2 0,35-35 0,62-68 0,141-187 0,-246 287 0,20-22 0,-34 41 0,0 2 0,0-1 0,0 0 0,0 1 0,0-1 0,0 1 0,1 0 0,-1 0 0,1 0 0,4-1 0,-7 3 0,0-1 0,0 1 0,0 0 0,0 0 0,0 1 0,0-1 0,0 0 0,0 0 0,-1 0 0,1 1 0,0-1 0,0 0 0,0 1 0,0-1 0,0 1 0,0-1 0,0 1 0,-1-1 0,1 1 0,0 0 0,0-1 0,-1 1 0,1 0 0,0-1 0,-1 1 0,1 0 0,-1 0 0,1 0 0,-1 0 0,0 0 0,1 0 0,-1 0 0,0-1 0,1 3 0,7 23 0,-2 0 0,-1 0 0,0 1 0,-2 0 0,-1 43 0,0-31 0,8 1031-921,-12-511 576,2-523 345,-1-21 0,0 0 0,2 0 0,0 0 0,0 0 0,8 27 0,-5-39 0,0-14 0,1-17 0,-3 0 0,0 0 0,-3-43 0,0 39 0,-12-410 106,0-547 249,15 923-355,3 0 0,20-93 0,-19 133 0,0 0 0,2 0 0,1 1 0,1 1 0,2 0 0,0 0 0,1 1 0,31-40 0,-39 56 58,1 1-1,0 0 0,1 0 1,-1 1-1,1 0 1,0 0-1,1 0 0,-1 1 1,16-6-1,-20 9-50,-1 0 0,1 0 0,0 0 0,0 1 0,0-1 0,0 1 0,0 0 0,-1 0 0,1 0 0,0 0 0,0 1 0,0-1 0,0 1 0,0-1 0,-1 1 0,1 0 0,0 0 0,0 0 0,-1 1 0,1-1 0,-1 1 0,0-1 0,1 1 0,-1 0 0,0 0 0,0 0 0,0 0 0,0 0 0,0 0 0,0 1 0,-1-1 0,3 4 0,4 11-7,-1-1 0,0 1 0,-1 0 0,-1 1 0,0 0 0,3 29 0,4 116 0,-10-126 0,0 4 0,2 16 0,-3-1 0,-8 82 0,5-129 0,1 1 0,-1-1 0,-1 0 0,0 0 0,0 0 0,-7 13 0,8-19 0,1 0 0,-1-1 0,0 1 0,0-1 0,0 0 0,0 1 0,0-1 0,0 0 0,-1 0 0,1 0 0,-1 0 0,1-1 0,-1 1 0,0-1 0,0 0 0,0 1 0,0-1 0,0-1 0,0 1 0,0 0 0,0-1 0,0 1 0,-4-1 0,-1 0 0,1-1 0,-1 0 0,1-1 0,0 0 0,0 0 0,-1 0 0,1-1 0,-10-5 0,-5-5 0,-29-21 0,-153-139-1365,108 82-5461</inkml:trace>
  <inkml:trace contextRef="#ctx0" brushRef="#br0" timeOffset="21329.27">8551 1841 24575,'3'1'0,"0"-1"0,0 0 0,0 1 0,0 0 0,0 0 0,0 0 0,-1 0 0,1 0 0,0 0 0,0 1 0,-1-1 0,1 1 0,4 4 0,28 31 0,-33-35 0,56 75 0,-3 2 0,48 95 0,-45-75 0,107 165 0,-155-248 0,4 4 0,24 29 0,-35-45 0,1 0 0,0 0 0,-1-1 0,1 0 0,0 0 0,1 0 0,-1 0 0,0 0 0,1-1 0,0 0 0,-1 0 0,11 3 0,-13-5 0,1 0 0,-1 0 0,1 0 0,-1 0 0,0 0 0,1-1 0,-1 1 0,1-1 0,-1 1 0,0-1 0,1 0 0,-1 0 0,0 0 0,0 0 0,0 0 0,0-1 0,0 1 0,0-1 0,0 1 0,0-1 0,0 0 0,-1 1 0,1-1 0,-1 0 0,3-4 0,3-6 0,-1 0 0,0 0 0,7-22 0,-13 32 0,26-81 0,-3-1 0,20-155 0,-5-182 0,-36 392 0,1-17 0,15-144 0,-17 181 17,1-1 0,0 1 0,0 0 0,1 0 1,0 1-1,7-13 0,-8 17-100,0 1 1,0 1-1,1-1 1,-1 0-1,0 0 1,1 1-1,0-1 1,0 1-1,0 0 1,0 0-1,0 0 1,0 0-1,0 1 1,0-1-1,1 1 1,-1 0-1,8-2 1,27 0-6744</inkml:trace>
  <inkml:trace contextRef="#ctx0" brushRef="#br0" timeOffset="22029.86">10477 1693 24575,'-14'0'0,"1"0"0,-1 1 0,1 1 0,-1 0 0,1 0 0,-21 8 0,26-6 0,0 0 0,0 0 0,1 0 0,-1 1 0,1 0 0,0 1 0,1 0 0,-1 0 0,1 0 0,1 1 0,-8 9 0,3 1 0,0 1 0,0 1 0,2-1 0,0 1 0,1 1 0,1-1 0,1 1 0,1 0 0,1 0 0,0 1 0,1 32 0,2-48 0,0 0 0,0 0 0,1 1 0,0-1 0,0 0 0,2 7 0,-2-11 0,-1-1 0,0 1 0,1 0 0,-1 0 0,0 0 0,1-1 0,-1 1 0,1 0 0,-1-1 0,1 1 0,-1 0 0,1-1 0,0 1 0,-1 0 0,1-1 0,0 1 0,-1-1 0,1 0 0,0 1 0,0-1 0,-1 1 0,1-1 0,0 0 0,0 0 0,0 1 0,0-1 0,-1 0 0,1 0 0,0 0 0,0 0 0,0 0 0,0 0 0,0 0 0,-1 0 0,1-1 0,0 1 0,0 0 0,0 0 0,0-1 0,-1 1 0,1 0 0,0-1 0,0 1 0,-1-1 0,2 0 0,5-5 0,0 0 0,0 0 0,-1 0 0,1-1 0,-1 0 0,-1 0 0,0 0 0,0-1 0,0 0 0,-1 0 0,5-14 0,5-13 0,12-49 0,-11 29 0,-6 34 0,-8 22 0,-1 0 0,1-1 0,0 1 0,0 0 0,-1 0 0,1 0 0,-1 0 0,1 0 0,-1 0 0,1 0 0,-1 0 0,1 0 0,-1 0 0,0 0 0,0 1 0,0-1 0,1 2 0,15 60 0,-4-10 0,2-1 0,3 0 0,34 73 0,-49-121 0,0 1 0,1-1 0,0 0 0,0 0 0,0 0 0,0 0 0,5 3 0,-7-6 0,0 0 0,1 0 0,-1 0 0,0 0 0,1 0 0,-1-1 0,1 1 0,0-1 0,-1 1 0,1-1 0,-1 1 0,1-1 0,0 0 0,-1 0 0,1 0 0,0 0 0,-1 0 0,1 0 0,0-1 0,-1 1 0,1 0 0,-1-1 0,1 1 0,-1-1 0,4-1 0,1-2 0,0 0 0,0 0 0,0-1 0,0 0 0,0 0 0,-1 0 0,0-1 0,0 0 0,7-12 0,3-7 0,18-38 0,-5-4-1,-3-1-1,-3-2 1,21-113 0,11-220-1186,-38 144 943,-8 103 250,-15 319 351,7 1 1,7 0 0,57 321-1,-63-479-357,19 74 0,-17-72 0,0-1 0,0 1 0,0-1 0,1 0 0,0 0 0,0-1 0,8 10 0,-11-15 0,0 1 0,0-1 0,0 0 0,0 0 0,0 0 0,1 1 0,-1-1 0,1-1 0,-1 1 0,0 0 0,1 0 0,0 0 0,-1-1 0,1 1 0,-1-1 0,1 1 0,0-1 0,-1 0 0,1 0 0,0 0 0,-1 1 0,1-2 0,0 1 0,2 0 0,-1-2 0,1 1 0,-1-1 0,0 1 0,0-1 0,0 0 0,0 0 0,-1-1 0,1 1 0,-1 0 0,1-1 0,3-4 0,9-14 0,-1 0 0,0-1 0,-2 0 0,18-45 0,29-107 0,-40 113 0,-12 40 0,4-15 0,27-59 0,-37 93 0,0 0 0,0 1 0,0-1 0,0 0 0,0 0 0,1 0 0,-1 1 0,0-1 0,1 0 0,0 1 0,-1-1 0,1 1 0,3-2 0,-5 3 0,1 0 0,0 0 0,0-1 0,0 1 0,-1 0 0,1 0 0,0 0 0,0 0 0,0 0 0,-1 0 0,1 0 0,0 0 0,0 1 0,0-1 0,-1 0 0,1 0 0,0 1 0,0-1 0,-1 0 0,1 1 0,0-1 0,0 1 0,0 0 0,4 4 0,-1 0 0,0 0 0,-1 0 0,1 0 0,-1 1 0,0-1 0,3 10 0,12 31 0,14 54 0,4 13 0,-34-108 0,-1 0 0,2 0 0,-1 0 0,0 0 0,1-1 0,0 1 0,0-1 0,0 0 0,1 0 0,0 0 0,5 5 0,-6-7 0,1 0 0,-1 0 0,1-1 0,0 1 0,0-1 0,-1 0 0,1 0 0,0 0 0,0-1 0,0 1 0,0-1 0,0 0 0,0 0 0,0 0 0,0 0 0,6-2 0,14-3 0,0-1 0,-1-1 0,1-1 0,-1-1 0,22-12 0,107-67 0,-133 76 0,202-144 0,-26 17 0,-185 132 0,0 1 0,0 0 0,1 1 0,-1 0 0,1 0 0,1 1 0,-1 1 0,0 0 0,1 0 0,0 1 0,14-1 0,3 2 0,-1-3 0,0 0 0,0-1 0,0-2 0,42-16 0,-51 15 0,0-1 0,0-1 0,-1 0 0,-1-1 0,1-1 0,-2-1 0,0 0 0,18-20 0,-11 3 0,-22 30 0,-1-1 0,1 0 0,-1 0 0,1 0 0,-1 1 0,1-1 0,-1 0 0,0 0 0,1 0 0,-1 0 0,0 0 0,1 0 0,-1 1 0,0-1 0,0 0 0,0 0 0,0 0 0,0 0 0,0 0 0,0 0 0,0 0 0,-1 0 0,1 0 0,0 0 0,0 0 0,-1 0 0,1 1 0,-1-1 0,1 0 0,-1-1 0,0 2 0,0-1 0,0 1 0,0 0 0,0-1 0,0 1 0,-1 0 0,1 0 0,0 0 0,0 0 0,0 0 0,0 0 0,0 0 0,0 0 0,0 0 0,0 1 0,0-1 0,0 0 0,0 1 0,0-1 0,0 1 0,0-1 0,0 1 0,0-1 0,0 1 0,0 0 0,0-1 0,1 1 0,-1 0 0,-1 1 0,-25 28 0,15-12 0,1 1 0,1-1 0,1 2 0,0-1 0,-8 33 0,7-17 0,2 1 0,-5 55 0,12-82 0,1 0 0,-1 1 0,2-1 0,-1 0 0,1 0 0,1 0 0,-1 0 0,2 0 0,4 14 0,-4-17 0,0-1 0,0 0 0,0 0 0,1 0 0,0 0 0,0 0 0,0-1 0,0 1 0,1-1 0,0 0 0,0-1 0,0 1 0,0-1 0,1 0 0,9 4 0,6 0 11,0 0-1,0-1 1,0-1-1,1-1 0,0-1 1,0-1-1,39-1 1,152-23-1281,-203 20 1091,169-28-6647</inkml:trace>
  <inkml:trace contextRef="#ctx0" brushRef="#br0" timeOffset="22882.75">19917 4148 24575,'3'4'0,"6"8"0,4 9 0,0 12 0,-2 15 0,-3 10 0,-3 13 0,-6 13 0,-10-2 0,-13 5 0,-15-7 0,-14-8 0,-9-14 0,6-17-8191</inkml:trace>
  <inkml:trace contextRef="#ctx0" brushRef="#br0" timeOffset="24628.49">20870 2984 24575,'3'4'0,"5"1"0,9 6 0,4 10 0,0 11 0,-1 8 0,-1 7 0,-2 7 0,-5 2 0,-5-2 0,-3-3 0,-2-10-8191</inkml:trace>
  <inkml:trace contextRef="#ctx0" brushRef="#br0" timeOffset="25419">20997 2603 24575,'0'0'-8191</inkml:trace>
  <inkml:trace contextRef="#ctx0" brushRef="#br0" timeOffset="26293.96">21399 3047 24575,'3'1'0,"0"-1"0,0 1 0,0 0 0,0 0 0,0 0 0,0 1 0,0-1 0,0 1 0,-1-1 0,1 1 0,0 0 0,-1 0 0,0 0 0,1 0 0,-1 1 0,0-1 0,2 4 0,31 47 0,-26-34 0,0 1 0,-1 0 0,-1 0 0,-1 1 0,-1 0 0,4 30 0,1 128 0,-7-70 0,-8-249 0,20-226 0,15 158 0,-25 181 0,2 1 0,1 0 0,1 1 0,2 0 0,21-39 0,-29 58 0,0 1 0,1 1 0,-1-1 0,1 0 0,0 1 0,1 0 0,-1 0 0,1 0 0,0 0 0,-1 1 0,9-5 0,-9 7 0,-1 0 0,1-1 0,0 1 0,0 0 0,0 1 0,0-1 0,0 1 0,0 0 0,1 0 0,-1 0 0,0 0 0,0 1 0,0 0 0,0 0 0,0 0 0,-1 0 0,6 2 0,5 4 0,-1 1 0,0 0 0,0 1 0,-1 0 0,0 1 0,0 0 0,-1 1 0,-1 0 0,0 1 0,-1 0 0,0 1 0,0-1 0,9 22 0,5 12 0,-2 1 0,25 86 0,5 74-1365,-36-127-5461</inkml:trace>
  <inkml:trace contextRef="#ctx0" brushRef="#br0" timeOffset="26294.96">22627 3005 24575,'-1'-1'0,"1"-1"0,-1 1 0,0-1 0,1 0 0,-1 1 0,0 0 0,0-1 0,0 1 0,0-1 0,0 1 0,0 0 0,0 0 0,0 0 0,-1 0 0,1 0 0,0 0 0,-1 0 0,1 0 0,-1 0 0,1 0 0,-1 1 0,1-1 0,-1 1 0,1-1 0,-1 1 0,0-1 0,1 1 0,-1 0 0,0 0 0,-1 0 0,-5-1 0,1 0 0,0 1 0,-1 0 0,1 0 0,-13 3 0,11 0 0,1 0 0,0 0 0,0 1 0,0 0 0,0 0 0,1 1 0,0 0 0,0 1 0,0-1 0,1 1 0,0 1 0,0-1 0,0 1 0,1 0 0,0 0 0,0 1 0,-5 11 0,-2 6 0,1 1 0,1 0 0,1 0 0,-6 35 0,6-14 0,2 1 0,2 0 0,1 50 0,4-96 0,3 43 0,-3-43 0,0-1 0,1 1 0,-1 0 0,1 0 0,-1 0 0,1-1 0,-1 1 0,1 0 0,0-1 0,0 1 0,0 0 0,0-1 0,0 1 0,0-1 0,1 0 0,-1 1 0,0-1 0,3 2 0,-3-3 0,0 0 0,0 1 0,0-1 0,0 0 0,0 0 0,0 0 0,0 0 0,0 0 0,-1 0 0,1 0 0,0-1 0,0 1 0,0 0 0,0 0 0,0-1 0,0 1 0,0 0 0,-1-1 0,1 1 0,0-1 0,0 1 0,-1-1 0,1 0 0,0 1 0,0-1 0,-1 0 0,1 1 0,-1-1 0,1 0 0,0-1 0,6-6 0,-1-2 0,1 1 0,-2-1 0,1 0 0,7-20 0,18-66 0,-27 83 0,28-109-176,27-212-1,-25-136-385,-49-80-651,-6 321-4850</inkml:trace>
  <inkml:trace contextRef="#ctx0" brushRef="#br0" timeOffset="27160.57">22436 1269 24575,'-2'257'13,"5"296"-115,6-404-304,45 246 0,-12-222 531,-35-151-114,1-1 0,1 0 0,1 0 1,1-1-1,21 30 0,-28-44 5,0-1 0,0-1 0,0 1 0,1-1 0,-1 1 0,1-1-1,0 0 1,0-1 0,1 1 0,-1-1 0,1 0 0,9 3 0,-12-5-2,0-1-1,0 1 1,0-1 0,0 0-1,0 0 1,0 0 0,0 0 0,0-1-1,0 1 1,0-1 0,0 1 0,0-1-1,0 0 1,0-1 0,-1 1-1,1 0 1,0-1 0,-1 1 0,1-1-1,-1 0 1,0 0 0,1 0-1,-1 0 1,0 0 0,0 0 0,0-1-1,1-3 1,6-8-1,-1 0 1,0-1-1,-1-1 0,-1 1 1,-1-1-1,0 0 0,-1 0 1,3-28-1,-1 15-14,13-44 0,-18 69 1,0 1 0,1-1 0,-1 1 0,1 0 0,-1-1 0,1 1 0,0 0 0,0 0 0,1 0 0,-1 0 0,1 0 0,-1 1 0,1-1 0,0 1 0,0-1 0,0 1 0,0 0 0,0 0 0,1 1 0,-1-1 0,0 1 0,1-1 0,0 1 0,-1 0 0,1 1 0,6-2 0,-1 2 0,0 1 0,0 0 0,-1 0 0,1 1 0,0 0 0,0 1 0,-1 0 0,1 0 0,13 8 0,-16-8 0,4 2 0,0 0 0,0 0 0,1-1 0,-1-1 0,17 4 0,-24-7 0,-1 1 0,0-1 0,0 0 0,0 0 0,1 0 0,-1 0 0,0-1 0,0 1 0,0 0 0,1-1 0,-1 0 0,0 1 0,0-1 0,0 0 0,0 0 0,0 0 0,0-1 0,-1 1 0,1 0 0,0-1 0,0 1 0,-1-1 0,1 1 0,-1-1 0,0 0 0,1 0 0,-1 1 0,0-1 0,0 0 0,0 0 0,0 0 0,0 0 0,-1-1 0,2-3 0,0-5 0,0-1 0,0 1 0,-1-1 0,0 0 0,-1 1 0,0-1 0,-1 0 0,-1 0 0,0 1 0,0-1 0,-1 1 0,0 0 0,-1 0 0,-1 0 0,0 0 0,0 0 0,-7-9 0,4 7 0,-1 0 0,-1 0 0,0 1 0,-1 0 0,0 0 0,-1 2 0,0-1 0,-1 2 0,0-1 0,0 2 0,-1 0 0,-16-7 0,26 13 0,1 0 0,-1 1 0,1 0 0,-1 0 0,0 0 0,1 0 0,-1 0 0,0 1 0,0-1 0,1 1 0,-1 0 0,0 0 0,0 1 0,0-1 0,1 1 0,-1 0 0,-6 2 0,7-1 0,0 0 0,0 0 0,0 1 0,1-1 0,-1 1 0,1-1 0,0 1 0,-1 0 0,1 0 0,1 0 0,-1 0 0,0 1 0,1-1 0,-1 0 0,1 1 0,0-1 0,0 1 0,1-1 0,-2 6 0,0 11 0,0 0 0,1 1 0,1-1 0,1 0 0,1 1 0,1-1 0,1 0 0,8 29 0,4-2 0,1-1 0,33 63 0,-23-58 0,37 53 0,-53-87 0,0-2 0,2 0 0,0 0 0,1-1 0,0-1 0,1 0 0,19 12 0,-30-22 0,1 0 0,-1 0 0,1-1 0,0 0 0,0 0 0,0 0 0,0 0 0,1-1 0,-1 0 0,0 0 0,0-1 0,1 1 0,-1-1 0,9-1 0,-11 0 0,0 0 0,0 0 0,0 0 0,0 0 0,0-1 0,0 1 0,-1-1 0,1 0 0,-1 0 0,1 0 0,-1 0 0,1 0 0,-1-1 0,0 1 0,0-1 0,0 0 0,-1 1 0,1-1 0,-1 0 0,1 0 0,-1 0 0,0 0 0,0 0 0,0 0 0,0-4 0,6-32 0,-1 0 0,-3 0 0,-1-1 0,-4-50 0,2-24 0,0 106 0,0 1 0,1-1 0,0 1 0,1 0 0,-1-1 0,1 1 0,1 0 0,-1 0 0,7-11 0,-7 16 0,-1 0 0,0 0 0,1 0 0,-1 0 0,1 1 0,0-1 0,0 1 0,0-1 0,0 1 0,0-1 0,0 1 0,0 0 0,0 0 0,0 0 0,0 0 0,0 1 0,1-1 0,-1 1 0,0-1 0,1 1 0,-1 0 0,0 0 0,1 0 0,-1 0 0,1 0 0,-1 0 0,0 1 0,0-1 0,1 1 0,-1-1 0,0 1 0,0 0 0,4 2 0,3 1 0,1 1 0,-1 0 0,-1 1 0,1 0 0,-1 0 0,12 12 0,41 50 0,-33-35 0,-13-16 0,-3-3 0,0 0 0,1-1 0,1 0 0,27 20 0,-39-32 0,-1 0 0,1 0 0,-1 0 0,1 0 0,-1-1 0,1 1 0,0 0 0,-1-1 0,1 1 0,0-1 0,-1 0 0,1 0 0,0 1 0,0-1 0,-1 0 0,1 0 0,0-1 0,0 1 0,-1 0 0,1-1 0,0 1 0,-1-1 0,1 1 0,2-2 0,-1 0 0,-1 0 0,0-1 0,1 1 0,-1-1 0,0 0 0,0 1 0,0-1 0,0 0 0,-1 0 0,1 0 0,-1 0 0,1-5 0,5-13 20,-1-1-1,0-1 1,-2 1 0,2-37-1,-4-94-1357,-2 148 1213,-4-102-6701</inkml:trace>
  <inkml:trace contextRef="#ctx0" brushRef="#br0" timeOffset="27161.57">23770 2201 24575,'-8'0'0,"-2"4"0,-2 11 0,-8 15 0,-6 16 0,0 11 0,-2 0 0,-7 8 0,-9 7 0,-14 3 0,-13-2 0,-11 6 0,8-11-8191</inkml:trace>
  <inkml:trace contextRef="#ctx0" brushRef="#br0" timeOffset="28062.1">22563 4381 24575,'-4'4'0,"-1"8"0,1 6 0,0 6 0,1 4 0,-2 4 0,-8 7 0,-8 8 0,-12 10 0,-12 6 0,-7 0 0,-7-3 0,-12-6 0,-7-7 0,10-13-8191</inkml:trace>
  <inkml:trace contextRef="#ctx0" brushRef="#br0" timeOffset="31011.85">20595 6349 24575,'16'485'0,"-13"-422"0,-2-38 0,-1-10 0,0-1 0,1 1 0,1-1 0,0 1 0,1-1 0,0 0 0,9 21 0,-12-34 0,0-1 0,0 0 0,0 0 0,0 1 0,0-1 0,0 0 0,0 0 0,1 1 0,-1-1 0,0 0 0,0 0 0,0 1 0,0-1 0,1 0 0,-1 0 0,0 1 0,0-1 0,0 0 0,1 0 0,-1 0 0,0 0 0,0 0 0,1 1 0,-1-1 0,0 0 0,0 0 0,1 0 0,-1 0 0,0 0 0,0 0 0,1 0 0,-1 0 0,0 0 0,0 0 0,1 0 0,-1 0 0,0 0 0,1 0 0,-1 0 0,0 0 0,0 0 0,1 0 0,-1 0 0,0 0 0,0-1 0,1 1 0,-1 0 0,0 0 0,0 0 0,0 0 0,1-1 0,-1 1 0,0 0 0,0 0 0,0 0 0,1-1 0,3-7 0,0 0 0,-1 0 0,0-1 0,0 1 0,-1-1 0,0 0 0,-1 0 0,2-17 0,-1 7 0,44-443 0,-3 25 0,33 8 0,-45 303 0,54-136 0,-78 243 0,1 1 0,0 1 0,1 0 0,22-32 0,-27 44 0,0 1 0,0-1 0,1 1 0,-1 0 0,1 0 0,0 0 0,0 1 0,0-1 0,0 1 0,1 1 0,-1-1 0,1 1 0,0 0 0,0 0 0,0 0 0,0 1 0,0 0 0,0 0 0,9 1 0,26 1 0,0 3 0,0 1 0,0 2 0,-1 2 0,0 1 0,-1 2 0,0 2 0,-1 2 0,0 1 0,-1 2 0,-2 1 0,63 48 0,-82-55-341,0 2 0,-2 0-1,16 20 1,-4 0-6485</inkml:trace>
  <inkml:trace contextRef="#ctx0" brushRef="#br0" timeOffset="31631.06">21314 5990 24575,'-8'0'0,"-16"4"0,-22 4 0,-18 1 0,-12 0 0,-4-3 0,4-2 0,8-1 0,12-2 0,8 3 0,6 7 0,2 7 0,1 6 0,3 4 0,1-1 0,6-3-8191</inkml:trace>
  <inkml:trace contextRef="#ctx0" brushRef="#br0" timeOffset="32807.87">20468 6498 24575,'14'7'0,"12"10"0,9 9 0,13 11 0,12 10 0,15 7 0,15 10 0,11 4 0,-1-2 0,-3-8 0,-4-8 0,-7-8 0,-10-12 0,-15-13 0,-18-15 0,-16-17 0,-13-7-8191</inkml:trace>
  <inkml:trace contextRef="#ctx0" brushRef="#br0" timeOffset="32808.87">21441 6053 24575,'10'11'0,"12"11"0,12 16 0,15 15 0,17 18 0,15 17 0,2 2 0,-14-26 0,-19-30 0,-17-33 0,-15-26 0,-10-10-8191</inkml:trace>
  <inkml:trace contextRef="#ctx0" brushRef="#br0" timeOffset="32809.87">21907 6159 24575,'-8'7'0,"-16"25"0,-22 27 0,-22 26 0,-20 16 0,-10 3 0,1-11 0,3-9 0,6-16 0,11-19 0,12-18 0,16-21 0,17-17 0,21-17 0,34-19 0,38-14 0,9 4-8191</inkml:trace>
  <inkml:trace contextRef="#ctx0" brushRef="#br0" timeOffset="33643.51">22987 5926 24575,'-11'0'0,"-4"0"0,0 0 0,0 1 0,-24 5 0,34-5 0,-1 1 0,1-1 0,0 1 0,1 1 0,-1-1 0,0 1 0,0 0 0,1 0 0,0 0 0,0 0 0,0 1 0,0 0 0,-6 7 0,-2 6 0,0 1 0,1 1 0,1 0 0,1 0 0,1 1 0,-9 30 0,6-11 0,2 1 0,-5 60 0,13-90 0,0 0 0,1 0 0,1 0 0,0 0 0,3 17 0,-3-26 0,-1 1 0,0-1 0,1 1 0,-1-1 0,1 1 0,0-1 0,-1 0 0,1 1 0,0-1 0,0 0 0,0 0 0,0 1 0,0-1 0,0 0 0,0 0 0,1 0 0,-1 0 0,2 1 0,-1-2 0,0 0 0,-1 1 0,1-1 0,0 0 0,-1-1 0,1 1 0,0 0 0,-1 0 0,1-1 0,0 1 0,-1-1 0,1 1 0,-1-1 0,1 0 0,-1 1 0,1-1 0,-1 0 0,1 0 0,-1 0 0,0 0 0,3-3 0,5-4 0,-1-1 0,1 0 0,-1 0 0,-1-1 0,0 0 0,0-1 0,-1 1 0,6-15 0,34-99 0,-34 85 0,-10 33 0,0 1 0,0-1 0,1 0 0,-1 1 0,1 0 0,0 0 0,1 0 0,7-9 0,-9 12 0,0 0 0,1 0 0,0 1 0,-1-1 0,1 1 0,0-1 0,0 1 0,0 0 0,0 0 0,0 0 0,0 0 0,0 1 0,0 0 0,0-1 0,0 1 0,0 0 0,1 0 0,3 1 0,17 2 0,-13-2 0,0 1 0,0-2 0,0 1 0,-1-2 0,17-1 0,-24 1 0,0 0 0,0 0 0,0 0 0,0 0 0,0 0 0,-1-1 0,1 1 0,0-1 0,-1 0 0,1 0 0,-1 0 0,0 0 0,1 0 0,-1 0 0,0-1 0,0 1 0,-1-1 0,1 1 0,0-1 0,-1 0 0,0 0 0,1 1 0,0-7 0,-1 6 0,0-1 0,0 1 0,0-1 0,-1 1 0,1-1 0,-1 1 0,0-1 0,0 1 0,-2-7 0,2 10 0,0 0 0,0 0 0,0 0 0,0 1 0,0-1 0,0 0 0,0 0 0,0 0 0,0 0 0,0 0 0,0 0 0,0 1 0,0-1 0,0 0 0,0 0 0,0 0 0,0 0 0,0 0 0,0 0 0,0 0 0,0 0 0,0 0 0,0 1 0,0-1 0,-1 0 0,1 0 0,0 0 0,0 0 0,0 0 0,0 0 0,0 0 0,0 0 0,0 0 0,0 0 0,-1 0 0,1 0 0,0 0 0,0 0 0,0 0 0,0 0 0,0 0 0,0 0 0,0 0 0,-1 0 0,1 0 0,0 0 0,0 0 0,0 0 0,0 0 0,0 0 0,0 0 0,0 0 0,-1 0 0,1 0 0,0 0 0,0 0 0,0 0 0,0 0 0,0-1 0,-4 16 0,-2 27 0,0 65 0,6-88 0,0 1 0,2-1 0,1 0 0,0 0 0,11 34 0,-11-45 0,1 0 0,-1-1 0,1 1 0,1-1 0,-1 0 0,1 0 0,1 0 0,-1-1 0,1 0 0,0 0 0,0 0 0,1-1 0,0 0 0,9 5 0,-10-6 0,0-2 0,0 1 0,0 0 0,1-1 0,0 0 0,-1-1 0,1 0 0,0 0 0,-1 0 0,1-1 0,0 0 0,0 0 0,0 0 0,-1-1 0,1 0 0,0-1 0,0 1 0,8-4 0,-2-1 0,0-1 0,0 0 0,-1 0 0,0-1 0,0-1 0,-1 0 0,0-1 0,0 0 0,-1 0 0,17-24 0,-5 2 0,-2-1 0,33-70 0,-25 37 30,-3-1 0,-3-1 0,24-134 0,-32 103-525,-4 0 0,-3-120 0,-14 39-6331</inkml:trace>
  <inkml:trace contextRef="#ctx0" brushRef="#br0" timeOffset="33644.51">23706 4952 24575,'-1'62'-9830,"1"55"6847,1 45 7847,9 30-4864,12 8 0,8-9 0,4-22 0,-5-33 2229,-14-50-2229,-17-54 1260,-15-47-1260,-12-39 4460,-9-24-4460,3 0-8191</inkml:trace>
  <inkml:trace contextRef="#ctx0" brushRef="#br0" timeOffset="33645.51">23600 5736 24575,'-1'-3'0,"9"-2"0,5 0 0,8 1 0,12 1 0,6 2 0,9 0 0,2 0 0,-3 1 0,-3-7 0,-8-2-8191</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7T13:56:16.825"/>
    </inkml:context>
    <inkml:brush xml:id="br0">
      <inkml:brushProperty name="width" value="0.05" units="cm"/>
      <inkml:brushProperty name="height" value="0.05" units="cm"/>
      <inkml:brushProperty name="color" value="#E71224"/>
    </inkml:brush>
  </inkml:definitions>
  <inkml:trace contextRef="#ctx0" brushRef="#br0">1 259 24575,'0'-7'0,"0"-9"0,3-3 0,9-5 0,6 2 0,7 1 0,6-3 0,5 2 0,1-2 0,0 3 0,2-2 0,-3 3 0,-7 4-8191</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6T16:38:40.577"/>
    </inkml:context>
    <inkml:brush xml:id="br0">
      <inkml:brushProperty name="width" value="0.05" units="cm"/>
      <inkml:brushProperty name="height" value="0.05" units="cm"/>
      <inkml:brushProperty name="color" value="#E71224"/>
    </inkml:brush>
  </inkml:definitions>
  <inkml:trace contextRef="#ctx0" brushRef="#br0">0 0 24575,'0'0'-8191</inkml:trace>
</inkm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4</v>
    <v>8</v>
    <v>0</v>
    <v>1</v>
  </rv>
  <rv s="1">
    <v>13</v>
    <v>24</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8" Type="http://schemas.openxmlformats.org/officeDocument/2006/relationships/hyperlink" Target="mailto:Guha.manisha@hdfc.com" TargetMode="External"/><Relationship Id="rId13" Type="http://schemas.openxmlformats.org/officeDocument/2006/relationships/hyperlink" Target="mailto:priya.Agarwal@gmail.com" TargetMode="External"/><Relationship Id="rId18" Type="http://schemas.openxmlformats.org/officeDocument/2006/relationships/hyperlink" Target="mailto:manisha.Guha@gmail.com" TargetMode="External"/><Relationship Id="rId3" Type="http://schemas.openxmlformats.org/officeDocument/2006/relationships/hyperlink" Target="mailto:Agarwal.priya@hdfc.com" TargetMode="External"/><Relationship Id="rId7" Type="http://schemas.openxmlformats.org/officeDocument/2006/relationships/hyperlink" Target="mailto:Dutta.prakash@hdfc.com" TargetMode="External"/><Relationship Id="rId12" Type="http://schemas.openxmlformats.org/officeDocument/2006/relationships/hyperlink" Target="mailto:anjali.thakur@gmail.com" TargetMode="External"/><Relationship Id="rId17" Type="http://schemas.openxmlformats.org/officeDocument/2006/relationships/hyperlink" Target="mailto:prakash.Dutta@gmail.com" TargetMode="External"/><Relationship Id="rId2" Type="http://schemas.openxmlformats.org/officeDocument/2006/relationships/hyperlink" Target="mailto:thakur.anjali@hdfc.com" TargetMode="External"/><Relationship Id="rId16" Type="http://schemas.openxmlformats.org/officeDocument/2006/relationships/hyperlink" Target="mailto:jharna.Biswal@gmail.com" TargetMode="External"/><Relationship Id="rId20" Type="http://schemas.openxmlformats.org/officeDocument/2006/relationships/hyperlink" Target="mailto:arjun.Kapoor@gmail.com" TargetMode="External"/><Relationship Id="rId1" Type="http://schemas.openxmlformats.org/officeDocument/2006/relationships/hyperlink" Target="mailto:kumar.jp@hdfc.com" TargetMode="External"/><Relationship Id="rId6" Type="http://schemas.openxmlformats.org/officeDocument/2006/relationships/hyperlink" Target="mailto:Biswal.jharna@hdfc.com" TargetMode="External"/><Relationship Id="rId11" Type="http://schemas.openxmlformats.org/officeDocument/2006/relationships/hyperlink" Target="mailto:jp.kumar@gmail.com" TargetMode="External"/><Relationship Id="rId5" Type="http://schemas.openxmlformats.org/officeDocument/2006/relationships/hyperlink" Target="mailto:GuptA.sanjay@hdfc.com" TargetMode="External"/><Relationship Id="rId15" Type="http://schemas.openxmlformats.org/officeDocument/2006/relationships/hyperlink" Target="mailto:sanjay.GuptA@gmail.com" TargetMode="External"/><Relationship Id="rId10" Type="http://schemas.openxmlformats.org/officeDocument/2006/relationships/hyperlink" Target="mailto:Kapoor.arjun@hdfc.com" TargetMode="External"/><Relationship Id="rId19" Type="http://schemas.openxmlformats.org/officeDocument/2006/relationships/hyperlink" Target="mailto:arjun.Jain@gmail.com" TargetMode="External"/><Relationship Id="rId4" Type="http://schemas.openxmlformats.org/officeDocument/2006/relationships/hyperlink" Target="mailto:Vasu.r@hdfc.com" TargetMode="External"/><Relationship Id="rId9" Type="http://schemas.openxmlformats.org/officeDocument/2006/relationships/hyperlink" Target="mailto:Jain.arjun@hdfc.com" TargetMode="External"/><Relationship Id="rId14" Type="http://schemas.openxmlformats.org/officeDocument/2006/relationships/hyperlink" Target="mailto:r.Vasu@gmail.com"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2.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5B888-56F6-4481-877B-B1FBEDD20739}">
  <sheetPr codeName="Sheet1"/>
  <dimension ref="C3:O75"/>
  <sheetViews>
    <sheetView topLeftCell="B9" workbookViewId="0">
      <selection activeCell="E85" sqref="E85"/>
    </sheetView>
  </sheetViews>
  <sheetFormatPr defaultRowHeight="14.45"/>
  <sheetData>
    <row r="3" spans="3:15">
      <c r="C3" t="s">
        <v>0</v>
      </c>
      <c r="I3">
        <f>COUNTBLANK(A2:B2)</f>
        <v>2</v>
      </c>
    </row>
    <row r="4" spans="3:15">
      <c r="C4" t="s">
        <v>1</v>
      </c>
      <c r="O4">
        <f>COUNTBLANK(A10:Z10)</f>
        <v>25</v>
      </c>
    </row>
    <row r="6" spans="3:15">
      <c r="C6" t="s">
        <v>2</v>
      </c>
    </row>
    <row r="7" spans="3:15">
      <c r="C7" t="s">
        <v>3</v>
      </c>
    </row>
    <row r="10" spans="3:15">
      <c r="C10" t="s">
        <v>4</v>
      </c>
    </row>
    <row r="12" spans="3:15">
      <c r="C12" t="s">
        <v>5</v>
      </c>
      <c r="I12" t="s">
        <v>6</v>
      </c>
    </row>
    <row r="14" spans="3:15">
      <c r="C14" t="s">
        <v>7</v>
      </c>
    </row>
    <row r="16" spans="3:15">
      <c r="C16" t="s">
        <v>8</v>
      </c>
    </row>
    <row r="17" spans="3:7">
      <c r="D17" t="s">
        <v>9</v>
      </c>
      <c r="E17" t="s">
        <v>10</v>
      </c>
    </row>
    <row r="18" spans="3:7">
      <c r="D18" t="s">
        <v>11</v>
      </c>
    </row>
    <row r="21" spans="3:7">
      <c r="C21" t="s">
        <v>12</v>
      </c>
    </row>
    <row r="24" spans="3:7">
      <c r="C24" t="s">
        <v>13</v>
      </c>
    </row>
    <row r="26" spans="3:7">
      <c r="C26" s="1" t="s">
        <v>14</v>
      </c>
      <c r="D26" s="1" t="s">
        <v>15</v>
      </c>
      <c r="E26" s="1" t="s">
        <v>16</v>
      </c>
    </row>
    <row r="27" spans="3:7">
      <c r="C27" s="1"/>
      <c r="D27" s="1" t="s">
        <v>17</v>
      </c>
      <c r="E27" s="1" t="s">
        <v>18</v>
      </c>
    </row>
    <row r="28" spans="3:7">
      <c r="C28" s="1"/>
      <c r="D28" s="1" t="s">
        <v>19</v>
      </c>
      <c r="E28" s="1" t="s">
        <v>20</v>
      </c>
    </row>
    <row r="29" spans="3:7">
      <c r="C29" s="1"/>
      <c r="D29" s="1" t="s">
        <v>21</v>
      </c>
      <c r="E29" s="1" t="s">
        <v>22</v>
      </c>
    </row>
    <row r="30" spans="3:7">
      <c r="C30" s="1"/>
      <c r="D30" s="1" t="s">
        <v>23</v>
      </c>
      <c r="E30" s="1" t="s">
        <v>24</v>
      </c>
    </row>
    <row r="31" spans="3:7">
      <c r="C31" s="1"/>
      <c r="D31" s="1" t="s">
        <v>25</v>
      </c>
      <c r="E31" s="1" t="s">
        <v>26</v>
      </c>
      <c r="G31" t="s">
        <v>27</v>
      </c>
    </row>
    <row r="32" spans="3:7">
      <c r="C32" s="1"/>
      <c r="D32" s="1" t="s">
        <v>28</v>
      </c>
      <c r="E32" s="1" t="s">
        <v>29</v>
      </c>
    </row>
    <row r="33" spans="3:8">
      <c r="C33" s="1"/>
      <c r="D33" s="1" t="s">
        <v>30</v>
      </c>
      <c r="E33" s="1" t="s">
        <v>31</v>
      </c>
    </row>
    <row r="34" spans="3:8">
      <c r="C34" s="1"/>
      <c r="D34" s="1" t="s">
        <v>32</v>
      </c>
      <c r="E34" s="1" t="s">
        <v>33</v>
      </c>
    </row>
    <row r="35" spans="3:8">
      <c r="C35" s="1"/>
      <c r="D35" s="1" t="s">
        <v>34</v>
      </c>
      <c r="E35" s="1" t="s">
        <v>9</v>
      </c>
    </row>
    <row r="36" spans="3:8">
      <c r="D36" s="1" t="s">
        <v>35</v>
      </c>
      <c r="E36" s="1" t="s">
        <v>36</v>
      </c>
      <c r="F36" s="1"/>
    </row>
    <row r="38" spans="3:8">
      <c r="D38" s="1" t="s">
        <v>37</v>
      </c>
      <c r="E38" s="1" t="s">
        <v>38</v>
      </c>
    </row>
    <row r="40" spans="3:8">
      <c r="D40" t="s">
        <v>39</v>
      </c>
      <c r="F40">
        <v>1</v>
      </c>
      <c r="H40" t="s">
        <v>40</v>
      </c>
    </row>
    <row r="41" spans="3:8">
      <c r="D41" t="s">
        <v>41</v>
      </c>
      <c r="F41">
        <v>2</v>
      </c>
      <c r="H41" t="s">
        <v>42</v>
      </c>
    </row>
    <row r="42" spans="3:8">
      <c r="D42" t="s">
        <v>43</v>
      </c>
      <c r="F42">
        <v>3</v>
      </c>
      <c r="H42" t="s">
        <v>44</v>
      </c>
    </row>
    <row r="43" spans="3:8">
      <c r="D43" t="s">
        <v>45</v>
      </c>
      <c r="F43">
        <v>4</v>
      </c>
      <c r="H43" t="s">
        <v>42</v>
      </c>
    </row>
    <row r="44" spans="3:8">
      <c r="D44" t="s">
        <v>46</v>
      </c>
      <c r="F44">
        <v>5</v>
      </c>
      <c r="H44" t="s">
        <v>47</v>
      </c>
    </row>
    <row r="45" spans="3:8">
      <c r="D45" t="s">
        <v>48</v>
      </c>
      <c r="F45">
        <v>6</v>
      </c>
      <c r="H45" t="s">
        <v>42</v>
      </c>
    </row>
    <row r="46" spans="3:8">
      <c r="D46" t="s">
        <v>49</v>
      </c>
      <c r="F46">
        <v>7</v>
      </c>
      <c r="H46" t="s">
        <v>50</v>
      </c>
    </row>
    <row r="47" spans="3:8">
      <c r="D47" t="s">
        <v>51</v>
      </c>
      <c r="F47">
        <v>8</v>
      </c>
      <c r="H47" t="s">
        <v>42</v>
      </c>
    </row>
    <row r="48" spans="3:8">
      <c r="D48" t="s">
        <v>52</v>
      </c>
      <c r="F48">
        <v>9</v>
      </c>
      <c r="H48" t="s">
        <v>53</v>
      </c>
    </row>
    <row r="51" spans="3:13">
      <c r="C51" t="s">
        <v>54</v>
      </c>
    </row>
    <row r="53" spans="3:13">
      <c r="D53" t="s">
        <v>55</v>
      </c>
    </row>
    <row r="54" spans="3:13">
      <c r="M54" t="e" cm="1">
        <f t="array" aca="1" ref="M54" ca="1">cou</f>
        <v>#NAME?</v>
      </c>
    </row>
    <row r="56" spans="3:13">
      <c r="K56">
        <f>COUNTBLANK(A6:I6)</f>
        <v>8</v>
      </c>
    </row>
    <row r="70" spans="3:5">
      <c r="C70" t="s">
        <v>56</v>
      </c>
    </row>
    <row r="71" spans="3:5">
      <c r="C71" t="s">
        <v>57</v>
      </c>
    </row>
    <row r="72" spans="3:5">
      <c r="C72" t="s">
        <v>58</v>
      </c>
      <c r="E72" t="s">
        <v>59</v>
      </c>
    </row>
    <row r="73" spans="3:5">
      <c r="C73" t="s">
        <v>60</v>
      </c>
      <c r="E73" t="s">
        <v>61</v>
      </c>
    </row>
    <row r="75" spans="3:5">
      <c r="E75" t="s">
        <v>62</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7F3AC-4247-4C80-A5C1-B4706EB0F859}">
  <sheetPr codeName="Sheet3"/>
  <dimension ref="A1:L38"/>
  <sheetViews>
    <sheetView topLeftCell="A9" zoomScale="130" zoomScaleNormal="130" workbookViewId="0">
      <selection activeCell="B11" sqref="B11:B19"/>
    </sheetView>
  </sheetViews>
  <sheetFormatPr defaultRowHeight="14.45"/>
  <cols>
    <col min="1" max="1" width="9.7109375" customWidth="1"/>
    <col min="2" max="2" width="63.5703125" customWidth="1"/>
    <col min="3" max="3" width="15.28515625" customWidth="1"/>
  </cols>
  <sheetData>
    <row r="1" spans="1:12">
      <c r="A1">
        <f ca="1">COUNTBLANK(3:3)</f>
        <v>16384</v>
      </c>
    </row>
    <row r="2" spans="1:12">
      <c r="B2" t="str">
        <f ca="1">_xlfn.FORMULATEXT(A1)</f>
        <v>=COUNTBLANK(3:3)</v>
      </c>
      <c r="D2">
        <f ca="1">COUNTBLANK(3:3)</f>
        <v>0</v>
      </c>
      <c r="F2">
        <f ca="1">COUNTBLANK(9:9)</f>
        <v>0</v>
      </c>
    </row>
    <row r="3" spans="1:12">
      <c r="C3">
        <f ca="1">COUNTBLANK(A3:D15)</f>
        <v>0</v>
      </c>
      <c r="K3">
        <f ca="1">COUNTBLANK(3:3)</f>
        <v>0</v>
      </c>
    </row>
    <row r="4" spans="1:12">
      <c r="B4" t="s">
        <v>63</v>
      </c>
    </row>
    <row r="5" spans="1:12">
      <c r="B5" t="s">
        <v>64</v>
      </c>
    </row>
    <row r="6" spans="1:12">
      <c r="I6">
        <f ca="1">COUNTBLANK(D3:X50)</f>
        <v>0</v>
      </c>
    </row>
    <row r="7" spans="1:12">
      <c r="B7" t="s">
        <v>65</v>
      </c>
      <c r="C7" t="s">
        <v>66</v>
      </c>
    </row>
    <row r="9" spans="1:12">
      <c r="K9">
        <f ca="1">COUNTBLANK(3:3)</f>
        <v>0</v>
      </c>
    </row>
    <row r="10" spans="1:12">
      <c r="A10">
        <v>1</v>
      </c>
      <c r="B10" t="s">
        <v>67</v>
      </c>
      <c r="E10" t="s">
        <v>68</v>
      </c>
    </row>
    <row r="11" spans="1:12">
      <c r="A11">
        <v>2</v>
      </c>
      <c r="B11">
        <f>COUNTBLANK(A6)</f>
        <v>1</v>
      </c>
      <c r="C11">
        <f ca="1">COUNTBLANK($1:$1048576)</f>
        <v>0</v>
      </c>
    </row>
    <row r="12" spans="1:12">
      <c r="A12">
        <v>3</v>
      </c>
      <c r="B12" t="s">
        <v>69</v>
      </c>
    </row>
    <row r="13" spans="1:12">
      <c r="A13">
        <v>4</v>
      </c>
      <c r="B13" t="s">
        <v>70</v>
      </c>
    </row>
    <row r="14" spans="1:12">
      <c r="A14">
        <v>5</v>
      </c>
      <c r="B14" t="s">
        <v>71</v>
      </c>
      <c r="C14">
        <f ca="1">COUNTBLANK(3:3)</f>
        <v>0</v>
      </c>
    </row>
    <row r="15" spans="1:12">
      <c r="A15">
        <v>6</v>
      </c>
      <c r="B15" t="s">
        <v>72</v>
      </c>
      <c r="L15">
        <f ca="1">COUNTBLANK(3:3)</f>
        <v>0</v>
      </c>
    </row>
    <row r="16" spans="1:12">
      <c r="A16">
        <v>7</v>
      </c>
      <c r="B16" t="s">
        <v>73</v>
      </c>
    </row>
    <row r="17" spans="1:11">
      <c r="A17">
        <v>8</v>
      </c>
      <c r="B17" t="s">
        <v>74</v>
      </c>
    </row>
    <row r="18" spans="1:11">
      <c r="A18">
        <v>9</v>
      </c>
      <c r="B18" t="s">
        <v>75</v>
      </c>
    </row>
    <row r="19" spans="1:11">
      <c r="A19">
        <v>10</v>
      </c>
      <c r="B19" t="s">
        <v>76</v>
      </c>
      <c r="G19">
        <f ca="1">COUNTBLANK(3:3)</f>
        <v>0</v>
      </c>
    </row>
    <row r="20" spans="1:11">
      <c r="A20">
        <v>11</v>
      </c>
      <c r="B20" t="s">
        <v>77</v>
      </c>
    </row>
    <row r="21" spans="1:11">
      <c r="A21">
        <v>12</v>
      </c>
      <c r="B21" t="s">
        <v>78</v>
      </c>
    </row>
    <row r="22" spans="1:11">
      <c r="A22">
        <v>13</v>
      </c>
      <c r="B22" t="s">
        <v>79</v>
      </c>
    </row>
    <row r="23" spans="1:11">
      <c r="A23">
        <v>14</v>
      </c>
      <c r="B23" t="s">
        <v>80</v>
      </c>
      <c r="H23">
        <f ca="1">COUNTBLANK(3:3)</f>
        <v>0</v>
      </c>
      <c r="K23">
        <f ca="1">COUNTBLANK(3:3)</f>
        <v>0</v>
      </c>
    </row>
    <row r="24" spans="1:11">
      <c r="A24">
        <v>15</v>
      </c>
      <c r="B24" t="s">
        <v>81</v>
      </c>
      <c r="K24">
        <f ca="1">COUNTBLANK(3:3)</f>
        <v>0</v>
      </c>
    </row>
    <row r="25" spans="1:11">
      <c r="A25">
        <v>16</v>
      </c>
      <c r="B25" t="s">
        <v>82</v>
      </c>
      <c r="D25" t="s">
        <v>83</v>
      </c>
      <c r="E25" t="s">
        <v>84</v>
      </c>
    </row>
    <row r="26" spans="1:11">
      <c r="A26">
        <v>17</v>
      </c>
      <c r="B26" t="s">
        <v>85</v>
      </c>
    </row>
    <row r="27" spans="1:11">
      <c r="A27">
        <v>18</v>
      </c>
      <c r="B27" t="s">
        <v>86</v>
      </c>
      <c r="D27" t="s">
        <v>87</v>
      </c>
      <c r="F27">
        <v>1</v>
      </c>
      <c r="G27">
        <v>0</v>
      </c>
    </row>
    <row r="28" spans="1:11">
      <c r="A28">
        <v>19</v>
      </c>
      <c r="B28" t="s">
        <v>87</v>
      </c>
    </row>
    <row r="29" spans="1:11">
      <c r="A29">
        <v>20</v>
      </c>
      <c r="B29" t="s">
        <v>83</v>
      </c>
    </row>
    <row r="30" spans="1:11">
      <c r="A30">
        <v>21</v>
      </c>
      <c r="B30" t="s">
        <v>88</v>
      </c>
    </row>
    <row r="31" spans="1:11">
      <c r="C31" t="s">
        <v>89</v>
      </c>
      <c r="D31" t="s">
        <v>90</v>
      </c>
    </row>
    <row r="32" spans="1:11">
      <c r="D32" t="s">
        <v>91</v>
      </c>
    </row>
    <row r="34" spans="3:5">
      <c r="D34" t="s">
        <v>87</v>
      </c>
      <c r="E34" t="s">
        <v>92</v>
      </c>
    </row>
    <row r="38" spans="3:5">
      <c r="C38">
        <f ca="1">COUNTBLANK(A3:C3)</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94939-555E-46BF-9937-88F39F783769}">
  <dimension ref="A4:J40"/>
  <sheetViews>
    <sheetView topLeftCell="A24" zoomScale="116" zoomScaleNormal="110" workbookViewId="0">
      <selection activeCell="E31" sqref="E31"/>
    </sheetView>
  </sheetViews>
  <sheetFormatPr defaultRowHeight="14.45"/>
  <cols>
    <col min="1" max="1" width="12.42578125" customWidth="1"/>
    <col min="3" max="3" width="19.140625" customWidth="1"/>
    <col min="4" max="4" width="16.28515625" customWidth="1"/>
    <col min="5" max="5" width="23" customWidth="1"/>
    <col min="6" max="6" width="23.7109375" customWidth="1"/>
    <col min="7" max="7" width="17.5703125" customWidth="1"/>
    <col min="8" max="8" width="24.5703125" customWidth="1"/>
    <col min="9" max="9" width="25.140625" customWidth="1"/>
    <col min="10" max="10" width="37.7109375" customWidth="1"/>
  </cols>
  <sheetData>
    <row r="4" spans="3:10" ht="15" thickBot="1"/>
    <row r="5" spans="3:10">
      <c r="C5" s="2" t="s">
        <v>93</v>
      </c>
      <c r="D5" s="3" t="s">
        <v>94</v>
      </c>
    </row>
    <row r="6" spans="3:10">
      <c r="C6" s="4" t="s">
        <v>95</v>
      </c>
      <c r="D6" s="108">
        <v>92</v>
      </c>
      <c r="E6">
        <f>SUM(D6:D12)</f>
        <v>593</v>
      </c>
      <c r="F6" t="str">
        <f ca="1">_xlfn.FORMULATEXT(E6)</f>
        <v>=SUM(D6:D12)</v>
      </c>
      <c r="G6" s="109" t="s">
        <v>96</v>
      </c>
      <c r="H6" s="109">
        <f>D6+D7+D8+D9+D10+D11+D12</f>
        <v>593</v>
      </c>
      <c r="I6" s="109">
        <f>SUM(D6:D12)</f>
        <v>593</v>
      </c>
      <c r="J6" s="109" t="str">
        <f ca="1">_xlfn.FORMULATEXT(I6)</f>
        <v>=SUM(D6:D12)</v>
      </c>
    </row>
    <row r="7" spans="3:10">
      <c r="C7" s="4" t="s">
        <v>97</v>
      </c>
      <c r="D7" s="108">
        <v>102</v>
      </c>
      <c r="E7">
        <f>AVERAGE(D6:D12)</f>
        <v>84.714285714285708</v>
      </c>
      <c r="F7" t="str">
        <f t="shared" ref="F7:F8" ca="1" si="0">_xlfn.FORMULATEXT(E7)</f>
        <v>=AVERAGE(D6:D12)</v>
      </c>
      <c r="G7" s="109" t="s">
        <v>98</v>
      </c>
      <c r="H7" s="109"/>
      <c r="I7" s="109">
        <f>AVERAGE(D6:D12)</f>
        <v>84.714285714285708</v>
      </c>
      <c r="J7" s="109" t="str">
        <f t="shared" ref="J7:J17" ca="1" si="1">_xlfn.FORMULATEXT(I7)</f>
        <v>=AVERAGE(D6:D12)</v>
      </c>
    </row>
    <row r="8" spans="3:10">
      <c r="C8" s="4" t="s">
        <v>99</v>
      </c>
      <c r="D8" s="5">
        <v>35</v>
      </c>
      <c r="E8">
        <f>MAX(D6:D12)</f>
        <v>205</v>
      </c>
      <c r="F8" t="str">
        <f t="shared" ca="1" si="0"/>
        <v>=MAX(D6:D12)</v>
      </c>
      <c r="G8" s="109" t="s">
        <v>100</v>
      </c>
      <c r="H8" s="109"/>
      <c r="I8" s="109">
        <f>MAX(D6:D12)</f>
        <v>205</v>
      </c>
      <c r="J8" s="109" t="str">
        <f t="shared" ca="1" si="1"/>
        <v>=MAX(D6:D12)</v>
      </c>
    </row>
    <row r="9" spans="3:10">
      <c r="C9" s="4" t="s">
        <v>101</v>
      </c>
      <c r="D9" s="108">
        <v>102</v>
      </c>
      <c r="E9">
        <f>MIN(D6:D12)</f>
        <v>23</v>
      </c>
      <c r="F9" t="str">
        <f ca="1">_xlfn.FORMULATEXT(E9)</f>
        <v>=MIN(D6:D12)</v>
      </c>
      <c r="G9" s="109" t="s">
        <v>102</v>
      </c>
      <c r="H9" s="109"/>
      <c r="I9" s="109">
        <f>MIN(D6:D12)</f>
        <v>23</v>
      </c>
      <c r="J9" s="109" t="str">
        <f t="shared" ca="1" si="1"/>
        <v>=MIN(D6:D12)</v>
      </c>
    </row>
    <row r="10" spans="3:10">
      <c r="C10" s="4" t="s">
        <v>103</v>
      </c>
      <c r="D10" s="108">
        <v>205</v>
      </c>
      <c r="E10">
        <f>COUNT(D6:D14)</f>
        <v>7</v>
      </c>
      <c r="F10" t="str">
        <f ca="1">_xlfn.FORMULATEXT(E10)</f>
        <v>=COUNT(D6:D14)</v>
      </c>
      <c r="G10" s="109" t="s">
        <v>104</v>
      </c>
      <c r="H10" s="109"/>
      <c r="I10" s="109">
        <f>COUNT(D6:D13)</f>
        <v>7</v>
      </c>
      <c r="J10" s="109" t="str">
        <f t="shared" ca="1" si="1"/>
        <v>=COUNT(D6:D13)</v>
      </c>
    </row>
    <row r="11" spans="3:10">
      <c r="C11" s="4" t="s">
        <v>105</v>
      </c>
      <c r="D11" s="5">
        <v>34</v>
      </c>
      <c r="E11">
        <f>COUNTA(D6:D14)</f>
        <v>9</v>
      </c>
      <c r="F11" t="str">
        <f ca="1">_xlfn.FORMULATEXT(E11)</f>
        <v>=COUNTA(D6:D14)</v>
      </c>
      <c r="G11" s="109" t="s">
        <v>106</v>
      </c>
      <c r="H11" s="109"/>
      <c r="I11" s="109">
        <f>COUNTA(D6:D13)</f>
        <v>8</v>
      </c>
      <c r="J11" s="109" t="str">
        <f t="shared" ca="1" si="1"/>
        <v>=COUNTA(D6:D13)</v>
      </c>
    </row>
    <row r="12" spans="3:10" ht="15" thickBot="1">
      <c r="C12" s="6" t="s">
        <v>107</v>
      </c>
      <c r="D12" s="107">
        <v>23</v>
      </c>
      <c r="E12">
        <f>COUNTIF(D6:D12,"&gt;100")</f>
        <v>3</v>
      </c>
      <c r="F12" t="str">
        <f ca="1">_xlfn.FORMULATEXT(E12)</f>
        <v>=COUNTIF(D6:D12,"&gt;100")</v>
      </c>
      <c r="G12" s="109" t="s">
        <v>108</v>
      </c>
      <c r="H12" s="109">
        <f>COUNTIF(D6:D12,"&gt;100")</f>
        <v>3</v>
      </c>
      <c r="I12" s="109">
        <f>COUNTIF(D6:D12,"&gt;90")</f>
        <v>4</v>
      </c>
      <c r="J12" s="109" t="str">
        <f t="shared" ca="1" si="1"/>
        <v>=COUNTIF(D6:D12,"&gt;90")</v>
      </c>
    </row>
    <row r="13" spans="3:10">
      <c r="D13" t="s">
        <v>109</v>
      </c>
      <c r="E13">
        <f>COUNTIF(D6:D12,"=102")</f>
        <v>2</v>
      </c>
      <c r="F13" t="str">
        <f t="shared" ref="F13:F15" ca="1" si="2">_xlfn.FORMULATEXT(E13)</f>
        <v>=COUNTIF(D6:D12,"=102")</v>
      </c>
      <c r="G13" s="109" t="s">
        <v>110</v>
      </c>
      <c r="H13" s="109">
        <f>SUMIF(D6:D12,"&gt;90", D6:D12)</f>
        <v>501</v>
      </c>
      <c r="I13" s="109">
        <f>SUMIF(D6:D12,"&gt;90",D6:D12)</f>
        <v>501</v>
      </c>
      <c r="J13" s="109" t="str">
        <f t="shared" ca="1" si="1"/>
        <v>=SUMIF(D6:D12,"&gt;90",D6:D12)</v>
      </c>
    </row>
    <row r="14" spans="3:10">
      <c r="D14" t="s">
        <v>111</v>
      </c>
      <c r="E14">
        <f>LARGE(D6:D12,1)</f>
        <v>205</v>
      </c>
      <c r="F14" t="str">
        <f t="shared" ca="1" si="2"/>
        <v>=LARGE(D6:D12,1)</v>
      </c>
      <c r="G14" s="109" t="s">
        <v>110</v>
      </c>
      <c r="H14" s="109"/>
      <c r="I14" s="109">
        <f>SUMIF(D6:D12,"&lt;90",D6:D12)</f>
        <v>92</v>
      </c>
      <c r="J14" s="109" t="str">
        <f t="shared" ca="1" si="1"/>
        <v>=SUMIF(D6:D12,"&lt;90",D6:D12)</v>
      </c>
    </row>
    <row r="15" spans="3:10">
      <c r="E15">
        <f>SMALL(D6:D12,2)</f>
        <v>34</v>
      </c>
      <c r="F15" t="str">
        <f t="shared" ca="1" si="2"/>
        <v>=SMALL(D6:D12,2)</v>
      </c>
      <c r="G15" s="109" t="s">
        <v>112</v>
      </c>
      <c r="H15" s="109">
        <f>AVERAGEIF(D6:D12,"&gt;70",D6:D12)</f>
        <v>125.25</v>
      </c>
      <c r="I15" s="109">
        <f>AVERAGEIF(D6:D12,"&gt;100",D6:D12)</f>
        <v>136.33333333333334</v>
      </c>
      <c r="J15" s="109" t="str">
        <f t="shared" ca="1" si="1"/>
        <v>=AVERAGEIF(D6:D12,"&gt;100",D6:D12)</v>
      </c>
    </row>
    <row r="16" spans="3:10">
      <c r="G16" s="109" t="s">
        <v>113</v>
      </c>
      <c r="H16" s="109"/>
      <c r="I16" s="109">
        <f>LARGE(D6:D12,4)</f>
        <v>92</v>
      </c>
      <c r="J16" s="109" t="str">
        <f t="shared" ca="1" si="1"/>
        <v>=LARGE(D6:D12,4)</v>
      </c>
    </row>
    <row r="17" spans="1:10">
      <c r="C17">
        <f>92+102+102+205</f>
        <v>501</v>
      </c>
      <c r="G17" s="109" t="s">
        <v>114</v>
      </c>
      <c r="H17" s="109"/>
      <c r="I17" s="109">
        <f>SMALL(D6:D12,2)</f>
        <v>34</v>
      </c>
      <c r="J17" s="109" t="str">
        <f t="shared" ca="1" si="1"/>
        <v>=SMALL(D6:D12,2)</v>
      </c>
    </row>
    <row r="18" spans="1:10">
      <c r="G18" t="s">
        <v>115</v>
      </c>
    </row>
    <row r="19" spans="1:10">
      <c r="C19">
        <f>35+34+23</f>
        <v>92</v>
      </c>
      <c r="F19" t="s">
        <v>116</v>
      </c>
    </row>
    <row r="20" spans="1:10">
      <c r="A20" s="14" t="s">
        <v>117</v>
      </c>
    </row>
    <row r="21" spans="1:10">
      <c r="C21">
        <f>AVERAGE(102,102,205)</f>
        <v>136.33333333333334</v>
      </c>
      <c r="E21" s="14" t="s">
        <v>118</v>
      </c>
      <c r="F21" t="s">
        <v>119</v>
      </c>
    </row>
    <row r="22" spans="1:10">
      <c r="A22" t="s">
        <v>120</v>
      </c>
    </row>
    <row r="23" spans="1:10">
      <c r="F23" t="s">
        <v>121</v>
      </c>
    </row>
    <row r="24" spans="1:10">
      <c r="C24" s="13">
        <f ca="1">TODAY()</f>
        <v>46063</v>
      </c>
      <c r="F24" t="s">
        <v>122</v>
      </c>
    </row>
    <row r="25" spans="1:10">
      <c r="C25" s="18">
        <f ca="1">NOW()</f>
        <v>46063.464283217596</v>
      </c>
    </row>
    <row r="26" spans="1:10">
      <c r="C26" s="13">
        <f ca="1">TODAY()</f>
        <v>46063</v>
      </c>
      <c r="D26" t="str">
        <f ca="1">_xlfn.FORMULATEXT(C26)</f>
        <v>=TODAY()</v>
      </c>
    </row>
    <row r="27" spans="1:10">
      <c r="C27" s="18">
        <f ca="1">NOW()</f>
        <v>46063.464283217596</v>
      </c>
      <c r="D27" t="str">
        <f ca="1">_xlfn.FORMULATEXT(C27)</f>
        <v>=NOW()</v>
      </c>
    </row>
    <row r="28" spans="1:10">
      <c r="C28" s="13">
        <v>45426</v>
      </c>
    </row>
    <row r="30" spans="1:10">
      <c r="C30" s="13">
        <v>45426</v>
      </c>
      <c r="D30" t="s">
        <v>123</v>
      </c>
      <c r="E30" t="s">
        <v>124</v>
      </c>
      <c r="H30" s="106">
        <v>1</v>
      </c>
      <c r="I30">
        <v>1</v>
      </c>
    </row>
    <row r="31" spans="1:10">
      <c r="C31" s="16">
        <v>0.7319444444444444</v>
      </c>
      <c r="D31" t="s">
        <v>125</v>
      </c>
      <c r="E31" t="s">
        <v>126</v>
      </c>
    </row>
    <row r="33" spans="3:9">
      <c r="D33" s="13"/>
      <c r="H33" s="106">
        <v>156</v>
      </c>
      <c r="I33">
        <v>156</v>
      </c>
    </row>
    <row r="35" spans="3:9">
      <c r="C35" s="102"/>
      <c r="D35" s="102"/>
      <c r="E35" s="102"/>
      <c r="F35" s="102"/>
    </row>
    <row r="36" spans="3:9">
      <c r="C36" s="110">
        <f ca="1">TODAY()</f>
        <v>46063</v>
      </c>
      <c r="D36" s="102" t="str">
        <f ca="1">_xlfn.FORMULATEXT(C36)</f>
        <v>=TODAY()</v>
      </c>
      <c r="E36" s="110">
        <v>45426</v>
      </c>
      <c r="F36" s="102" t="s">
        <v>123</v>
      </c>
    </row>
    <row r="37" spans="3:9">
      <c r="C37" s="102"/>
      <c r="D37" s="102"/>
      <c r="E37" s="102"/>
      <c r="F37" s="102"/>
    </row>
    <row r="38" spans="3:9">
      <c r="C38" s="111">
        <f ca="1">NOW()</f>
        <v>46063.464283217596</v>
      </c>
      <c r="D38" s="102" t="str">
        <f t="shared" ref="D38" ca="1" si="3">_xlfn.FORMULATEXT(C38)</f>
        <v>=NOW()</v>
      </c>
      <c r="E38" s="112">
        <v>0.9</v>
      </c>
      <c r="F38" s="102" t="s">
        <v>125</v>
      </c>
    </row>
    <row r="39" spans="3:9">
      <c r="C39" s="102"/>
      <c r="D39" s="102"/>
      <c r="E39" s="102"/>
      <c r="F39" s="102"/>
    </row>
    <row r="40" spans="3:9">
      <c r="C40" s="102"/>
      <c r="D40" s="102"/>
      <c r="E40" s="102"/>
      <c r="F40" s="10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74EC8-C9BD-4B6F-86D7-FB11259EB411}">
  <dimension ref="C4:P23"/>
  <sheetViews>
    <sheetView zoomScale="145" zoomScaleNormal="145" workbookViewId="0">
      <selection activeCell="D8" sqref="D8"/>
    </sheetView>
  </sheetViews>
  <sheetFormatPr defaultRowHeight="14.45"/>
  <cols>
    <col min="4" max="4" width="16.42578125" customWidth="1"/>
    <col min="6" max="6" width="10.7109375" customWidth="1"/>
    <col min="7" max="7" width="12.7109375" customWidth="1"/>
    <col min="12" max="12" width="13.28515625" customWidth="1"/>
    <col min="14" max="14" width="14.85546875" customWidth="1"/>
  </cols>
  <sheetData>
    <row r="4" spans="3:16">
      <c r="D4" t="s">
        <v>127</v>
      </c>
      <c r="G4">
        <v>650000</v>
      </c>
    </row>
    <row r="5" spans="3:16">
      <c r="G5">
        <v>250</v>
      </c>
    </row>
    <row r="6" spans="3:16">
      <c r="D6">
        <v>1997</v>
      </c>
      <c r="G6">
        <v>655536</v>
      </c>
      <c r="H6" t="s">
        <v>128</v>
      </c>
      <c r="K6">
        <v>2</v>
      </c>
      <c r="L6">
        <v>8</v>
      </c>
      <c r="N6">
        <f>K6^L6</f>
        <v>256</v>
      </c>
      <c r="P6" t="s">
        <v>129</v>
      </c>
    </row>
    <row r="7" spans="3:16">
      <c r="C7" t="s">
        <v>130</v>
      </c>
      <c r="D7">
        <v>2000</v>
      </c>
      <c r="F7" t="s">
        <v>131</v>
      </c>
      <c r="G7">
        <v>256</v>
      </c>
      <c r="H7" t="s">
        <v>132</v>
      </c>
      <c r="K7">
        <v>2</v>
      </c>
      <c r="L7">
        <v>14</v>
      </c>
      <c r="N7">
        <f t="shared" ref="N7:N11" si="0">K7^L7</f>
        <v>16384</v>
      </c>
      <c r="P7" t="s">
        <v>133</v>
      </c>
    </row>
    <row r="8" spans="3:16">
      <c r="D8">
        <v>2003</v>
      </c>
      <c r="K8">
        <v>2</v>
      </c>
      <c r="L8">
        <v>16</v>
      </c>
      <c r="N8">
        <f t="shared" si="0"/>
        <v>65536</v>
      </c>
      <c r="P8" t="s">
        <v>134</v>
      </c>
    </row>
    <row r="9" spans="3:16">
      <c r="K9">
        <v>2</v>
      </c>
      <c r="L9">
        <v>20</v>
      </c>
      <c r="N9">
        <f t="shared" si="0"/>
        <v>1048576</v>
      </c>
      <c r="P9" t="s">
        <v>135</v>
      </c>
    </row>
    <row r="10" spans="3:16">
      <c r="G10">
        <v>1040000</v>
      </c>
    </row>
    <row r="11" spans="3:16">
      <c r="D11">
        <v>2007</v>
      </c>
      <c r="G11">
        <v>160000</v>
      </c>
      <c r="K11">
        <v>2</v>
      </c>
      <c r="L11">
        <v>24</v>
      </c>
      <c r="N11">
        <f t="shared" si="0"/>
        <v>16777216</v>
      </c>
    </row>
    <row r="12" spans="3:16">
      <c r="C12" t="s">
        <v>136</v>
      </c>
      <c r="D12">
        <v>2010</v>
      </c>
      <c r="G12">
        <v>1048576</v>
      </c>
      <c r="H12" t="s">
        <v>128</v>
      </c>
    </row>
    <row r="13" spans="3:16">
      <c r="D13">
        <v>2013</v>
      </c>
      <c r="F13" t="s">
        <v>137</v>
      </c>
      <c r="G13">
        <v>16384</v>
      </c>
      <c r="H13" t="s">
        <v>132</v>
      </c>
    </row>
    <row r="14" spans="3:16">
      <c r="D14">
        <v>2016</v>
      </c>
      <c r="M14" t="s">
        <v>138</v>
      </c>
    </row>
    <row r="15" spans="3:16">
      <c r="D15">
        <v>2019</v>
      </c>
    </row>
    <row r="16" spans="3:16">
      <c r="D16">
        <v>2021</v>
      </c>
      <c r="G16" t="s">
        <v>139</v>
      </c>
    </row>
    <row r="17" spans="4:10">
      <c r="D17">
        <v>365</v>
      </c>
    </row>
    <row r="20" spans="4:10">
      <c r="G20" s="14" t="s">
        <v>140</v>
      </c>
      <c r="H20" s="14" t="s">
        <v>141</v>
      </c>
    </row>
    <row r="21" spans="4:10">
      <c r="G21" s="14" t="s">
        <v>142</v>
      </c>
      <c r="H21" s="14" t="s">
        <v>143</v>
      </c>
    </row>
    <row r="23" spans="4:10">
      <c r="J23">
        <f>COUNTBLANK(3:3)</f>
        <v>16384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6D75-C2CD-43C8-8D42-745B9C8EA45C}">
  <dimension ref="C3:G72"/>
  <sheetViews>
    <sheetView topLeftCell="C1" zoomScale="123" zoomScaleNormal="110" workbookViewId="0">
      <selection activeCell="D15" sqref="D15"/>
    </sheetView>
  </sheetViews>
  <sheetFormatPr defaultRowHeight="14.45"/>
  <cols>
    <col min="3" max="3" width="15.42578125" customWidth="1"/>
    <col min="4" max="4" width="15.7109375" customWidth="1"/>
    <col min="5" max="5" width="21.85546875" customWidth="1"/>
    <col min="6" max="6" width="18.42578125" customWidth="1"/>
  </cols>
  <sheetData>
    <row r="3" spans="3:6">
      <c r="E3" t="s">
        <v>144</v>
      </c>
      <c r="F3" t="s">
        <v>145</v>
      </c>
    </row>
    <row r="5" spans="3:6">
      <c r="E5" t="s">
        <v>146</v>
      </c>
      <c r="F5" t="s">
        <v>147</v>
      </c>
    </row>
    <row r="6" spans="3:6">
      <c r="C6" t="s">
        <v>148</v>
      </c>
      <c r="D6" t="s">
        <v>149</v>
      </c>
      <c r="E6" t="e">
        <f>FIND("G", C6)</f>
        <v>#VALUE!</v>
      </c>
      <c r="F6">
        <f>SEARCH("G", C6)</f>
        <v>8</v>
      </c>
    </row>
    <row r="11" spans="3:6">
      <c r="C11" t="s">
        <v>150</v>
      </c>
      <c r="D11" t="s">
        <v>150</v>
      </c>
      <c r="E11" t="str">
        <f>REPLACE(C11,1,1,"B")</f>
        <v>Bangalore</v>
      </c>
    </row>
    <row r="14" spans="3:6" ht="15" thickBot="1"/>
    <row r="15" spans="3:6">
      <c r="C15" s="2" t="s">
        <v>94</v>
      </c>
      <c r="D15" s="3" t="s">
        <v>151</v>
      </c>
      <c r="F15" t="str">
        <f>REPLACE(C15,1,5,"Cost")</f>
        <v>Cost Data</v>
      </c>
    </row>
    <row r="16" spans="3:6">
      <c r="C16" s="4"/>
      <c r="D16" s="5"/>
    </row>
    <row r="17" spans="3:7">
      <c r="C17" s="4" t="s">
        <v>150</v>
      </c>
      <c r="D17" s="5" t="s">
        <v>150</v>
      </c>
      <c r="F17" t="str">
        <f>REPLACE(C17,1,1,"M")</f>
        <v>Mangalore</v>
      </c>
    </row>
    <row r="18" spans="3:7">
      <c r="C18" s="4"/>
      <c r="D18" s="5"/>
    </row>
    <row r="19" spans="3:7" ht="15" thickBot="1">
      <c r="C19" s="6" t="s">
        <v>152</v>
      </c>
      <c r="D19" s="7" t="s">
        <v>153</v>
      </c>
      <c r="F19" t="str">
        <f>REPLACE(C19,6,4,"Sheet")</f>
        <v>Cost Sheet</v>
      </c>
    </row>
    <row r="22" spans="3:7">
      <c r="F22" t="s">
        <v>154</v>
      </c>
    </row>
    <row r="26" spans="3:7">
      <c r="C26" t="s">
        <v>155</v>
      </c>
      <c r="D26" t="str">
        <f>TRIM(C26)</f>
        <v>JP Kumar</v>
      </c>
      <c r="E26" t="str">
        <f ca="1">_xlfn.FORMULATEXT(D26)</f>
        <v>=TRIM(C26)</v>
      </c>
    </row>
    <row r="27" spans="3:7">
      <c r="C27" t="s">
        <v>156</v>
      </c>
      <c r="D27" t="str">
        <f>TRIM(C27)</f>
        <v>P D Pawar</v>
      </c>
      <c r="E27" t="str">
        <f ca="1">_xlfn.FORMULATEXT(D27)</f>
        <v>=TRIM(C27)</v>
      </c>
    </row>
    <row r="28" spans="3:7">
      <c r="F28" t="s">
        <v>157</v>
      </c>
      <c r="G28" t="str">
        <f>TRIM(F28)</f>
        <v>J P KUMAR</v>
      </c>
    </row>
    <row r="30" spans="3:7">
      <c r="F30" t="s">
        <v>158</v>
      </c>
      <c r="G30" t="str">
        <f>TRIM(F30)</f>
        <v>1 2 3 4 6 7</v>
      </c>
    </row>
    <row r="31" spans="3:7">
      <c r="C31" t="s">
        <v>159</v>
      </c>
      <c r="D31" t="str">
        <f>TRIM(C31)</f>
        <v>5 5 6 7</v>
      </c>
    </row>
    <row r="34" spans="3:4">
      <c r="C34">
        <v>3434</v>
      </c>
      <c r="D34" t="str">
        <f>TRIM(C34)</f>
        <v>3434</v>
      </c>
    </row>
    <row r="37" spans="3:4">
      <c r="C37" t="s">
        <v>160</v>
      </c>
      <c r="D37" t="str">
        <f>TRIM(C37)</f>
        <v>P D P P P P P</v>
      </c>
    </row>
    <row r="38" spans="3:4">
      <c r="D38" t="str">
        <f t="shared" ref="D38:D43" si="0">TRIM(C38)</f>
        <v/>
      </c>
    </row>
    <row r="39" spans="3:4">
      <c r="C39" t="s">
        <v>161</v>
      </c>
      <c r="D39" t="str">
        <f t="shared" si="0"/>
        <v>A X H J T</v>
      </c>
    </row>
    <row r="40" spans="3:4">
      <c r="D40" t="str">
        <f t="shared" si="0"/>
        <v/>
      </c>
    </row>
    <row r="41" spans="3:4">
      <c r="D41" t="str">
        <f t="shared" si="0"/>
        <v/>
      </c>
    </row>
    <row r="42" spans="3:4">
      <c r="D42" t="str">
        <f t="shared" si="0"/>
        <v/>
      </c>
    </row>
    <row r="43" spans="3:4">
      <c r="D43" t="str">
        <f t="shared" si="0"/>
        <v/>
      </c>
    </row>
    <row r="72" spans="3:5">
      <c r="C72" t="s">
        <v>162</v>
      </c>
      <c r="E72" t="str">
        <f>TRIM(CLEAN(C72))</f>
        <v>S F G J ~ ~</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BB60-83F6-413E-8356-DFCFD9248D1E}">
  <dimension ref="B2:AR95"/>
  <sheetViews>
    <sheetView zoomScale="120" zoomScaleNormal="120" workbookViewId="0">
      <selection activeCell="H43" sqref="H43"/>
    </sheetView>
  </sheetViews>
  <sheetFormatPr defaultRowHeight="14.45"/>
  <cols>
    <col min="2" max="2" width="25" customWidth="1"/>
    <col min="3" max="3" width="17.5703125" customWidth="1"/>
    <col min="4" max="4" width="18.28515625" hidden="1" customWidth="1"/>
    <col min="5" max="5" width="19.42578125" hidden="1" customWidth="1"/>
    <col min="6" max="6" width="13.85546875" hidden="1" customWidth="1"/>
    <col min="7" max="7" width="0" hidden="1" customWidth="1"/>
    <col min="8" max="8" width="19.85546875" customWidth="1"/>
    <col min="9" max="9" width="13.28515625" customWidth="1"/>
    <col min="10" max="10" width="20.5703125" customWidth="1"/>
    <col min="11" max="11" width="13.28515625" customWidth="1"/>
    <col min="12" max="12" width="15.42578125" customWidth="1"/>
    <col min="13" max="13" width="11.28515625" customWidth="1"/>
    <col min="14" max="16" width="8.85546875" customWidth="1"/>
    <col min="18" max="18" width="19" customWidth="1"/>
    <col min="19" max="19" width="16.7109375" customWidth="1"/>
    <col min="20" max="20" width="16.7109375" hidden="1" customWidth="1"/>
    <col min="21" max="21" width="14.42578125" hidden="1" customWidth="1"/>
    <col min="22" max="22" width="13.42578125" hidden="1" customWidth="1"/>
    <col min="23" max="23" width="21.28515625" hidden="1" customWidth="1"/>
    <col min="24" max="25" width="14" hidden="1" customWidth="1"/>
    <col min="26" max="26" width="27.28515625" customWidth="1"/>
    <col min="27" max="27" width="17.5703125" customWidth="1"/>
    <col min="28" max="28" width="19.85546875" customWidth="1"/>
    <col min="29" max="29" width="21.5703125" customWidth="1"/>
    <col min="30" max="30" width="23.7109375" customWidth="1"/>
    <col min="31" max="31" width="18.42578125" customWidth="1"/>
    <col min="32" max="32" width="15.42578125" customWidth="1"/>
    <col min="35" max="35" width="12.42578125" customWidth="1"/>
    <col min="36" max="36" width="13.28515625" customWidth="1"/>
  </cols>
  <sheetData>
    <row r="2" spans="2:44">
      <c r="I2" t="s">
        <v>163</v>
      </c>
      <c r="J2" t="str">
        <f>MID(I2,3,4)</f>
        <v>ED A</v>
      </c>
      <c r="T2" t="s">
        <v>164</v>
      </c>
      <c r="V2" t="b">
        <f>EXACT(T5,U5)</f>
        <v>0</v>
      </c>
      <c r="AC2" t="s">
        <v>165</v>
      </c>
    </row>
    <row r="3" spans="2:44">
      <c r="W3" t="s">
        <v>166</v>
      </c>
      <c r="Z3" t="str">
        <f ca="1">_xlfn.FORMULATEXT(Z5)</f>
        <v>=CONCATENATE(R5, " ", S5)</v>
      </c>
      <c r="AA3" t="str">
        <f ca="1">_xlfn.FORMULATEXT(AA5)</f>
        <v>=R5&amp; " " &amp; S5</v>
      </c>
      <c r="AB3" t="str">
        <f ca="1">_xlfn.FORMULATEXT(AB5)</f>
        <v>=CONCATENATE(R5, " ", S5)</v>
      </c>
      <c r="AC3" t="str">
        <f ca="1">_xlfn.FORMULATEXT(AC5)</f>
        <v>=CONCAT(R5," ", S5)</v>
      </c>
      <c r="AD3" t="s">
        <v>144</v>
      </c>
      <c r="AE3" t="s">
        <v>167</v>
      </c>
    </row>
    <row r="4" spans="2:44">
      <c r="B4" s="8" t="s">
        <v>168</v>
      </c>
      <c r="C4" s="113" t="s">
        <v>169</v>
      </c>
      <c r="D4" s="8" t="s">
        <v>169</v>
      </c>
      <c r="E4" s="8" t="s">
        <v>170</v>
      </c>
      <c r="F4" s="8" t="s">
        <v>171</v>
      </c>
      <c r="G4" s="8" t="s">
        <v>172</v>
      </c>
      <c r="H4" s="8" t="s">
        <v>173</v>
      </c>
      <c r="I4" s="8" t="s">
        <v>174</v>
      </c>
      <c r="J4" s="8" t="s">
        <v>175</v>
      </c>
      <c r="K4" s="113" t="s">
        <v>170</v>
      </c>
      <c r="L4" s="8" t="s">
        <v>171</v>
      </c>
      <c r="M4" s="8" t="s">
        <v>172</v>
      </c>
      <c r="N4" s="8" t="s">
        <v>173</v>
      </c>
      <c r="O4" s="8" t="s">
        <v>174</v>
      </c>
      <c r="P4" s="8" t="s">
        <v>175</v>
      </c>
      <c r="R4" s="8" t="s">
        <v>176</v>
      </c>
      <c r="S4" s="8" t="s">
        <v>177</v>
      </c>
      <c r="T4" s="113" t="s">
        <v>168</v>
      </c>
      <c r="U4" s="113" t="s">
        <v>168</v>
      </c>
      <c r="V4" s="8" t="s">
        <v>178</v>
      </c>
      <c r="W4" s="8"/>
      <c r="X4" s="8" t="s">
        <v>179</v>
      </c>
      <c r="Y4" s="8"/>
      <c r="Z4" s="8" t="s">
        <v>180</v>
      </c>
      <c r="AA4" s="8" t="s">
        <v>179</v>
      </c>
      <c r="AB4" s="8" t="s">
        <v>181</v>
      </c>
      <c r="AC4" s="8" t="s">
        <v>182</v>
      </c>
      <c r="AD4" s="114" t="s">
        <v>183</v>
      </c>
      <c r="AE4" s="114" t="s">
        <v>147</v>
      </c>
      <c r="AF4" s="114" t="s">
        <v>184</v>
      </c>
      <c r="AI4" s="8" t="s">
        <v>168</v>
      </c>
      <c r="AJ4" s="8" t="s">
        <v>185</v>
      </c>
      <c r="AL4" s="8" t="s">
        <v>186</v>
      </c>
    </row>
    <row r="5" spans="2:44">
      <c r="B5" t="s">
        <v>187</v>
      </c>
      <c r="C5" s="25" t="str">
        <f>UPPER(B5)</f>
        <v>JP KUMAR</v>
      </c>
      <c r="D5" t="str">
        <f>UPPER(B5)</f>
        <v>JP KUMAR</v>
      </c>
      <c r="E5" t="str">
        <f>LOWER(B5)</f>
        <v>jp kumar</v>
      </c>
      <c r="F5" t="str">
        <f>PROPER(B5)</f>
        <v>Jp Kumar</v>
      </c>
      <c r="G5">
        <f>LEN(B5)</f>
        <v>8</v>
      </c>
      <c r="H5" t="str">
        <f>LEFT(B5,5)</f>
        <v>JP Ku</v>
      </c>
      <c r="I5" t="str">
        <f>RIGHT(B5,3)</f>
        <v>mar</v>
      </c>
      <c r="J5" t="str">
        <f>MID(B5,1,5)</f>
        <v>JP Ku</v>
      </c>
      <c r="K5" s="25" t="str">
        <f>LOWER(B5)</f>
        <v>jp kumar</v>
      </c>
      <c r="L5" t="str">
        <f>PROPER(C5)</f>
        <v>Jp Kumar</v>
      </c>
      <c r="M5">
        <f>LEN(L5)</f>
        <v>8</v>
      </c>
      <c r="N5" t="str">
        <f>LEFT(B5,2)</f>
        <v>JP</v>
      </c>
      <c r="O5" t="str">
        <f>RIGHT(B5,2)</f>
        <v>ar</v>
      </c>
      <c r="P5" t="str">
        <f>MID(B5,3,4)</f>
        <v xml:space="preserve"> Kum</v>
      </c>
      <c r="R5" t="s">
        <v>188</v>
      </c>
      <c r="S5" t="s">
        <v>189</v>
      </c>
      <c r="T5" s="25" t="s">
        <v>187</v>
      </c>
      <c r="U5" s="25" t="s">
        <v>190</v>
      </c>
      <c r="V5" t="b">
        <f>EXACT(T5,U5)</f>
        <v>0</v>
      </c>
      <c r="W5" t="b">
        <f>T5=U5</f>
        <v>1</v>
      </c>
      <c r="X5" t="b">
        <f>T5=U5</f>
        <v>1</v>
      </c>
      <c r="Y5" t="str">
        <f ca="1">_xlfn.FORMULATEXT(X5)</f>
        <v>=T5=U5</v>
      </c>
      <c r="Z5" t="str">
        <f t="shared" ref="Z5:Z14" si="0">CONCATENATE(R5, " ", S5)</f>
        <v>JP Kumar</v>
      </c>
      <c r="AA5" t="str">
        <f>R5&amp; " " &amp; S5</f>
        <v>JP Kumar</v>
      </c>
      <c r="AB5" t="str">
        <f t="shared" ref="AB5:AB14" si="1">CONCATENATE(R5, " ", S5)</f>
        <v>JP Kumar</v>
      </c>
      <c r="AC5" t="str">
        <f>_xlfn.CONCAT(R5," ", S5)</f>
        <v>JP Kumar</v>
      </c>
      <c r="AD5" s="102">
        <f>FIND("a",AC5)</f>
        <v>7</v>
      </c>
      <c r="AE5" s="102">
        <f>SEARCH("a",B5)</f>
        <v>7</v>
      </c>
      <c r="AF5" s="102" t="str">
        <f>REPLACE(AB5,1,2,"KP")</f>
        <v>KP Kumar</v>
      </c>
      <c r="AI5" t="s">
        <v>191</v>
      </c>
      <c r="AJ5" t="str">
        <f>TRIM(AI5)</f>
        <v>JP Kumar</v>
      </c>
      <c r="AL5" t="str">
        <f>SUBSTITUTE(AI5," ", "")</f>
        <v>JPKumar</v>
      </c>
    </row>
    <row r="6" spans="2:44">
      <c r="B6" t="s">
        <v>192</v>
      </c>
      <c r="C6" s="25" t="str">
        <f t="shared" ref="C6:C14" si="2">UPPER(B6)</f>
        <v>ANJALI THAKUR</v>
      </c>
      <c r="D6" t="str">
        <f t="shared" ref="D6:D14" si="3">UPPER(B6)</f>
        <v>ANJALI THAKUR</v>
      </c>
      <c r="E6" t="str">
        <f t="shared" ref="E6:E14" si="4">LOWER(B6)</f>
        <v>anjali thakur</v>
      </c>
      <c r="F6" t="str">
        <f t="shared" ref="F6:F14" si="5">PROPER(B6)</f>
        <v>Anjali Thakur</v>
      </c>
      <c r="G6">
        <f t="shared" ref="G6:G14" si="6">LEN(B6)</f>
        <v>13</v>
      </c>
      <c r="H6" t="str">
        <f t="shared" ref="H6:H14" si="7">LEFT(B6,5)</f>
        <v>Anjal</v>
      </c>
      <c r="I6" t="str">
        <f t="shared" ref="I6:I14" si="8">RIGHT(B6,3)</f>
        <v>kur</v>
      </c>
      <c r="J6" t="str">
        <f t="shared" ref="J6:J14" si="9">MID(B6,1,5)</f>
        <v>Anjal</v>
      </c>
      <c r="K6" s="25" t="str">
        <f t="shared" ref="K6:K14" si="10">LOWER(B6)</f>
        <v>anjali thakur</v>
      </c>
      <c r="L6" t="str">
        <f t="shared" ref="L6:L14" si="11">PROPER(C6)</f>
        <v>Anjali Thakur</v>
      </c>
      <c r="M6">
        <f t="shared" ref="M6:M14" si="12">LEN(L6)</f>
        <v>13</v>
      </c>
      <c r="N6" t="str">
        <f t="shared" ref="N6:N13" si="13">LEFT(B6,2)</f>
        <v>An</v>
      </c>
      <c r="O6" t="str">
        <f t="shared" ref="O6:O14" si="14">RIGHT(B6,2)</f>
        <v>ur</v>
      </c>
      <c r="P6" t="str">
        <f t="shared" ref="P6:P14" si="15">MID(B6,3,4)</f>
        <v>jali</v>
      </c>
      <c r="R6" t="s">
        <v>193</v>
      </c>
      <c r="S6" t="s">
        <v>194</v>
      </c>
      <c r="T6" s="25" t="s">
        <v>192</v>
      </c>
      <c r="U6" s="25" t="s">
        <v>192</v>
      </c>
      <c r="V6" t="b">
        <f t="shared" ref="V6:V14" si="16">EXACT(T6,U6)</f>
        <v>1</v>
      </c>
      <c r="W6" t="b">
        <f t="shared" ref="W6:W14" si="17">T6=U6</f>
        <v>1</v>
      </c>
      <c r="X6" t="b">
        <f t="shared" ref="X6:X14" si="18">T6=U6</f>
        <v>1</v>
      </c>
      <c r="Y6" t="str">
        <f t="shared" ref="Y6:Y14" ca="1" si="19">_xlfn.FORMULATEXT(X6)</f>
        <v>=T6=U6</v>
      </c>
      <c r="Z6" t="str">
        <f t="shared" si="0"/>
        <v>Anjali Thakur</v>
      </c>
      <c r="AA6" t="str">
        <f t="shared" ref="AA6:AA14" si="20">R6&amp; " " &amp; S6</f>
        <v>Anjali Thakur</v>
      </c>
      <c r="AB6" t="str">
        <f t="shared" si="1"/>
        <v>Anjali Thakur</v>
      </c>
      <c r="AC6" t="str">
        <f t="shared" ref="AC6:AC14" si="21">_xlfn.CONCAT(R6, " ",S6)</f>
        <v>Anjali Thakur</v>
      </c>
      <c r="AD6" s="102">
        <f t="shared" ref="AD6:AD14" si="22">FIND("a",B6)</f>
        <v>4</v>
      </c>
      <c r="AE6" s="102">
        <f t="shared" ref="AE6:AE14" si="23">SEARCH("a",B6)</f>
        <v>1</v>
      </c>
      <c r="AF6" s="102"/>
      <c r="AI6" t="s">
        <v>192</v>
      </c>
      <c r="AJ6" t="str">
        <f>TRIM(AI6)</f>
        <v>Anjali Thakur</v>
      </c>
    </row>
    <row r="7" spans="2:44">
      <c r="B7" t="s">
        <v>195</v>
      </c>
      <c r="C7" s="25" t="str">
        <f t="shared" si="2"/>
        <v>PRIYA AGARWAL</v>
      </c>
      <c r="D7" t="str">
        <f t="shared" si="3"/>
        <v>PRIYA AGARWAL</v>
      </c>
      <c r="E7" t="str">
        <f t="shared" si="4"/>
        <v>priya agarwal</v>
      </c>
      <c r="F7" t="str">
        <f t="shared" si="5"/>
        <v>Priya Agarwal</v>
      </c>
      <c r="G7">
        <f t="shared" si="6"/>
        <v>13</v>
      </c>
      <c r="H7" t="str">
        <f t="shared" si="7"/>
        <v>Priya</v>
      </c>
      <c r="I7" t="str">
        <f t="shared" si="8"/>
        <v>waL</v>
      </c>
      <c r="J7" t="str">
        <f t="shared" si="9"/>
        <v>Priya</v>
      </c>
      <c r="K7" s="25" t="str">
        <f t="shared" si="10"/>
        <v>priya agarwal</v>
      </c>
      <c r="L7" t="str">
        <f t="shared" si="11"/>
        <v>Priya Agarwal</v>
      </c>
      <c r="M7">
        <f t="shared" si="12"/>
        <v>13</v>
      </c>
      <c r="N7" t="str">
        <f t="shared" si="13"/>
        <v>Pr</v>
      </c>
      <c r="O7" t="str">
        <f t="shared" si="14"/>
        <v>aL</v>
      </c>
      <c r="P7" t="str">
        <f t="shared" si="15"/>
        <v xml:space="preserve">iya </v>
      </c>
      <c r="R7" t="s">
        <v>196</v>
      </c>
      <c r="S7" t="s">
        <v>197</v>
      </c>
      <c r="T7" s="25" t="s">
        <v>195</v>
      </c>
      <c r="U7" s="25" t="s">
        <v>198</v>
      </c>
      <c r="V7" t="b">
        <f t="shared" si="16"/>
        <v>0</v>
      </c>
      <c r="W7" t="b">
        <f t="shared" si="17"/>
        <v>1</v>
      </c>
      <c r="X7" t="b">
        <f t="shared" si="18"/>
        <v>1</v>
      </c>
      <c r="Y7" t="str">
        <f t="shared" ca="1" si="19"/>
        <v>=T7=U7</v>
      </c>
      <c r="Z7" t="str">
        <f t="shared" si="0"/>
        <v>Priya AgarwaL</v>
      </c>
      <c r="AA7" t="str">
        <f t="shared" si="20"/>
        <v>Priya AgarwaL</v>
      </c>
      <c r="AB7" t="str">
        <f t="shared" si="1"/>
        <v>Priya AgarwaL</v>
      </c>
      <c r="AC7" t="str">
        <f t="shared" si="21"/>
        <v>Priya AgarwaL</v>
      </c>
      <c r="AD7" s="102">
        <f t="shared" si="22"/>
        <v>5</v>
      </c>
      <c r="AE7" s="102">
        <f t="shared" si="23"/>
        <v>5</v>
      </c>
      <c r="AF7" s="102"/>
      <c r="AI7" t="s">
        <v>195</v>
      </c>
      <c r="AJ7" t="str">
        <f>TRIM(AI7)</f>
        <v>Priya AgarwaL</v>
      </c>
    </row>
    <row r="8" spans="2:44">
      <c r="B8" t="s">
        <v>199</v>
      </c>
      <c r="C8" s="25" t="str">
        <f t="shared" si="2"/>
        <v>R VASU</v>
      </c>
      <c r="D8" t="str">
        <f t="shared" si="3"/>
        <v>R VASU</v>
      </c>
      <c r="E8" t="str">
        <f t="shared" si="4"/>
        <v>r vasu</v>
      </c>
      <c r="F8" t="str">
        <f t="shared" si="5"/>
        <v>R Vasu</v>
      </c>
      <c r="G8">
        <f t="shared" si="6"/>
        <v>6</v>
      </c>
      <c r="H8" t="str">
        <f t="shared" si="7"/>
        <v>R Vas</v>
      </c>
      <c r="I8" t="str">
        <f t="shared" si="8"/>
        <v>asu</v>
      </c>
      <c r="J8" t="str">
        <f t="shared" si="9"/>
        <v>R Vas</v>
      </c>
      <c r="K8" s="25" t="str">
        <f t="shared" si="10"/>
        <v>r vasu</v>
      </c>
      <c r="L8" t="str">
        <f t="shared" si="11"/>
        <v>R Vasu</v>
      </c>
      <c r="M8">
        <f t="shared" si="12"/>
        <v>6</v>
      </c>
      <c r="N8" t="str">
        <f t="shared" si="13"/>
        <v xml:space="preserve">R </v>
      </c>
      <c r="O8" t="str">
        <f t="shared" si="14"/>
        <v>su</v>
      </c>
      <c r="P8" t="str">
        <f t="shared" si="15"/>
        <v>Vasu</v>
      </c>
      <c r="R8" t="s">
        <v>200</v>
      </c>
      <c r="S8" t="s">
        <v>201</v>
      </c>
      <c r="T8" s="25" t="s">
        <v>199</v>
      </c>
      <c r="U8" s="25" t="s">
        <v>199</v>
      </c>
      <c r="V8" t="b">
        <f t="shared" si="16"/>
        <v>1</v>
      </c>
      <c r="W8" t="b">
        <f t="shared" si="17"/>
        <v>1</v>
      </c>
      <c r="X8" t="b">
        <f t="shared" si="18"/>
        <v>1</v>
      </c>
      <c r="Y8" t="str">
        <f t="shared" ca="1" si="19"/>
        <v>=T8=U8</v>
      </c>
      <c r="Z8" t="str">
        <f t="shared" si="0"/>
        <v>R Vasu</v>
      </c>
      <c r="AA8" t="str">
        <f t="shared" si="20"/>
        <v>R Vasu</v>
      </c>
      <c r="AB8" t="str">
        <f t="shared" si="1"/>
        <v>R Vasu</v>
      </c>
      <c r="AC8" t="str">
        <f t="shared" si="21"/>
        <v>R Vasu</v>
      </c>
      <c r="AD8" s="102">
        <f t="shared" si="22"/>
        <v>4</v>
      </c>
      <c r="AE8" s="102">
        <f t="shared" si="23"/>
        <v>4</v>
      </c>
      <c r="AF8" s="102"/>
      <c r="AI8" t="s">
        <v>202</v>
      </c>
      <c r="AJ8" t="str">
        <f>TRIM(AI8)</f>
        <v>R vasu</v>
      </c>
    </row>
    <row r="9" spans="2:44">
      <c r="B9" t="s">
        <v>203</v>
      </c>
      <c r="C9" s="25" t="str">
        <f t="shared" si="2"/>
        <v>SANJAY GUPTA</v>
      </c>
      <c r="D9" t="str">
        <f t="shared" si="3"/>
        <v>SANJAY GUPTA</v>
      </c>
      <c r="E9" t="str">
        <f t="shared" si="4"/>
        <v>sanjay gupta</v>
      </c>
      <c r="F9" t="str">
        <f t="shared" si="5"/>
        <v>Sanjay Gupta</v>
      </c>
      <c r="G9">
        <f t="shared" si="6"/>
        <v>12</v>
      </c>
      <c r="H9" t="str">
        <f t="shared" si="7"/>
        <v>Sanja</v>
      </c>
      <c r="I9" t="str">
        <f t="shared" si="8"/>
        <v>pTA</v>
      </c>
      <c r="J9" t="str">
        <f t="shared" si="9"/>
        <v>Sanja</v>
      </c>
      <c r="K9" s="25" t="str">
        <f t="shared" si="10"/>
        <v>sanjay gupta</v>
      </c>
      <c r="L9" t="str">
        <f t="shared" si="11"/>
        <v>Sanjay Gupta</v>
      </c>
      <c r="M9">
        <f t="shared" si="12"/>
        <v>12</v>
      </c>
      <c r="N9" t="str">
        <f t="shared" si="13"/>
        <v>Sa</v>
      </c>
      <c r="O9" t="str">
        <f t="shared" si="14"/>
        <v>TA</v>
      </c>
      <c r="P9" t="str">
        <f t="shared" si="15"/>
        <v>njay</v>
      </c>
      <c r="R9" t="s">
        <v>204</v>
      </c>
      <c r="S9" t="s">
        <v>205</v>
      </c>
      <c r="T9" s="25" t="s">
        <v>206</v>
      </c>
      <c r="U9" s="25" t="s">
        <v>207</v>
      </c>
      <c r="V9" t="b">
        <f t="shared" si="16"/>
        <v>0</v>
      </c>
      <c r="W9" t="b">
        <f t="shared" si="17"/>
        <v>0</v>
      </c>
      <c r="X9" t="b">
        <f t="shared" si="18"/>
        <v>0</v>
      </c>
      <c r="Y9" t="str">
        <f t="shared" ca="1" si="19"/>
        <v>=T9=U9</v>
      </c>
      <c r="Z9" t="str">
        <f t="shared" si="0"/>
        <v>Sanjay GupTA</v>
      </c>
      <c r="AA9" t="str">
        <f t="shared" si="20"/>
        <v>Sanjay GupTA</v>
      </c>
      <c r="AB9" t="str">
        <f t="shared" si="1"/>
        <v>Sanjay GupTA</v>
      </c>
      <c r="AC9" t="str">
        <f t="shared" si="21"/>
        <v>Sanjay GupTA</v>
      </c>
      <c r="AD9" s="102">
        <f t="shared" si="22"/>
        <v>2</v>
      </c>
      <c r="AE9" s="102">
        <f t="shared" si="23"/>
        <v>2</v>
      </c>
      <c r="AF9" s="102"/>
    </row>
    <row r="10" spans="2:44">
      <c r="B10" t="s">
        <v>208</v>
      </c>
      <c r="C10" s="25" t="str">
        <f t="shared" si="2"/>
        <v>JHARNA BISWAL</v>
      </c>
      <c r="D10" t="str">
        <f t="shared" si="3"/>
        <v>JHARNA BISWAL</v>
      </c>
      <c r="E10" t="str">
        <f t="shared" si="4"/>
        <v>jharna biswal</v>
      </c>
      <c r="F10" t="str">
        <f t="shared" si="5"/>
        <v>Jharna Biswal</v>
      </c>
      <c r="G10">
        <f t="shared" si="6"/>
        <v>13</v>
      </c>
      <c r="H10" t="str">
        <f t="shared" si="7"/>
        <v>Jharn</v>
      </c>
      <c r="I10" t="str">
        <f t="shared" si="8"/>
        <v>wal</v>
      </c>
      <c r="J10" t="str">
        <f t="shared" si="9"/>
        <v>Jharn</v>
      </c>
      <c r="K10" s="25" t="str">
        <f t="shared" si="10"/>
        <v>jharna biswal</v>
      </c>
      <c r="L10" t="str">
        <f t="shared" si="11"/>
        <v>Jharna Biswal</v>
      </c>
      <c r="M10">
        <f t="shared" si="12"/>
        <v>13</v>
      </c>
      <c r="N10" t="str">
        <f t="shared" si="13"/>
        <v>Jh</v>
      </c>
      <c r="O10" t="str">
        <f t="shared" si="14"/>
        <v>al</v>
      </c>
      <c r="P10" t="str">
        <f t="shared" si="15"/>
        <v>arna</v>
      </c>
      <c r="R10" t="s">
        <v>209</v>
      </c>
      <c r="S10" t="s">
        <v>210</v>
      </c>
      <c r="T10" s="25" t="s">
        <v>211</v>
      </c>
      <c r="U10" s="25" t="s">
        <v>212</v>
      </c>
      <c r="V10" t="b">
        <f t="shared" si="16"/>
        <v>0</v>
      </c>
      <c r="W10" t="b">
        <f t="shared" si="17"/>
        <v>0</v>
      </c>
      <c r="X10" t="b">
        <f t="shared" si="18"/>
        <v>0</v>
      </c>
      <c r="Y10" t="str">
        <f t="shared" ca="1" si="19"/>
        <v>=T10=U10</v>
      </c>
      <c r="Z10" t="str">
        <f t="shared" si="0"/>
        <v>Jharna  Biswal</v>
      </c>
      <c r="AA10" t="str">
        <f t="shared" si="20"/>
        <v>Jharna  Biswal</v>
      </c>
      <c r="AB10" t="str">
        <f t="shared" si="1"/>
        <v>Jharna  Biswal</v>
      </c>
      <c r="AC10" t="str">
        <f t="shared" si="21"/>
        <v>Jharna  Biswal</v>
      </c>
      <c r="AD10" s="102">
        <f t="shared" si="22"/>
        <v>3</v>
      </c>
      <c r="AE10" s="102">
        <f t="shared" si="23"/>
        <v>3</v>
      </c>
      <c r="AF10" s="102"/>
    </row>
    <row r="11" spans="2:44">
      <c r="B11" t="s">
        <v>213</v>
      </c>
      <c r="C11" s="25" t="str">
        <f t="shared" si="2"/>
        <v>PRAKASH DUTTA</v>
      </c>
      <c r="D11" t="str">
        <f t="shared" si="3"/>
        <v>PRAKASH DUTTA</v>
      </c>
      <c r="E11" t="str">
        <f t="shared" si="4"/>
        <v>prakash dutta</v>
      </c>
      <c r="F11" t="str">
        <f t="shared" si="5"/>
        <v>Prakash Dutta</v>
      </c>
      <c r="G11">
        <f t="shared" si="6"/>
        <v>13</v>
      </c>
      <c r="H11" t="str">
        <f t="shared" si="7"/>
        <v>Praka</v>
      </c>
      <c r="I11" t="str">
        <f t="shared" si="8"/>
        <v>tta</v>
      </c>
      <c r="J11" t="str">
        <f t="shared" si="9"/>
        <v>Praka</v>
      </c>
      <c r="K11" s="25" t="str">
        <f t="shared" si="10"/>
        <v>prakash dutta</v>
      </c>
      <c r="L11" t="str">
        <f t="shared" si="11"/>
        <v>Prakash Dutta</v>
      </c>
      <c r="M11">
        <f t="shared" si="12"/>
        <v>13</v>
      </c>
      <c r="N11" t="str">
        <f t="shared" si="13"/>
        <v>Pr</v>
      </c>
      <c r="O11" t="str">
        <f t="shared" si="14"/>
        <v>ta</v>
      </c>
      <c r="P11" t="str">
        <f t="shared" si="15"/>
        <v>akas</v>
      </c>
      <c r="R11" t="s">
        <v>214</v>
      </c>
      <c r="S11" t="s">
        <v>215</v>
      </c>
      <c r="T11" s="25" t="s">
        <v>213</v>
      </c>
      <c r="U11" s="25" t="s">
        <v>213</v>
      </c>
      <c r="V11" t="b">
        <f t="shared" si="16"/>
        <v>1</v>
      </c>
      <c r="W11" t="b">
        <f t="shared" si="17"/>
        <v>1</v>
      </c>
      <c r="X11" t="b">
        <f t="shared" si="18"/>
        <v>1</v>
      </c>
      <c r="Y11" t="str">
        <f t="shared" ca="1" si="19"/>
        <v>=T11=U11</v>
      </c>
      <c r="Z11" t="str">
        <f t="shared" si="0"/>
        <v>Prakash Dutta</v>
      </c>
      <c r="AA11" t="str">
        <f t="shared" si="20"/>
        <v>Prakash Dutta</v>
      </c>
      <c r="AB11" t="str">
        <f t="shared" si="1"/>
        <v>Prakash Dutta</v>
      </c>
      <c r="AC11" t="str">
        <f t="shared" si="21"/>
        <v>Prakash Dutta</v>
      </c>
      <c r="AD11" s="102">
        <f t="shared" si="22"/>
        <v>3</v>
      </c>
      <c r="AE11" s="102">
        <f t="shared" si="23"/>
        <v>3</v>
      </c>
      <c r="AF11" s="102"/>
    </row>
    <row r="12" spans="2:44">
      <c r="B12" t="s">
        <v>216</v>
      </c>
      <c r="C12" s="25" t="str">
        <f t="shared" si="2"/>
        <v>MANISHA GUHA</v>
      </c>
      <c r="D12" t="str">
        <f t="shared" si="3"/>
        <v>MANISHA GUHA</v>
      </c>
      <c r="E12" t="str">
        <f t="shared" si="4"/>
        <v>manisha guha</v>
      </c>
      <c r="F12" t="str">
        <f t="shared" si="5"/>
        <v>Manisha Guha</v>
      </c>
      <c r="G12">
        <f t="shared" si="6"/>
        <v>12</v>
      </c>
      <c r="H12" t="str">
        <f t="shared" si="7"/>
        <v>Manis</v>
      </c>
      <c r="I12" t="str">
        <f t="shared" si="8"/>
        <v>uha</v>
      </c>
      <c r="J12" t="str">
        <f t="shared" si="9"/>
        <v>Manis</v>
      </c>
      <c r="K12" s="25" t="str">
        <f t="shared" si="10"/>
        <v>manisha guha</v>
      </c>
      <c r="L12" t="str">
        <f t="shared" si="11"/>
        <v>Manisha Guha</v>
      </c>
      <c r="M12">
        <f t="shared" si="12"/>
        <v>12</v>
      </c>
      <c r="N12" t="str">
        <f t="shared" si="13"/>
        <v>Ma</v>
      </c>
      <c r="O12" t="str">
        <f t="shared" si="14"/>
        <v>ha</v>
      </c>
      <c r="P12" t="str">
        <f t="shared" si="15"/>
        <v>nish</v>
      </c>
      <c r="R12" t="s">
        <v>217</v>
      </c>
      <c r="S12" t="s">
        <v>218</v>
      </c>
      <c r="T12" s="25" t="s">
        <v>216</v>
      </c>
      <c r="U12" s="25" t="s">
        <v>216</v>
      </c>
      <c r="V12" t="b">
        <f t="shared" si="16"/>
        <v>1</v>
      </c>
      <c r="W12" t="b">
        <f t="shared" si="17"/>
        <v>1</v>
      </c>
      <c r="X12" t="b">
        <f t="shared" si="18"/>
        <v>1</v>
      </c>
      <c r="Y12" t="str">
        <f t="shared" ca="1" si="19"/>
        <v>=T12=U12</v>
      </c>
      <c r="Z12" t="str">
        <f t="shared" si="0"/>
        <v>Manisha Guha</v>
      </c>
      <c r="AA12" t="str">
        <f t="shared" si="20"/>
        <v>Manisha Guha</v>
      </c>
      <c r="AB12" t="str">
        <f t="shared" si="1"/>
        <v>Manisha Guha</v>
      </c>
      <c r="AC12" t="str">
        <f t="shared" si="21"/>
        <v>Manisha Guha</v>
      </c>
      <c r="AD12" s="102">
        <f t="shared" si="22"/>
        <v>2</v>
      </c>
      <c r="AE12" s="102">
        <f t="shared" si="23"/>
        <v>2</v>
      </c>
      <c r="AF12" s="102"/>
      <c r="AI12" t="s">
        <v>219</v>
      </c>
      <c r="AJ12" t="str">
        <f>TRIM(AI12)</f>
        <v>JP Kumar</v>
      </c>
    </row>
    <row r="13" spans="2:44">
      <c r="B13" t="s">
        <v>220</v>
      </c>
      <c r="C13" s="25" t="str">
        <f t="shared" si="2"/>
        <v>ARJUN JAIN</v>
      </c>
      <c r="D13" t="str">
        <f t="shared" si="3"/>
        <v>ARJUN JAIN</v>
      </c>
      <c r="E13" t="str">
        <f t="shared" si="4"/>
        <v>arjun jain</v>
      </c>
      <c r="F13" t="str">
        <f t="shared" si="5"/>
        <v>Arjun Jain</v>
      </c>
      <c r="G13">
        <f t="shared" si="6"/>
        <v>10</v>
      </c>
      <c r="H13" t="str">
        <f t="shared" si="7"/>
        <v>Arjun</v>
      </c>
      <c r="I13" t="str">
        <f t="shared" si="8"/>
        <v>AiN</v>
      </c>
      <c r="J13" t="str">
        <f t="shared" si="9"/>
        <v>Arjun</v>
      </c>
      <c r="K13" s="25" t="str">
        <f t="shared" si="10"/>
        <v>arjun jain</v>
      </c>
      <c r="L13" t="str">
        <f>PROPER(C13)</f>
        <v>Arjun Jain</v>
      </c>
      <c r="M13">
        <f t="shared" si="12"/>
        <v>10</v>
      </c>
      <c r="N13" t="str">
        <f t="shared" si="13"/>
        <v>Ar</v>
      </c>
      <c r="O13" t="str">
        <f t="shared" si="14"/>
        <v>iN</v>
      </c>
      <c r="P13" t="str">
        <f t="shared" si="15"/>
        <v xml:space="preserve">jun </v>
      </c>
      <c r="R13" t="s">
        <v>221</v>
      </c>
      <c r="S13" t="s">
        <v>222</v>
      </c>
      <c r="T13" s="25" t="s">
        <v>220</v>
      </c>
      <c r="U13" s="25" t="s">
        <v>223</v>
      </c>
      <c r="V13" t="b">
        <f t="shared" si="16"/>
        <v>0</v>
      </c>
      <c r="W13" t="b">
        <f t="shared" si="17"/>
        <v>1</v>
      </c>
      <c r="X13" t="b">
        <f t="shared" si="18"/>
        <v>1</v>
      </c>
      <c r="Y13" t="str">
        <f t="shared" ca="1" si="19"/>
        <v>=T13=U13</v>
      </c>
      <c r="Z13" t="str">
        <f t="shared" si="0"/>
        <v>Arjun JAiN</v>
      </c>
      <c r="AA13" t="str">
        <f t="shared" si="20"/>
        <v>Arjun JAiN</v>
      </c>
      <c r="AB13" t="str">
        <f t="shared" si="1"/>
        <v>Arjun JAiN</v>
      </c>
      <c r="AC13" t="str">
        <f t="shared" si="21"/>
        <v>Arjun JAiN</v>
      </c>
      <c r="AD13" s="102" t="e">
        <f t="shared" si="22"/>
        <v>#VALUE!</v>
      </c>
      <c r="AE13" s="102">
        <f>SEARCH("a",B13)</f>
        <v>1</v>
      </c>
      <c r="AF13" s="102"/>
    </row>
    <row r="14" spans="2:44">
      <c r="B14" t="s">
        <v>224</v>
      </c>
      <c r="C14" s="25" t="str">
        <f t="shared" si="2"/>
        <v>ARJUN KAPOOR</v>
      </c>
      <c r="D14" t="str">
        <f t="shared" si="3"/>
        <v>ARJUN KAPOOR</v>
      </c>
      <c r="E14" t="str">
        <f t="shared" si="4"/>
        <v>arjun kapoor</v>
      </c>
      <c r="F14" t="str">
        <f t="shared" si="5"/>
        <v>Arjun Kapoor</v>
      </c>
      <c r="G14">
        <f t="shared" si="6"/>
        <v>12</v>
      </c>
      <c r="H14" t="str">
        <f t="shared" si="7"/>
        <v>Arjun</v>
      </c>
      <c r="I14" t="str">
        <f t="shared" si="8"/>
        <v>oor</v>
      </c>
      <c r="J14" t="str">
        <f t="shared" si="9"/>
        <v>Arjun</v>
      </c>
      <c r="K14" s="25" t="str">
        <f t="shared" si="10"/>
        <v>arjun kapoor</v>
      </c>
      <c r="L14" t="str">
        <f t="shared" si="11"/>
        <v>Arjun Kapoor</v>
      </c>
      <c r="M14">
        <f t="shared" si="12"/>
        <v>12</v>
      </c>
      <c r="N14" t="str">
        <f>LEFT(B14,2)</f>
        <v>Ar</v>
      </c>
      <c r="O14" t="str">
        <f t="shared" si="14"/>
        <v>or</v>
      </c>
      <c r="P14" t="str">
        <f t="shared" si="15"/>
        <v xml:space="preserve">jun </v>
      </c>
      <c r="R14" t="s">
        <v>221</v>
      </c>
      <c r="S14" t="s">
        <v>225</v>
      </c>
      <c r="T14" s="25" t="s">
        <v>224</v>
      </c>
      <c r="U14" s="25" t="s">
        <v>224</v>
      </c>
      <c r="V14" t="b">
        <f t="shared" si="16"/>
        <v>1</v>
      </c>
      <c r="W14" t="b">
        <f t="shared" si="17"/>
        <v>1</v>
      </c>
      <c r="X14" t="b">
        <f t="shared" si="18"/>
        <v>1</v>
      </c>
      <c r="Y14" t="str">
        <f t="shared" ca="1" si="19"/>
        <v>=T14=U14</v>
      </c>
      <c r="Z14" t="str">
        <f t="shared" si="0"/>
        <v>Arjun Kapoor</v>
      </c>
      <c r="AA14" t="str">
        <f t="shared" si="20"/>
        <v>Arjun Kapoor</v>
      </c>
      <c r="AB14" t="str">
        <f t="shared" si="1"/>
        <v>Arjun Kapoor</v>
      </c>
      <c r="AC14" t="str">
        <f t="shared" si="21"/>
        <v>Arjun Kapoor</v>
      </c>
      <c r="AD14" s="102">
        <f t="shared" si="22"/>
        <v>8</v>
      </c>
      <c r="AE14" s="102">
        <f t="shared" si="23"/>
        <v>1</v>
      </c>
      <c r="AF14" s="102"/>
    </row>
    <row r="16" spans="2:44">
      <c r="C16" t="s">
        <v>226</v>
      </c>
      <c r="Z16" t="e" cm="1" vm="1">
        <f t="array" aca="1" ref="Z16" ca="1">CONCATENATE(T5:X5)</f>
        <v>#VALUE!</v>
      </c>
      <c r="AB16" t="str">
        <f>_xlfn.CONCAT(T5:X5)</f>
        <v>JP KumarJp KumarFALSETRUETRUE</v>
      </c>
      <c r="AD16" s="30" t="s">
        <v>227</v>
      </c>
      <c r="AE16" s="30" t="s">
        <v>228</v>
      </c>
      <c r="AI16" t="s">
        <v>229</v>
      </c>
      <c r="AL16" t="str">
        <f>CLEAN(AI16)</f>
        <v>$$ Employee Name$$</v>
      </c>
      <c r="AR16" t="s">
        <v>230</v>
      </c>
    </row>
    <row r="17" spans="2:35">
      <c r="B17" t="s">
        <v>231</v>
      </c>
      <c r="C17" t="s">
        <v>232</v>
      </c>
      <c r="K17" t="str">
        <f>LEFT(B17,3)</f>
        <v>Jay</v>
      </c>
      <c r="V17" t="s">
        <v>233</v>
      </c>
      <c r="AI17" t="s">
        <v>234</v>
      </c>
    </row>
    <row r="18" spans="2:35">
      <c r="C18" t="s">
        <v>171</v>
      </c>
      <c r="H18" t="s">
        <v>235</v>
      </c>
      <c r="AB18" t="str">
        <f>_xlfn.CONCAT(T5:X5)</f>
        <v>JP KumarJp KumarFALSETRUETRUE</v>
      </c>
    </row>
    <row r="19" spans="2:35" ht="13.9" customHeight="1">
      <c r="M19" t="s">
        <v>236</v>
      </c>
      <c r="AB19" t="str" cm="1">
        <f t="array" ref="AB19:AF19">CONCATENATE(T5:X5)</f>
        <v>JP Kumar</v>
      </c>
      <c r="AC19" t="str">
        <v>Jp Kumar</v>
      </c>
      <c r="AD19" t="str">
        <v>FALSE</v>
      </c>
      <c r="AE19" t="str">
        <v>TRUE</v>
      </c>
      <c r="AF19" t="str">
        <v>TRUE</v>
      </c>
    </row>
    <row r="20" spans="2:35">
      <c r="C20" t="s">
        <v>173</v>
      </c>
      <c r="H20" t="s">
        <v>187</v>
      </c>
      <c r="I20" t="s">
        <v>237</v>
      </c>
    </row>
    <row r="21" spans="2:35">
      <c r="C21" t="s">
        <v>174</v>
      </c>
      <c r="V21" t="s">
        <v>238</v>
      </c>
    </row>
    <row r="22" spans="2:35">
      <c r="C22" t="s">
        <v>239</v>
      </c>
      <c r="H22" t="s">
        <v>240</v>
      </c>
    </row>
    <row r="25" spans="2:35">
      <c r="R25" t="s">
        <v>180</v>
      </c>
      <c r="S25" t="s">
        <v>241</v>
      </c>
      <c r="U25" s="14">
        <v>123</v>
      </c>
      <c r="V25" s="14">
        <v>123</v>
      </c>
      <c r="W25" s="14"/>
      <c r="X25" s="14" t="b">
        <f>EXACT(U25,V25)</f>
        <v>1</v>
      </c>
      <c r="Y25" s="14"/>
      <c r="Z25" s="14" t="b">
        <f>U25=V25</f>
        <v>1</v>
      </c>
    </row>
    <row r="26" spans="2:35">
      <c r="H26" t="str">
        <f>UPPER("facebook")</f>
        <v>FACEBOOK</v>
      </c>
      <c r="U26" s="14"/>
      <c r="V26" s="14"/>
      <c r="W26" s="14"/>
      <c r="X26" s="14"/>
      <c r="Y26" s="14"/>
      <c r="Z26" s="14"/>
    </row>
    <row r="27" spans="2:35">
      <c r="J27" t="str">
        <f>LOWER(H26)</f>
        <v>facebook</v>
      </c>
      <c r="U27" s="14">
        <v>123.2</v>
      </c>
      <c r="V27" s="14">
        <v>123.25</v>
      </c>
      <c r="W27" s="14"/>
      <c r="X27" s="14" t="b">
        <f>EXACT(U27,V243)</f>
        <v>0</v>
      </c>
      <c r="Y27" s="14"/>
      <c r="Z27" s="14" t="b">
        <f>U27=V27</f>
        <v>0</v>
      </c>
    </row>
    <row r="28" spans="2:35">
      <c r="J28" t="str">
        <f ca="1">_xlfn.FORMULATEXT(J27)</f>
        <v>=LOWER(H26)</v>
      </c>
    </row>
    <row r="31" spans="2:35">
      <c r="B31" t="s">
        <v>242</v>
      </c>
      <c r="C31" t="s">
        <v>243</v>
      </c>
      <c r="R31" t="s">
        <v>244</v>
      </c>
      <c r="S31" t="s">
        <v>245</v>
      </c>
      <c r="V31" t="s">
        <v>150</v>
      </c>
      <c r="X31" t="s">
        <v>246</v>
      </c>
    </row>
    <row r="35" spans="2:35" ht="115.9" customHeight="1">
      <c r="M35" t="e" cm="1">
        <f t="array" aca="1" ref="M35" ca="1">concate(B31:AC31)</f>
        <v>#NAME?</v>
      </c>
      <c r="U35" s="30" t="str">
        <f>_xlfn.CONCAT(B31:AC31)</f>
        <v>23/892nd FloorLucky paradise3rd Main Road JayanagarBangaloreKA</v>
      </c>
      <c r="X35" t="str">
        <f>CONCATENATE(B31," ",C31," ",R31)</f>
        <v>23/89 2nd Floor Lucky paradise</v>
      </c>
      <c r="AD35" s="30" t="str">
        <f>_xlfn.TEXTJOIN("&amp;",TRUE,B31:X31)</f>
        <v>23/89&amp;2nd Floor&amp;Lucky paradise&amp;3rd Main Road Jayanagar&amp;Bangalore&amp;KA</v>
      </c>
      <c r="AF35" s="30" t="str">
        <f>_xlfn.TEXTJOIN("&amp;", FALSE, B31:AC31)</f>
        <v>23/89&amp;2nd Floor&amp;&amp;&amp;&amp;&amp;&amp;&amp;&amp;&amp;&amp;&amp;&amp;&amp;&amp;&amp;Lucky paradise&amp;3rd Main Road Jayanagar&amp;&amp;&amp;Bangalore&amp;&amp;KA&amp;&amp;&amp;&amp;&amp;</v>
      </c>
      <c r="AI35" t="s">
        <v>247</v>
      </c>
    </row>
    <row r="36" spans="2:35">
      <c r="B36" t="s">
        <v>150</v>
      </c>
      <c r="H36" t="str">
        <f>REPLACE(B36,1,1,"M")</f>
        <v>Mangalore</v>
      </c>
    </row>
    <row r="38" spans="2:35" ht="15" thickBot="1">
      <c r="X38" t="s">
        <v>248</v>
      </c>
      <c r="AF38" t="str">
        <f>_xlfn.TEXTJOIN("&amp;",FALSE,B31:X31)</f>
        <v>23/89&amp;2nd Floor&amp;&amp;&amp;&amp;&amp;&amp;&amp;&amp;&amp;&amp;&amp;&amp;&amp;&amp;&amp;Lucky paradise&amp;3rd Main Road Jayanagar&amp;&amp;&amp;Bangalore&amp;&amp;KA</v>
      </c>
    </row>
    <row r="39" spans="2:35">
      <c r="B39" s="2" t="s">
        <v>94</v>
      </c>
      <c r="C39" s="9" t="s">
        <v>151</v>
      </c>
      <c r="D39" s="9"/>
      <c r="E39" s="9"/>
      <c r="F39" s="9"/>
      <c r="G39" s="9"/>
      <c r="H39" s="9" t="str">
        <f>REPLACE(B39,1,5,"Cost")</f>
        <v>Cost Data</v>
      </c>
      <c r="I39" s="9"/>
      <c r="J39" s="9"/>
      <c r="K39" s="3" t="str">
        <f>REPLACE(B39,1,5,"Cost")</f>
        <v>Cost Data</v>
      </c>
    </row>
    <row r="40" spans="2:35">
      <c r="B40" s="4" t="s">
        <v>94</v>
      </c>
      <c r="C40" t="s">
        <v>249</v>
      </c>
      <c r="H40" t="str">
        <f>REPLACE(B40,7,4,"Cost")</f>
        <v>Sales Cost</v>
      </c>
      <c r="K40" s="5"/>
    </row>
    <row r="41" spans="2:35">
      <c r="B41" s="4" t="s">
        <v>150</v>
      </c>
      <c r="K41" s="5" t="str">
        <f>REPLACE(B41,1,1,"M")</f>
        <v>Mangalore</v>
      </c>
    </row>
    <row r="42" spans="2:35">
      <c r="B42" s="4"/>
      <c r="K42" s="5"/>
    </row>
    <row r="43" spans="2:35" ht="15" thickBot="1">
      <c r="B43" s="6" t="s">
        <v>152</v>
      </c>
      <c r="C43" s="10" t="s">
        <v>250</v>
      </c>
      <c r="D43" s="10"/>
      <c r="E43" s="10"/>
      <c r="F43" s="10"/>
      <c r="G43" s="10"/>
      <c r="H43" s="10" t="str">
        <f>REPLACE(B43,6,4,"Sheet")</f>
        <v>Cost Sheet</v>
      </c>
      <c r="I43" s="10"/>
      <c r="J43" s="10"/>
      <c r="K43" s="7" t="str">
        <f>REPLACE(B43,6,4,"Sheet")</f>
        <v>Cost Sheet</v>
      </c>
      <c r="U43" t="s">
        <v>251</v>
      </c>
    </row>
    <row r="47" spans="2:35">
      <c r="B47" t="s">
        <v>252</v>
      </c>
    </row>
    <row r="49" spans="2:20">
      <c r="S49" t="s">
        <v>253</v>
      </c>
    </row>
    <row r="53" spans="2:20">
      <c r="L53" t="s">
        <v>254</v>
      </c>
    </row>
    <row r="55" spans="2:20">
      <c r="B55" t="s">
        <v>168</v>
      </c>
      <c r="C55" t="s">
        <v>169</v>
      </c>
      <c r="D55" t="s">
        <v>169</v>
      </c>
      <c r="E55" t="s">
        <v>170</v>
      </c>
      <c r="F55" t="s">
        <v>171</v>
      </c>
      <c r="G55" t="s">
        <v>172</v>
      </c>
      <c r="H55" t="s">
        <v>173</v>
      </c>
      <c r="I55" t="s">
        <v>174</v>
      </c>
      <c r="J55" t="s">
        <v>175</v>
      </c>
      <c r="K55" t="s">
        <v>170</v>
      </c>
      <c r="L55" t="s">
        <v>171</v>
      </c>
      <c r="M55" t="s">
        <v>172</v>
      </c>
      <c r="N55" t="s">
        <v>173</v>
      </c>
      <c r="O55" t="s">
        <v>174</v>
      </c>
      <c r="P55" t="s">
        <v>175</v>
      </c>
      <c r="Q55" t="s">
        <v>255</v>
      </c>
      <c r="S55" t="s">
        <v>256</v>
      </c>
      <c r="T55" t="s">
        <v>179</v>
      </c>
    </row>
    <row r="56" spans="2:20">
      <c r="B56" t="s">
        <v>187</v>
      </c>
      <c r="C56" t="str">
        <f>UPPER(B56)</f>
        <v>JP KUMAR</v>
      </c>
      <c r="K56" t="str">
        <f>LOWER(B56)</f>
        <v>jp kumar</v>
      </c>
      <c r="L56" t="str">
        <f>PROPER(B56)</f>
        <v>Jp Kumar</v>
      </c>
      <c r="M56">
        <f>LEN(B56)</f>
        <v>8</v>
      </c>
      <c r="N56" t="str">
        <f>LEFT(B56,4)</f>
        <v>JP K</v>
      </c>
      <c r="O56" t="str">
        <f>RIGHT(B56,3)</f>
        <v>mar</v>
      </c>
      <c r="P56" t="str">
        <f>MID(B56,3,5)</f>
        <v xml:space="preserve"> Kuma</v>
      </c>
      <c r="S56" t="b" cm="1">
        <f t="array" ref="S56:S65">EXACT(B56:B65,C56:C65)</f>
        <v>0</v>
      </c>
      <c r="T56" t="b">
        <f>(B56=C56)</f>
        <v>1</v>
      </c>
    </row>
    <row r="57" spans="2:20">
      <c r="B57" t="s">
        <v>192</v>
      </c>
      <c r="C57" t="str">
        <f t="shared" ref="C57:C65" si="24">UPPER(B57)</f>
        <v>ANJALI THAKUR</v>
      </c>
      <c r="K57" t="str">
        <f t="shared" ref="K57:K65" si="25">LOWER(B57)</f>
        <v>anjali thakur</v>
      </c>
      <c r="L57" t="str">
        <f t="shared" ref="L57:L65" si="26">PROPER(B57)</f>
        <v>Anjali Thakur</v>
      </c>
      <c r="M57">
        <f t="shared" ref="M57:M65" si="27">LEN(B57)</f>
        <v>13</v>
      </c>
      <c r="N57" t="str">
        <f t="shared" ref="N57:N65" si="28">LEFT(B57,4)</f>
        <v>Anja</v>
      </c>
      <c r="O57" t="str">
        <f t="shared" ref="O57:O65" si="29">RIGHT(B57,3)</f>
        <v>kur</v>
      </c>
      <c r="P57" t="str">
        <f t="shared" ref="P57:P65" si="30">MID(B57,3,5)</f>
        <v xml:space="preserve">jali </v>
      </c>
      <c r="S57" t="b">
        <v>0</v>
      </c>
      <c r="T57" t="b">
        <f t="shared" ref="T57:T65" si="31">(B57=C57)</f>
        <v>1</v>
      </c>
    </row>
    <row r="58" spans="2:20">
      <c r="B58" t="s">
        <v>195</v>
      </c>
      <c r="C58" t="str">
        <f t="shared" si="24"/>
        <v>PRIYA AGARWAL</v>
      </c>
      <c r="K58" t="str">
        <f t="shared" si="25"/>
        <v>priya agarwal</v>
      </c>
      <c r="L58" t="str">
        <f t="shared" si="26"/>
        <v>Priya Agarwal</v>
      </c>
      <c r="M58">
        <f t="shared" si="27"/>
        <v>13</v>
      </c>
      <c r="N58" t="str">
        <f t="shared" si="28"/>
        <v>Priy</v>
      </c>
      <c r="O58" t="str">
        <f t="shared" si="29"/>
        <v>waL</v>
      </c>
      <c r="P58" t="str">
        <f t="shared" si="30"/>
        <v>iya A</v>
      </c>
      <c r="S58" t="b">
        <v>0</v>
      </c>
      <c r="T58" t="b">
        <f t="shared" si="31"/>
        <v>1</v>
      </c>
    </row>
    <row r="59" spans="2:20">
      <c r="B59" t="s">
        <v>199</v>
      </c>
      <c r="C59" t="str">
        <f t="shared" si="24"/>
        <v>R VASU</v>
      </c>
      <c r="K59" t="str">
        <f t="shared" si="25"/>
        <v>r vasu</v>
      </c>
      <c r="L59" t="str">
        <f t="shared" si="26"/>
        <v>R Vasu</v>
      </c>
      <c r="M59">
        <f t="shared" si="27"/>
        <v>6</v>
      </c>
      <c r="N59" t="str">
        <f t="shared" si="28"/>
        <v>R Va</v>
      </c>
      <c r="O59" t="str">
        <f t="shared" si="29"/>
        <v>asu</v>
      </c>
      <c r="P59" t="str">
        <f t="shared" si="30"/>
        <v>Vasu</v>
      </c>
      <c r="S59" t="b">
        <v>0</v>
      </c>
      <c r="T59" t="b">
        <f t="shared" si="31"/>
        <v>1</v>
      </c>
    </row>
    <row r="60" spans="2:20">
      <c r="B60" t="s">
        <v>203</v>
      </c>
      <c r="C60" t="str">
        <f t="shared" si="24"/>
        <v>SANJAY GUPTA</v>
      </c>
      <c r="K60" t="str">
        <f t="shared" si="25"/>
        <v>sanjay gupta</v>
      </c>
      <c r="L60" t="str">
        <f t="shared" si="26"/>
        <v>Sanjay Gupta</v>
      </c>
      <c r="M60">
        <f t="shared" si="27"/>
        <v>12</v>
      </c>
      <c r="N60" t="str">
        <f t="shared" si="28"/>
        <v>Sanj</v>
      </c>
      <c r="O60" t="str">
        <f t="shared" si="29"/>
        <v>pTA</v>
      </c>
      <c r="P60" t="str">
        <f t="shared" si="30"/>
        <v xml:space="preserve">njay </v>
      </c>
      <c r="S60" t="b">
        <v>0</v>
      </c>
      <c r="T60" t="b">
        <f t="shared" si="31"/>
        <v>1</v>
      </c>
    </row>
    <row r="61" spans="2:20">
      <c r="B61" t="s">
        <v>208</v>
      </c>
      <c r="C61" t="str">
        <f t="shared" si="24"/>
        <v>JHARNA BISWAL</v>
      </c>
      <c r="K61" t="str">
        <f t="shared" si="25"/>
        <v>jharna biswal</v>
      </c>
      <c r="L61" t="str">
        <f t="shared" si="26"/>
        <v>Jharna Biswal</v>
      </c>
      <c r="M61">
        <f t="shared" si="27"/>
        <v>13</v>
      </c>
      <c r="N61" t="str">
        <f t="shared" si="28"/>
        <v>Jhar</v>
      </c>
      <c r="O61" t="str">
        <f t="shared" si="29"/>
        <v>wal</v>
      </c>
      <c r="P61" t="str">
        <f t="shared" si="30"/>
        <v xml:space="preserve">arna </v>
      </c>
      <c r="S61" t="b">
        <v>0</v>
      </c>
      <c r="T61" t="b">
        <f t="shared" si="31"/>
        <v>1</v>
      </c>
    </row>
    <row r="62" spans="2:20">
      <c r="B62" t="s">
        <v>213</v>
      </c>
      <c r="C62" t="str">
        <f t="shared" si="24"/>
        <v>PRAKASH DUTTA</v>
      </c>
      <c r="K62" t="str">
        <f t="shared" si="25"/>
        <v>prakash dutta</v>
      </c>
      <c r="L62" t="str">
        <f t="shared" si="26"/>
        <v>Prakash Dutta</v>
      </c>
      <c r="M62">
        <f t="shared" si="27"/>
        <v>13</v>
      </c>
      <c r="N62" t="str">
        <f t="shared" si="28"/>
        <v>Prak</v>
      </c>
      <c r="O62" t="str">
        <f t="shared" si="29"/>
        <v>tta</v>
      </c>
      <c r="P62" t="str">
        <f t="shared" si="30"/>
        <v>akash</v>
      </c>
      <c r="S62" t="b">
        <v>0</v>
      </c>
      <c r="T62" t="b">
        <f t="shared" si="31"/>
        <v>1</v>
      </c>
    </row>
    <row r="63" spans="2:20">
      <c r="B63" t="s">
        <v>216</v>
      </c>
      <c r="C63" t="str">
        <f t="shared" si="24"/>
        <v>MANISHA GUHA</v>
      </c>
      <c r="K63" t="str">
        <f t="shared" si="25"/>
        <v>manisha guha</v>
      </c>
      <c r="L63" t="str">
        <f t="shared" si="26"/>
        <v>Manisha Guha</v>
      </c>
      <c r="M63">
        <f t="shared" si="27"/>
        <v>12</v>
      </c>
      <c r="N63" t="str">
        <f t="shared" si="28"/>
        <v>Mani</v>
      </c>
      <c r="O63" t="str">
        <f t="shared" si="29"/>
        <v>uha</v>
      </c>
      <c r="P63" t="str">
        <f t="shared" si="30"/>
        <v>nisha</v>
      </c>
      <c r="S63" t="b">
        <v>0</v>
      </c>
      <c r="T63" t="b">
        <f t="shared" si="31"/>
        <v>1</v>
      </c>
    </row>
    <row r="64" spans="2:20">
      <c r="B64" t="s">
        <v>220</v>
      </c>
      <c r="C64" t="str">
        <f t="shared" si="24"/>
        <v>ARJUN JAIN</v>
      </c>
      <c r="K64" t="str">
        <f t="shared" si="25"/>
        <v>arjun jain</v>
      </c>
      <c r="L64" t="str">
        <f t="shared" si="26"/>
        <v>Arjun Jain</v>
      </c>
      <c r="M64">
        <f t="shared" si="27"/>
        <v>10</v>
      </c>
      <c r="N64" t="str">
        <f t="shared" si="28"/>
        <v>Arju</v>
      </c>
      <c r="O64" t="str">
        <f t="shared" si="29"/>
        <v>AiN</v>
      </c>
      <c r="P64" t="str">
        <f t="shared" si="30"/>
        <v>jun J</v>
      </c>
      <c r="S64" t="b">
        <v>0</v>
      </c>
      <c r="T64" t="b">
        <f t="shared" si="31"/>
        <v>1</v>
      </c>
    </row>
    <row r="65" spans="2:21">
      <c r="B65" t="s">
        <v>224</v>
      </c>
      <c r="C65" t="str">
        <f t="shared" si="24"/>
        <v>ARJUN KAPOOR</v>
      </c>
      <c r="K65" t="str">
        <f t="shared" si="25"/>
        <v>arjun kapoor</v>
      </c>
      <c r="L65" t="str">
        <f t="shared" si="26"/>
        <v>Arjun Kapoor</v>
      </c>
      <c r="M65">
        <f t="shared" si="27"/>
        <v>12</v>
      </c>
      <c r="N65" t="str">
        <f t="shared" si="28"/>
        <v>Arju</v>
      </c>
      <c r="O65" t="str">
        <f t="shared" si="29"/>
        <v>oor</v>
      </c>
      <c r="P65" t="str">
        <f t="shared" si="30"/>
        <v>jun K</v>
      </c>
      <c r="S65" t="b">
        <v>0</v>
      </c>
      <c r="T65" t="b">
        <f t="shared" si="31"/>
        <v>1</v>
      </c>
    </row>
    <row r="68" spans="2:21">
      <c r="N68" t="s">
        <v>257</v>
      </c>
      <c r="S68" t="s">
        <v>258</v>
      </c>
    </row>
    <row r="74" spans="2:21">
      <c r="B74" t="s">
        <v>259</v>
      </c>
    </row>
    <row r="76" spans="2:21">
      <c r="B76" t="s">
        <v>168</v>
      </c>
      <c r="K76" t="s">
        <v>168</v>
      </c>
      <c r="L76" t="s">
        <v>187</v>
      </c>
      <c r="M76" t="s">
        <v>192</v>
      </c>
      <c r="N76" t="s">
        <v>195</v>
      </c>
      <c r="O76" t="s">
        <v>199</v>
      </c>
      <c r="P76" t="s">
        <v>203</v>
      </c>
      <c r="Q76" t="s">
        <v>208</v>
      </c>
      <c r="R76" t="s">
        <v>213</v>
      </c>
      <c r="S76" t="s">
        <v>216</v>
      </c>
      <c r="T76" t="s">
        <v>220</v>
      </c>
      <c r="U76" t="s">
        <v>224</v>
      </c>
    </row>
    <row r="77" spans="2:21">
      <c r="B77" t="s">
        <v>187</v>
      </c>
    </row>
    <row r="78" spans="2:21">
      <c r="B78" t="s">
        <v>192</v>
      </c>
    </row>
    <row r="79" spans="2:21">
      <c r="B79" t="s">
        <v>195</v>
      </c>
    </row>
    <row r="80" spans="2:21">
      <c r="B80" t="s">
        <v>199</v>
      </c>
      <c r="H80" t="s">
        <v>168</v>
      </c>
      <c r="I80" t="s">
        <v>187</v>
      </c>
      <c r="J80" t="s">
        <v>192</v>
      </c>
      <c r="K80" t="s">
        <v>195</v>
      </c>
      <c r="L80" t="s">
        <v>199</v>
      </c>
      <c r="M80" t="s">
        <v>203</v>
      </c>
      <c r="N80" t="s">
        <v>208</v>
      </c>
      <c r="O80" t="s">
        <v>213</v>
      </c>
      <c r="P80" t="s">
        <v>216</v>
      </c>
      <c r="Q80" t="s">
        <v>220</v>
      </c>
      <c r="R80" t="s">
        <v>224</v>
      </c>
    </row>
    <row r="81" spans="2:17">
      <c r="B81" t="s">
        <v>203</v>
      </c>
    </row>
    <row r="82" spans="2:17">
      <c r="B82" t="s">
        <v>208</v>
      </c>
    </row>
    <row r="83" spans="2:17">
      <c r="B83" t="s">
        <v>213</v>
      </c>
    </row>
    <row r="84" spans="2:17">
      <c r="B84" t="s">
        <v>216</v>
      </c>
    </row>
    <row r="85" spans="2:17">
      <c r="B85" t="s">
        <v>220</v>
      </c>
    </row>
    <row r="86" spans="2:17">
      <c r="B86" t="s">
        <v>224</v>
      </c>
      <c r="C86">
        <v>1</v>
      </c>
      <c r="H86">
        <v>1</v>
      </c>
      <c r="I86">
        <v>2</v>
      </c>
      <c r="J86">
        <v>3</v>
      </c>
      <c r="K86">
        <v>4</v>
      </c>
      <c r="L86">
        <v>5</v>
      </c>
      <c r="M86">
        <v>6</v>
      </c>
      <c r="N86">
        <v>7</v>
      </c>
      <c r="O86">
        <v>8</v>
      </c>
      <c r="P86">
        <v>9</v>
      </c>
      <c r="Q86">
        <v>10</v>
      </c>
    </row>
    <row r="87" spans="2:17">
      <c r="C87">
        <v>2</v>
      </c>
    </row>
    <row r="88" spans="2:17">
      <c r="C88">
        <v>3</v>
      </c>
    </row>
    <row r="89" spans="2:17">
      <c r="C89">
        <v>4</v>
      </c>
    </row>
    <row r="90" spans="2:17">
      <c r="C90">
        <v>5</v>
      </c>
    </row>
    <row r="91" spans="2:17">
      <c r="C91">
        <v>6</v>
      </c>
    </row>
    <row r="92" spans="2:17">
      <c r="C92">
        <v>7</v>
      </c>
    </row>
    <row r="93" spans="2:17">
      <c r="C93">
        <v>8</v>
      </c>
    </row>
    <row r="94" spans="2:17">
      <c r="C94">
        <v>9</v>
      </c>
    </row>
    <row r="95" spans="2:17">
      <c r="C95">
        <v>10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73D17-BDBB-4DCE-B338-49AFB7582C04}">
  <dimension ref="B6:E16"/>
  <sheetViews>
    <sheetView workbookViewId="0">
      <selection activeCell="N14" sqref="N14"/>
    </sheetView>
  </sheetViews>
  <sheetFormatPr defaultRowHeight="14.45"/>
  <cols>
    <col min="5" max="5" width="24.42578125" customWidth="1"/>
  </cols>
  <sheetData>
    <row r="6" spans="2:5">
      <c r="B6" t="s">
        <v>168</v>
      </c>
      <c r="E6" t="str">
        <f>'pASTE LINK'!B6</f>
        <v>Employee Name</v>
      </c>
    </row>
    <row r="7" spans="2:5">
      <c r="B7" t="s">
        <v>260</v>
      </c>
      <c r="E7" t="str">
        <f>'pASTE LINK'!B7</f>
        <v>soman</v>
      </c>
    </row>
    <row r="8" spans="2:5">
      <c r="B8" t="s">
        <v>192</v>
      </c>
      <c r="E8" t="str">
        <f>'pASTE LINK'!B8</f>
        <v>Anjali Thakur</v>
      </c>
    </row>
    <row r="9" spans="2:5">
      <c r="B9" t="s">
        <v>195</v>
      </c>
      <c r="E9" t="str">
        <f>'pASTE LINK'!B9</f>
        <v>Priya AgarwaL</v>
      </c>
    </row>
    <row r="10" spans="2:5">
      <c r="B10" t="s">
        <v>199</v>
      </c>
      <c r="E10" t="str">
        <f>'pASTE LINK'!B10</f>
        <v>R Vasu</v>
      </c>
    </row>
    <row r="11" spans="2:5">
      <c r="B11" t="s">
        <v>203</v>
      </c>
      <c r="E11" t="str">
        <f>'pASTE LINK'!B11</f>
        <v>Sanjay GupTA</v>
      </c>
    </row>
    <row r="12" spans="2:5">
      <c r="B12" t="s">
        <v>208</v>
      </c>
      <c r="E12" t="str">
        <f>'pASTE LINK'!B12</f>
        <v>Jharna BIswal</v>
      </c>
    </row>
    <row r="13" spans="2:5">
      <c r="B13" t="s">
        <v>213</v>
      </c>
      <c r="E13" t="str">
        <f>'pASTE LINK'!B13</f>
        <v>Prakash Dutta</v>
      </c>
    </row>
    <row r="14" spans="2:5">
      <c r="B14" t="s">
        <v>216</v>
      </c>
      <c r="E14" t="str">
        <f>'pASTE LINK'!B14</f>
        <v>Manisha Guha</v>
      </c>
    </row>
    <row r="15" spans="2:5">
      <c r="B15" t="s">
        <v>220</v>
      </c>
      <c r="E15" t="str">
        <f>'pASTE LINK'!B15</f>
        <v>Arjun JAiN</v>
      </c>
    </row>
    <row r="16" spans="2:5">
      <c r="B16" t="s">
        <v>224</v>
      </c>
      <c r="E16" t="str">
        <f>'pASTE LINK'!B16</f>
        <v>Arjun Kapoor</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D3A83-B286-433F-A740-57AAD91DB7A9}">
  <dimension ref="A3:N47"/>
  <sheetViews>
    <sheetView topLeftCell="B1" zoomScale="120" zoomScaleNormal="120" workbookViewId="0">
      <selection activeCell="D6" sqref="D6:D13"/>
    </sheetView>
  </sheetViews>
  <sheetFormatPr defaultRowHeight="14.45"/>
  <cols>
    <col min="1" max="1" width="17" customWidth="1"/>
    <col min="3" max="3" width="28.140625" customWidth="1"/>
    <col min="4" max="4" width="12" bestFit="1" customWidth="1"/>
    <col min="5" max="5" width="12.7109375" bestFit="1" customWidth="1"/>
    <col min="6" max="6" width="14.28515625" customWidth="1"/>
    <col min="7" max="7" width="15.85546875" customWidth="1"/>
    <col min="8" max="8" width="11.140625" customWidth="1"/>
    <col min="12" max="12" width="10.5703125" customWidth="1"/>
    <col min="13" max="13" width="14.42578125" customWidth="1"/>
  </cols>
  <sheetData>
    <row r="3" spans="3:13">
      <c r="K3" t="s">
        <v>261</v>
      </c>
    </row>
    <row r="4" spans="3:13">
      <c r="C4" t="s">
        <v>262</v>
      </c>
      <c r="G4" t="s">
        <v>263</v>
      </c>
    </row>
    <row r="5" spans="3:13" ht="15" thickBot="1">
      <c r="K5" t="s">
        <v>264</v>
      </c>
      <c r="M5" t="s">
        <v>265</v>
      </c>
    </row>
    <row r="6" spans="3:13">
      <c r="C6" s="35" t="s">
        <v>93</v>
      </c>
      <c r="D6" s="36" t="s">
        <v>94</v>
      </c>
      <c r="E6" s="31"/>
      <c r="F6" s="31"/>
      <c r="G6" s="36" t="s">
        <v>93</v>
      </c>
      <c r="H6" s="37" t="s">
        <v>94</v>
      </c>
      <c r="M6" t="s">
        <v>266</v>
      </c>
    </row>
    <row r="7" spans="3:13">
      <c r="C7" s="32" t="s">
        <v>95</v>
      </c>
      <c r="D7" s="14">
        <v>54</v>
      </c>
      <c r="E7" s="14"/>
      <c r="F7" s="14"/>
      <c r="G7" s="14" t="s">
        <v>95</v>
      </c>
      <c r="H7" s="14"/>
    </row>
    <row r="8" spans="3:13">
      <c r="C8" s="32" t="s">
        <v>97</v>
      </c>
      <c r="D8" s="14">
        <v>65</v>
      </c>
      <c r="E8" s="14"/>
      <c r="F8" s="14"/>
      <c r="G8" s="14" t="s">
        <v>97</v>
      </c>
      <c r="H8" s="14"/>
    </row>
    <row r="9" spans="3:13">
      <c r="C9" s="32" t="s">
        <v>99</v>
      </c>
      <c r="D9" s="34"/>
      <c r="E9" s="14"/>
      <c r="F9" s="14"/>
      <c r="G9" s="14" t="s">
        <v>99</v>
      </c>
      <c r="H9" s="33">
        <v>78</v>
      </c>
    </row>
    <row r="10" spans="3:13">
      <c r="C10" s="32" t="s">
        <v>101</v>
      </c>
      <c r="D10" s="14">
        <v>66</v>
      </c>
      <c r="E10" s="14"/>
      <c r="F10" s="14"/>
      <c r="G10" s="14" t="s">
        <v>101</v>
      </c>
      <c r="H10" s="14"/>
    </row>
    <row r="11" spans="3:13">
      <c r="C11" s="32" t="s">
        <v>103</v>
      </c>
      <c r="D11" s="14">
        <v>76</v>
      </c>
      <c r="E11" s="14"/>
      <c r="F11" s="14"/>
      <c r="G11" s="14" t="s">
        <v>103</v>
      </c>
      <c r="H11" s="14"/>
    </row>
    <row r="12" spans="3:13">
      <c r="C12" s="32" t="s">
        <v>105</v>
      </c>
      <c r="D12" s="34"/>
      <c r="E12" s="14"/>
      <c r="F12" s="14"/>
      <c r="G12" s="14" t="s">
        <v>105</v>
      </c>
      <c r="H12" s="33">
        <v>56</v>
      </c>
    </row>
    <row r="13" spans="3:13">
      <c r="C13" s="32" t="s">
        <v>267</v>
      </c>
      <c r="D13" s="14">
        <v>54</v>
      </c>
      <c r="E13" s="14"/>
      <c r="F13" s="14"/>
      <c r="G13" s="14" t="s">
        <v>107</v>
      </c>
      <c r="H13" s="14"/>
    </row>
    <row r="14" spans="3:13">
      <c r="J14" t="s">
        <v>268</v>
      </c>
    </row>
    <row r="19" spans="1:14">
      <c r="C19" t="s">
        <v>187</v>
      </c>
      <c r="D19" t="s">
        <v>192</v>
      </c>
      <c r="E19" t="s">
        <v>195</v>
      </c>
      <c r="F19" t="s">
        <v>199</v>
      </c>
      <c r="G19" t="s">
        <v>203</v>
      </c>
      <c r="H19" t="s">
        <v>208</v>
      </c>
      <c r="I19" t="s">
        <v>213</v>
      </c>
      <c r="J19" t="s">
        <v>216</v>
      </c>
      <c r="K19" t="s">
        <v>220</v>
      </c>
      <c r="L19" t="s">
        <v>224</v>
      </c>
    </row>
    <row r="23" spans="1:14">
      <c r="A23" t="s">
        <v>187</v>
      </c>
      <c r="C23" t="s">
        <v>187</v>
      </c>
      <c r="D23" t="s">
        <v>187</v>
      </c>
      <c r="E23" t="s">
        <v>192</v>
      </c>
      <c r="F23" t="s">
        <v>195</v>
      </c>
      <c r="G23" t="s">
        <v>199</v>
      </c>
      <c r="H23" t="s">
        <v>203</v>
      </c>
      <c r="I23" t="s">
        <v>208</v>
      </c>
      <c r="J23" t="s">
        <v>213</v>
      </c>
      <c r="K23" t="s">
        <v>216</v>
      </c>
      <c r="L23" t="s">
        <v>220</v>
      </c>
      <c r="M23" t="s">
        <v>224</v>
      </c>
    </row>
    <row r="24" spans="1:14">
      <c r="A24" t="s">
        <v>192</v>
      </c>
      <c r="C24" t="s">
        <v>192</v>
      </c>
    </row>
    <row r="25" spans="1:14">
      <c r="A25" t="s">
        <v>195</v>
      </c>
      <c r="C25" t="s">
        <v>195</v>
      </c>
    </row>
    <row r="26" spans="1:14">
      <c r="A26" t="s">
        <v>199</v>
      </c>
      <c r="C26" t="s">
        <v>199</v>
      </c>
      <c r="F26" t="s">
        <v>269</v>
      </c>
      <c r="H26" t="s">
        <v>270</v>
      </c>
      <c r="I26" t="s">
        <v>270</v>
      </c>
      <c r="J26" t="s">
        <v>271</v>
      </c>
      <c r="K26" t="s">
        <v>272</v>
      </c>
      <c r="L26" t="s">
        <v>272</v>
      </c>
      <c r="M26" t="s">
        <v>273</v>
      </c>
      <c r="N26" t="s">
        <v>274</v>
      </c>
    </row>
    <row r="27" spans="1:14">
      <c r="A27" t="s">
        <v>203</v>
      </c>
      <c r="C27" t="s">
        <v>203</v>
      </c>
      <c r="F27">
        <v>1</v>
      </c>
      <c r="H27" t="s">
        <v>271</v>
      </c>
    </row>
    <row r="28" spans="1:14">
      <c r="A28" t="s">
        <v>208</v>
      </c>
      <c r="C28" t="s">
        <v>208</v>
      </c>
      <c r="F28">
        <v>2</v>
      </c>
      <c r="H28" t="s">
        <v>272</v>
      </c>
    </row>
    <row r="29" spans="1:14">
      <c r="A29" t="s">
        <v>213</v>
      </c>
      <c r="C29" t="s">
        <v>213</v>
      </c>
      <c r="F29">
        <v>3</v>
      </c>
      <c r="H29" t="s">
        <v>272</v>
      </c>
    </row>
    <row r="30" spans="1:14">
      <c r="A30" t="s">
        <v>216</v>
      </c>
      <c r="C30" t="s">
        <v>216</v>
      </c>
      <c r="F30">
        <v>4</v>
      </c>
      <c r="H30" t="s">
        <v>273</v>
      </c>
    </row>
    <row r="31" spans="1:14">
      <c r="A31" t="s">
        <v>220</v>
      </c>
      <c r="C31" t="s">
        <v>220</v>
      </c>
      <c r="F31">
        <v>5</v>
      </c>
      <c r="H31" t="s">
        <v>274</v>
      </c>
    </row>
    <row r="32" spans="1:14">
      <c r="A32" t="s">
        <v>224</v>
      </c>
      <c r="C32" t="s">
        <v>224</v>
      </c>
      <c r="F32">
        <v>6</v>
      </c>
    </row>
    <row r="33" spans="5:14">
      <c r="F33">
        <v>7</v>
      </c>
    </row>
    <row r="34" spans="5:14">
      <c r="F34">
        <v>8</v>
      </c>
    </row>
    <row r="37" spans="5:14">
      <c r="E37" t="s">
        <v>269</v>
      </c>
    </row>
    <row r="38" spans="5:14">
      <c r="E38">
        <v>1</v>
      </c>
      <c r="F38" t="s">
        <v>271</v>
      </c>
      <c r="G38">
        <v>1</v>
      </c>
      <c r="H38">
        <v>2</v>
      </c>
      <c r="I38">
        <v>3</v>
      </c>
      <c r="J38">
        <v>4</v>
      </c>
      <c r="K38">
        <v>5</v>
      </c>
      <c r="L38">
        <v>6</v>
      </c>
      <c r="M38">
        <v>7</v>
      </c>
      <c r="N38">
        <v>8</v>
      </c>
    </row>
    <row r="39" spans="5:14">
      <c r="E39">
        <v>2</v>
      </c>
      <c r="F39" t="s">
        <v>272</v>
      </c>
    </row>
    <row r="40" spans="5:14">
      <c r="E40">
        <v>3</v>
      </c>
      <c r="F40" t="s">
        <v>272</v>
      </c>
    </row>
    <row r="41" spans="5:14">
      <c r="E41">
        <v>4</v>
      </c>
      <c r="F41" t="s">
        <v>273</v>
      </c>
    </row>
    <row r="42" spans="5:14">
      <c r="E42">
        <v>5</v>
      </c>
      <c r="F42" t="s">
        <v>274</v>
      </c>
    </row>
    <row r="43" spans="5:14">
      <c r="E43">
        <v>6</v>
      </c>
    </row>
    <row r="44" spans="5:14">
      <c r="E44">
        <v>7</v>
      </c>
    </row>
    <row r="45" spans="5:14">
      <c r="E45">
        <v>8</v>
      </c>
    </row>
    <row r="47" spans="5:14">
      <c r="G47" t="s">
        <v>271</v>
      </c>
      <c r="H47" t="s">
        <v>272</v>
      </c>
      <c r="I47" t="s">
        <v>272</v>
      </c>
      <c r="J47" t="s">
        <v>273</v>
      </c>
      <c r="K47" t="s">
        <v>274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E440-0524-4F22-A4E9-516EB0B5AF9C}">
  <dimension ref="B1:XEB64"/>
  <sheetViews>
    <sheetView tabSelected="1" topLeftCell="G1" zoomScaleNormal="100" workbookViewId="0">
      <selection activeCell="G1" sqref="G1"/>
    </sheetView>
  </sheetViews>
  <sheetFormatPr defaultRowHeight="14.45"/>
  <cols>
    <col min="2" max="2" width="11.5703125" customWidth="1"/>
    <col min="3" max="3" width="18.5703125" customWidth="1"/>
    <col min="4" max="4" width="16.7109375" customWidth="1"/>
    <col min="5" max="5" width="15.7109375" customWidth="1"/>
    <col min="6" max="6" width="15.5703125" customWidth="1"/>
    <col min="7" max="7" width="15.28515625" customWidth="1"/>
    <col min="8" max="8" width="19.7109375" customWidth="1"/>
    <col min="9" max="9" width="16.85546875" customWidth="1"/>
    <col min="10" max="10" width="18.85546875" customWidth="1"/>
    <col min="12" max="12" width="14.28515625" customWidth="1"/>
    <col min="13" max="13" width="41.5703125" customWidth="1"/>
  </cols>
  <sheetData>
    <row r="1" spans="2:18 16356:16356">
      <c r="E1" t="s">
        <v>275</v>
      </c>
      <c r="XEB1" t="s">
        <v>276</v>
      </c>
    </row>
    <row r="2" spans="2:18 16356:16356">
      <c r="H2" t="s">
        <v>277</v>
      </c>
    </row>
    <row r="3" spans="2:18 16356:16356">
      <c r="H3" s="98"/>
      <c r="J3">
        <f ca="1">COUNTBLANK(3:3)</f>
        <v>0</v>
      </c>
    </row>
    <row r="4" spans="2:18 16356:16356">
      <c r="B4" s="8" t="s">
        <v>278</v>
      </c>
      <c r="C4" s="8" t="s">
        <v>168</v>
      </c>
      <c r="D4" s="8" t="s">
        <v>279</v>
      </c>
      <c r="E4" s="8" t="s">
        <v>280</v>
      </c>
      <c r="F4" s="8" t="s">
        <v>281</v>
      </c>
      <c r="G4" s="8" t="s">
        <v>282</v>
      </c>
      <c r="H4" s="103" t="s">
        <v>283</v>
      </c>
      <c r="I4" s="8" t="s">
        <v>284</v>
      </c>
    </row>
    <row r="5" spans="2:18 16356:16356">
      <c r="B5">
        <v>1</v>
      </c>
      <c r="C5" t="s">
        <v>192</v>
      </c>
      <c r="D5" t="s">
        <v>285</v>
      </c>
      <c r="E5" t="s">
        <v>286</v>
      </c>
      <c r="F5" t="s">
        <v>25</v>
      </c>
      <c r="G5" t="s">
        <v>287</v>
      </c>
      <c r="H5" s="98">
        <v>10000</v>
      </c>
      <c r="I5">
        <f>RANK(H5,H5:H23)</f>
        <v>18</v>
      </c>
      <c r="J5" s="121" t="s">
        <v>96</v>
      </c>
      <c r="K5" s="121"/>
      <c r="L5" s="125">
        <f>SUM(H5:H23)</f>
        <v>1247730</v>
      </c>
      <c r="M5" t="str">
        <f ca="1">_xlfn.FORMULATEXT(L5)</f>
        <v>=SUM(H5:H23)</v>
      </c>
    </row>
    <row r="6" spans="2:18 16356:16356">
      <c r="B6">
        <v>2</v>
      </c>
      <c r="C6" t="s">
        <v>288</v>
      </c>
      <c r="D6" t="s">
        <v>289</v>
      </c>
      <c r="E6" t="s">
        <v>290</v>
      </c>
      <c r="F6" t="s">
        <v>28</v>
      </c>
      <c r="G6" t="s">
        <v>291</v>
      </c>
      <c r="H6" s="98">
        <v>12000</v>
      </c>
      <c r="J6" s="121" t="s">
        <v>98</v>
      </c>
      <c r="K6" s="121"/>
      <c r="L6" s="125">
        <f>AVERAGE(H5:H24)</f>
        <v>65670</v>
      </c>
      <c r="M6" t="str">
        <f t="shared" ref="M6:M26" ca="1" si="0">_xlfn.FORMULATEXT(L6)</f>
        <v>=AVERAGE(H5:H24)</v>
      </c>
      <c r="R6">
        <f ca="1">COUNTBLANK(3:3)</f>
        <v>16384</v>
      </c>
    </row>
    <row r="7" spans="2:18 16356:16356">
      <c r="B7">
        <v>3</v>
      </c>
      <c r="C7" t="s">
        <v>292</v>
      </c>
      <c r="D7" t="s">
        <v>293</v>
      </c>
      <c r="E7" t="s">
        <v>294</v>
      </c>
      <c r="F7" t="s">
        <v>28</v>
      </c>
      <c r="G7" t="s">
        <v>295</v>
      </c>
      <c r="H7" s="98">
        <v>15000</v>
      </c>
      <c r="J7" s="121" t="s">
        <v>100</v>
      </c>
      <c r="K7" s="121"/>
      <c r="L7" s="125">
        <f>MAX(H5:H23)</f>
        <v>455651</v>
      </c>
      <c r="M7" t="str">
        <f t="shared" ca="1" si="0"/>
        <v>=MAX(H5:H23)</v>
      </c>
    </row>
    <row r="8" spans="2:18 16356:16356">
      <c r="B8">
        <v>4</v>
      </c>
      <c r="C8" t="s">
        <v>223</v>
      </c>
      <c r="D8" t="s">
        <v>296</v>
      </c>
      <c r="E8" t="s">
        <v>297</v>
      </c>
      <c r="F8" s="14" t="s">
        <v>34</v>
      </c>
      <c r="G8" s="14" t="s">
        <v>298</v>
      </c>
      <c r="H8" s="116">
        <v>70000</v>
      </c>
      <c r="J8" s="121" t="s">
        <v>102</v>
      </c>
      <c r="K8" s="121"/>
      <c r="L8" s="125">
        <f>MIN(H5:H23)</f>
        <v>1456</v>
      </c>
      <c r="M8" t="str">
        <f t="shared" ca="1" si="0"/>
        <v>=MIN(H5:H23)</v>
      </c>
    </row>
    <row r="9" spans="2:18 16356:16356">
      <c r="B9">
        <v>5</v>
      </c>
      <c r="C9" t="s">
        <v>224</v>
      </c>
      <c r="E9" t="s">
        <v>290</v>
      </c>
      <c r="F9" s="117" t="s">
        <v>28</v>
      </c>
      <c r="G9" s="117" t="s">
        <v>287</v>
      </c>
      <c r="H9" s="98">
        <v>16250</v>
      </c>
      <c r="J9" s="121" t="s">
        <v>104</v>
      </c>
      <c r="K9" s="121"/>
      <c r="L9" s="121">
        <f>COUNT(H5:H230)</f>
        <v>20</v>
      </c>
      <c r="M9" t="str">
        <f t="shared" ca="1" si="0"/>
        <v>=COUNT(H5:H230)</v>
      </c>
    </row>
    <row r="10" spans="2:18 16356:16356">
      <c r="B10">
        <v>6</v>
      </c>
      <c r="C10" t="s">
        <v>299</v>
      </c>
      <c r="D10" t="s">
        <v>300</v>
      </c>
      <c r="E10" t="s">
        <v>301</v>
      </c>
      <c r="F10" t="s">
        <v>302</v>
      </c>
      <c r="G10" t="s">
        <v>291</v>
      </c>
      <c r="H10" s="116">
        <v>184000</v>
      </c>
      <c r="J10" s="121" t="s">
        <v>106</v>
      </c>
      <c r="K10" s="121"/>
      <c r="L10" s="121">
        <f>COUNTA(H5:H23)</f>
        <v>19</v>
      </c>
      <c r="M10" t="str">
        <f t="shared" ca="1" si="0"/>
        <v>=COUNTA(H5:H23)</v>
      </c>
      <c r="N10" t="s">
        <v>303</v>
      </c>
    </row>
    <row r="11" spans="2:18 16356:16356">
      <c r="B11">
        <v>7</v>
      </c>
      <c r="C11" t="s">
        <v>211</v>
      </c>
      <c r="D11" t="s">
        <v>304</v>
      </c>
      <c r="E11" t="s">
        <v>305</v>
      </c>
      <c r="F11" t="s">
        <v>302</v>
      </c>
      <c r="G11" t="s">
        <v>295</v>
      </c>
      <c r="H11" s="98">
        <v>45789</v>
      </c>
      <c r="J11" s="121" t="s">
        <v>306</v>
      </c>
      <c r="K11" s="121"/>
      <c r="L11" s="121">
        <f>COUNTBLANK(H5:H23)</f>
        <v>0</v>
      </c>
      <c r="M11" t="str">
        <f t="shared" ca="1" si="0"/>
        <v>=COUNTBLANK(H5:H23)</v>
      </c>
    </row>
    <row r="12" spans="2:18 16356:16356">
      <c r="B12">
        <v>8</v>
      </c>
      <c r="C12" t="s">
        <v>187</v>
      </c>
      <c r="D12" t="s">
        <v>307</v>
      </c>
      <c r="E12" t="s">
        <v>305</v>
      </c>
      <c r="F12" t="s">
        <v>302</v>
      </c>
      <c r="G12" t="s">
        <v>298</v>
      </c>
      <c r="H12" s="98">
        <v>47866</v>
      </c>
      <c r="J12" s="121" t="s">
        <v>108</v>
      </c>
      <c r="K12" s="121"/>
      <c r="L12" s="121">
        <f>COUNTIF(H5:H23,"&gt;100000")</f>
        <v>4</v>
      </c>
      <c r="M12" t="str">
        <f t="shared" ca="1" si="0"/>
        <v>=COUNTIF(H5:H23,"&gt;100000")</v>
      </c>
      <c r="N12" t="s">
        <v>308</v>
      </c>
    </row>
    <row r="13" spans="2:18 16356:16356">
      <c r="B13">
        <v>9</v>
      </c>
      <c r="C13" t="s">
        <v>309</v>
      </c>
      <c r="D13" t="s">
        <v>310</v>
      </c>
      <c r="E13" t="s">
        <v>286</v>
      </c>
      <c r="F13" t="s">
        <v>25</v>
      </c>
      <c r="G13" t="s">
        <v>287</v>
      </c>
      <c r="H13" s="116">
        <v>455651</v>
      </c>
      <c r="J13" s="121" t="s">
        <v>108</v>
      </c>
      <c r="K13" s="121"/>
      <c r="L13" s="121">
        <f>COUNTIF(H5:H23,"=10000")</f>
        <v>1</v>
      </c>
      <c r="M13" t="str">
        <f t="shared" ca="1" si="0"/>
        <v>=COUNTIF(H5:H23,"=10000")</v>
      </c>
    </row>
    <row r="14" spans="2:18 16356:16356">
      <c r="B14">
        <v>10</v>
      </c>
      <c r="C14" t="s">
        <v>216</v>
      </c>
      <c r="E14" t="s">
        <v>150</v>
      </c>
      <c r="F14" t="s">
        <v>34</v>
      </c>
      <c r="G14" t="s">
        <v>291</v>
      </c>
      <c r="H14" s="116">
        <v>147894</v>
      </c>
      <c r="J14" s="121" t="s">
        <v>108</v>
      </c>
      <c r="K14" s="121"/>
      <c r="L14" s="121">
        <f>COUNTIF(H5:H23,"&lt;10000")</f>
        <v>1</v>
      </c>
      <c r="M14" t="str">
        <f t="shared" ca="1" si="0"/>
        <v>=COUNTIF(H5:H23,"&lt;10000")</v>
      </c>
    </row>
    <row r="15" spans="2:18 16356:16356">
      <c r="B15">
        <v>11</v>
      </c>
      <c r="C15" t="s">
        <v>213</v>
      </c>
      <c r="D15" t="s">
        <v>311</v>
      </c>
      <c r="E15" t="s">
        <v>150</v>
      </c>
      <c r="F15" t="s">
        <v>34</v>
      </c>
      <c r="G15" t="s">
        <v>295</v>
      </c>
      <c r="H15" s="98">
        <v>12467</v>
      </c>
      <c r="J15" s="121" t="s">
        <v>108</v>
      </c>
      <c r="K15" s="121"/>
      <c r="L15" s="121">
        <f>COUNTIF(H5:H23,"=70000")</f>
        <v>1</v>
      </c>
      <c r="M15" t="str">
        <f t="shared" ca="1" si="0"/>
        <v>=COUNTIF(H5:H23,"=70000")</v>
      </c>
    </row>
    <row r="16" spans="2:18 16356:16356">
      <c r="B16">
        <v>12</v>
      </c>
      <c r="C16" t="s">
        <v>312</v>
      </c>
      <c r="D16" t="s">
        <v>313</v>
      </c>
      <c r="E16" t="s">
        <v>314</v>
      </c>
      <c r="F16" s="14" t="s">
        <v>34</v>
      </c>
      <c r="G16" s="14" t="s">
        <v>298</v>
      </c>
      <c r="H16" s="116">
        <v>10235</v>
      </c>
      <c r="J16" s="121" t="s">
        <v>108</v>
      </c>
      <c r="K16" s="121"/>
      <c r="L16" s="121"/>
    </row>
    <row r="17" spans="2:15">
      <c r="B17">
        <v>13</v>
      </c>
      <c r="C17" t="s">
        <v>198</v>
      </c>
      <c r="D17" t="s">
        <v>315</v>
      </c>
      <c r="E17" t="s">
        <v>316</v>
      </c>
      <c r="F17" t="s">
        <v>34</v>
      </c>
      <c r="G17" t="s">
        <v>287</v>
      </c>
      <c r="H17" s="98">
        <v>14789</v>
      </c>
      <c r="J17" s="121" t="s">
        <v>110</v>
      </c>
      <c r="K17" s="121"/>
      <c r="L17" s="121" t="e" vm="2">
        <f>_xleta.COUNTBLANK</f>
        <v>#VALUE!</v>
      </c>
      <c r="M17" t="str">
        <f t="shared" ca="1" si="0"/>
        <v>=COUNTBLANK</v>
      </c>
      <c r="N17" t="s">
        <v>317</v>
      </c>
    </row>
    <row r="18" spans="2:15">
      <c r="B18">
        <v>14</v>
      </c>
      <c r="C18" t="s">
        <v>318</v>
      </c>
      <c r="D18" t="s">
        <v>293</v>
      </c>
      <c r="E18" t="s">
        <v>319</v>
      </c>
      <c r="F18" t="s">
        <v>28</v>
      </c>
      <c r="G18" t="s">
        <v>295</v>
      </c>
      <c r="H18" s="98">
        <v>14785</v>
      </c>
      <c r="J18" s="121" t="s">
        <v>112</v>
      </c>
      <c r="K18" s="121"/>
      <c r="L18" s="126">
        <f>AVERAGEIF(G5:G23,G12,H5:H23)</f>
        <v>68999</v>
      </c>
      <c r="M18" t="str">
        <f t="shared" ca="1" si="0"/>
        <v>=AVERAGEIF(G5:G23,G12,H5:H23)</v>
      </c>
      <c r="N18" t="s">
        <v>320</v>
      </c>
    </row>
    <row r="19" spans="2:15">
      <c r="B19">
        <v>15</v>
      </c>
      <c r="C19" t="s">
        <v>321</v>
      </c>
      <c r="D19" t="s">
        <v>322</v>
      </c>
      <c r="E19" t="s">
        <v>290</v>
      </c>
      <c r="F19" s="14" t="s">
        <v>34</v>
      </c>
      <c r="G19" s="14" t="s">
        <v>298</v>
      </c>
      <c r="H19" s="116">
        <v>147895</v>
      </c>
      <c r="J19" s="121" t="s">
        <v>113</v>
      </c>
      <c r="K19" s="121"/>
      <c r="L19" s="121">
        <f>LARGE(H5:H23,3)</f>
        <v>147895</v>
      </c>
      <c r="M19" t="str">
        <f t="shared" ca="1" si="0"/>
        <v>=LARGE(H5:H23,3)</v>
      </c>
      <c r="O19" t="s">
        <v>323</v>
      </c>
    </row>
    <row r="20" spans="2:15">
      <c r="B20">
        <v>16</v>
      </c>
      <c r="C20" t="s">
        <v>324</v>
      </c>
      <c r="E20" t="s">
        <v>314</v>
      </c>
      <c r="F20" t="s">
        <v>25</v>
      </c>
      <c r="G20" t="s">
        <v>287</v>
      </c>
      <c r="H20" s="98">
        <v>14562</v>
      </c>
      <c r="J20" s="121" t="s">
        <v>114</v>
      </c>
      <c r="K20" s="121"/>
      <c r="L20" s="121">
        <f>SMALL(H5:H23,3)</f>
        <v>10235</v>
      </c>
      <c r="M20" t="str">
        <f t="shared" ca="1" si="0"/>
        <v>=SMALL(H5:H23,3)</v>
      </c>
    </row>
    <row r="21" spans="2:15">
      <c r="B21">
        <v>17</v>
      </c>
      <c r="C21" t="s">
        <v>325</v>
      </c>
      <c r="D21" t="s">
        <v>326</v>
      </c>
      <c r="E21" t="s">
        <v>286</v>
      </c>
      <c r="F21" t="s">
        <v>25</v>
      </c>
      <c r="G21" t="s">
        <v>295</v>
      </c>
      <c r="H21" s="98">
        <v>12435</v>
      </c>
      <c r="J21" t="s">
        <v>327</v>
      </c>
      <c r="L21">
        <f>SUMIFS(H5:H23,G5:G23,G8,F5:F23,F8)</f>
        <v>228130</v>
      </c>
      <c r="M21" t="str">
        <f t="shared" ca="1" si="0"/>
        <v>=SUMIFS(H5:H23,G5:G23,G8,F5:F23,F8)</v>
      </c>
    </row>
    <row r="22" spans="2:15">
      <c r="B22">
        <v>18</v>
      </c>
      <c r="C22" t="s">
        <v>328</v>
      </c>
      <c r="D22" t="s">
        <v>329</v>
      </c>
      <c r="E22" t="s">
        <v>286</v>
      </c>
      <c r="F22" t="s">
        <v>25</v>
      </c>
      <c r="G22" t="s">
        <v>291</v>
      </c>
      <c r="H22" s="98">
        <v>1456</v>
      </c>
      <c r="J22" t="s">
        <v>330</v>
      </c>
      <c r="L22">
        <f>COUNTIFS(G5:G23,"Training",F5:F23,"S")</f>
        <v>1</v>
      </c>
      <c r="M22" t="str">
        <f t="shared" ca="1" si="0"/>
        <v>=COUNTIFS(G5:G23,"Training",F5:F23,"S")</v>
      </c>
    </row>
    <row r="23" spans="2:15">
      <c r="B23">
        <v>19</v>
      </c>
      <c r="C23" t="s">
        <v>331</v>
      </c>
      <c r="D23" t="s">
        <v>332</v>
      </c>
      <c r="E23" t="s">
        <v>333</v>
      </c>
      <c r="F23" t="s">
        <v>25</v>
      </c>
      <c r="G23" t="s">
        <v>287</v>
      </c>
      <c r="H23" s="98">
        <v>14656</v>
      </c>
      <c r="J23" t="s">
        <v>334</v>
      </c>
      <c r="L23">
        <f>AVERAGEIFS(H5:H23,G5:G23,G9,F5:F23,F9)</f>
        <v>16250</v>
      </c>
      <c r="M23" t="str">
        <f t="shared" ca="1" si="0"/>
        <v>=AVERAGEIFS(H5:H23,G5:G23,G9,F5:F23,F9)</v>
      </c>
    </row>
    <row r="24" spans="2:15">
      <c r="B24">
        <v>20</v>
      </c>
      <c r="C24" t="s">
        <v>223</v>
      </c>
      <c r="D24" t="s">
        <v>335</v>
      </c>
      <c r="E24" t="s">
        <v>294</v>
      </c>
      <c r="F24" t="s">
        <v>28</v>
      </c>
      <c r="J24" t="s">
        <v>336</v>
      </c>
      <c r="L24">
        <f>_xlfn.MAXIFS(H5:H23,G5:G23,G7,F5:F23,"S")</f>
        <v>12467</v>
      </c>
      <c r="M24" t="e" vm="2">
        <f>_xleta.COUNT</f>
        <v>#VALUE!</v>
      </c>
      <c r="N24" t="s">
        <v>337</v>
      </c>
    </row>
    <row r="25" spans="2:15">
      <c r="J25" t="s">
        <v>338</v>
      </c>
      <c r="L25">
        <f>_xlfn.MINIFS(H5:H23,G5:G23,G12,F5:F23,F16)</f>
        <v>10235</v>
      </c>
      <c r="M25" t="str">
        <f t="shared" ca="1" si="0"/>
        <v>=MINIFS(H5:H23,G5:G23,G12,F5:F23,F16)</v>
      </c>
      <c r="N25" t="s">
        <v>339</v>
      </c>
    </row>
    <row r="26" spans="2:15">
      <c r="J26" t="s">
        <v>340</v>
      </c>
      <c r="L26">
        <f xml:space="preserve"> RANK(12000,H5:H23,0)</f>
        <v>16</v>
      </c>
      <c r="M26" t="str">
        <f t="shared" ca="1" si="0"/>
        <v>= RANK(12000,H5:H23,0)</v>
      </c>
    </row>
    <row r="27" spans="2:15">
      <c r="E27" t="s">
        <v>341</v>
      </c>
      <c r="L27">
        <f>RANK(10000,H5:H23,1 )</f>
        <v>2</v>
      </c>
    </row>
    <row r="28" spans="2:15">
      <c r="H28">
        <f>COUNTBLANK(B5:H5)</f>
        <v>0</v>
      </c>
    </row>
    <row r="30" spans="2:15">
      <c r="E30" t="e" vm="2">
        <f>_xleta.COUNTBLANK</f>
        <v>#VALUE!</v>
      </c>
    </row>
    <row r="31" spans="2:15">
      <c r="J31" t="s">
        <v>342</v>
      </c>
    </row>
    <row r="32" spans="2:15">
      <c r="C32" t="s">
        <v>343</v>
      </c>
    </row>
    <row r="34" spans="3:11">
      <c r="C34" t="s">
        <v>187</v>
      </c>
      <c r="D34" t="str">
        <f xml:space="preserve"> TRIM(C34)</f>
        <v>JP Kumar</v>
      </c>
      <c r="J34" t="s">
        <v>344</v>
      </c>
      <c r="K34" t="s">
        <v>345</v>
      </c>
    </row>
    <row r="35" spans="3:11">
      <c r="C35" t="s">
        <v>346</v>
      </c>
      <c r="D35" t="str">
        <f xml:space="preserve"> TRIM(C35)</f>
        <v>Anjali Thakur</v>
      </c>
      <c r="J35" t="s">
        <v>347</v>
      </c>
      <c r="K35" t="s">
        <v>348</v>
      </c>
    </row>
    <row r="36" spans="3:11">
      <c r="C36" t="s">
        <v>349</v>
      </c>
      <c r="D36" t="str">
        <f xml:space="preserve"> TRIM(C36)</f>
        <v>Priya AgarWaL</v>
      </c>
      <c r="J36" t="s">
        <v>350</v>
      </c>
      <c r="K36" t="s">
        <v>351</v>
      </c>
    </row>
    <row r="37" spans="3:11">
      <c r="C37" t="s">
        <v>352</v>
      </c>
      <c r="D37" t="str">
        <f xml:space="preserve"> TRIM(C37)</f>
        <v>R Vasu</v>
      </c>
      <c r="J37" t="s">
        <v>353</v>
      </c>
      <c r="K37" t="s">
        <v>354</v>
      </c>
    </row>
    <row r="38" spans="3:11">
      <c r="C38" t="s">
        <v>355</v>
      </c>
      <c r="D38" t="str">
        <f xml:space="preserve"> TRIM(C38)</f>
        <v>Sanjay Gupta</v>
      </c>
      <c r="J38" t="s">
        <v>356</v>
      </c>
      <c r="K38" t="s">
        <v>357</v>
      </c>
    </row>
    <row r="40" spans="3:11">
      <c r="D40" t="s">
        <v>358</v>
      </c>
      <c r="E40" t="str">
        <f>TRIM(D40)</f>
        <v>1 2 3 4</v>
      </c>
    </row>
    <row r="44" spans="3:11">
      <c r="C44" t="s">
        <v>168</v>
      </c>
      <c r="D44" t="s">
        <v>34</v>
      </c>
    </row>
    <row r="45" spans="3:11">
      <c r="C45" t="s">
        <v>359</v>
      </c>
    </row>
    <row r="46" spans="3:11">
      <c r="C46" t="s">
        <v>192</v>
      </c>
    </row>
    <row r="47" spans="3:11">
      <c r="C47" t="s">
        <v>198</v>
      </c>
    </row>
    <row r="48" spans="3:11">
      <c r="C48" t="s">
        <v>199</v>
      </c>
    </row>
    <row r="49" spans="3:3">
      <c r="C49" t="s">
        <v>207</v>
      </c>
    </row>
    <row r="50" spans="3:3">
      <c r="C50" t="s">
        <v>211</v>
      </c>
    </row>
    <row r="51" spans="3:3">
      <c r="C51" t="s">
        <v>213</v>
      </c>
    </row>
    <row r="52" spans="3:3">
      <c r="C52" t="s">
        <v>216</v>
      </c>
    </row>
    <row r="53" spans="3:3">
      <c r="C53" t="s">
        <v>224</v>
      </c>
    </row>
    <row r="54" spans="3:3">
      <c r="C54" t="s">
        <v>360</v>
      </c>
    </row>
    <row r="55" spans="3:3">
      <c r="C55" t="s">
        <v>361</v>
      </c>
    </row>
    <row r="56" spans="3:3">
      <c r="C56" t="s">
        <v>292</v>
      </c>
    </row>
    <row r="57" spans="3:3">
      <c r="C57" t="s">
        <v>299</v>
      </c>
    </row>
    <row r="58" spans="3:3">
      <c r="C58" t="s">
        <v>362</v>
      </c>
    </row>
    <row r="59" spans="3:3">
      <c r="C59" t="s">
        <v>363</v>
      </c>
    </row>
    <row r="60" spans="3:3">
      <c r="C60" t="s">
        <v>324</v>
      </c>
    </row>
    <row r="61" spans="3:3">
      <c r="C61" t="s">
        <v>325</v>
      </c>
    </row>
    <row r="62" spans="3:3">
      <c r="C62" t="s">
        <v>328</v>
      </c>
    </row>
    <row r="63" spans="3:3">
      <c r="C63" t="s">
        <v>331</v>
      </c>
    </row>
    <row r="64" spans="3:3">
      <c r="C64" t="s">
        <v>223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9FB67-19D9-460A-847C-EC078069B625}">
  <dimension ref="B2:AH43"/>
  <sheetViews>
    <sheetView topLeftCell="P20" zoomScale="110" zoomScaleNormal="110" workbookViewId="0">
      <selection activeCell="AD21" sqref="AD21"/>
    </sheetView>
  </sheetViews>
  <sheetFormatPr defaultRowHeight="14.45"/>
  <cols>
    <col min="3" max="3" width="15.85546875" customWidth="1"/>
    <col min="4" max="5" width="13.28515625" customWidth="1"/>
    <col min="6" max="7" width="20.28515625" customWidth="1"/>
    <col min="8" max="9" width="12.85546875" customWidth="1"/>
    <col min="10" max="11" width="17.7109375" customWidth="1"/>
    <col min="15" max="15" width="20.140625" customWidth="1"/>
    <col min="16" max="16" width="11.28515625" customWidth="1"/>
    <col min="18" max="18" width="20.140625" customWidth="1"/>
    <col min="21" max="21" width="21.85546875" customWidth="1"/>
    <col min="31" max="31" width="17.28515625" customWidth="1"/>
    <col min="33" max="33" width="11.5703125" customWidth="1"/>
  </cols>
  <sheetData>
    <row r="2" spans="3:17">
      <c r="D2">
        <v>5.46</v>
      </c>
      <c r="E2">
        <v>5</v>
      </c>
      <c r="G2">
        <f>ROUNDDOWN(H2,1)</f>
        <v>1.3</v>
      </c>
      <c r="H2">
        <v>1.32</v>
      </c>
      <c r="I2">
        <f>ROUNDUP(H2,1)</f>
        <v>1.4000000000000001</v>
      </c>
      <c r="J2">
        <v>5.46</v>
      </c>
      <c r="K2">
        <v>5.4</v>
      </c>
      <c r="L2">
        <v>5.5</v>
      </c>
    </row>
    <row r="3" spans="3:17">
      <c r="D3">
        <v>4.58</v>
      </c>
      <c r="E3">
        <v>4</v>
      </c>
      <c r="H3">
        <v>1.3</v>
      </c>
      <c r="I3">
        <v>1.4</v>
      </c>
    </row>
    <row r="4" spans="3:17">
      <c r="C4" t="s">
        <v>364</v>
      </c>
      <c r="D4" s="14" t="s">
        <v>365</v>
      </c>
      <c r="F4" s="14" t="s">
        <v>366</v>
      </c>
      <c r="H4" t="s">
        <v>367</v>
      </c>
      <c r="J4" t="s">
        <v>368</v>
      </c>
      <c r="L4" t="s">
        <v>369</v>
      </c>
      <c r="M4" t="s">
        <v>370</v>
      </c>
      <c r="N4" t="s">
        <v>364</v>
      </c>
    </row>
    <row r="5" spans="3:17">
      <c r="C5">
        <v>5.4678000000000004</v>
      </c>
      <c r="D5" s="14">
        <f>INT(C5)</f>
        <v>5</v>
      </c>
      <c r="F5" s="14">
        <f>ROUND(C5,1)</f>
        <v>5.5</v>
      </c>
      <c r="H5">
        <f>ROUNDUP(C5,0)</f>
        <v>6</v>
      </c>
      <c r="J5">
        <f>ROUNDDOWN(C5,0)</f>
        <v>5</v>
      </c>
      <c r="P5">
        <v>4.5678900000000002</v>
      </c>
      <c r="Q5">
        <f>ROUND(P5,2)</f>
        <v>4.57</v>
      </c>
    </row>
    <row r="6" spans="3:17">
      <c r="C6">
        <v>1.69</v>
      </c>
      <c r="D6" s="14">
        <f t="shared" ref="D6:D13" si="0">INT(C6)</f>
        <v>1</v>
      </c>
      <c r="F6" s="14">
        <f>ROUND(C6,0)</f>
        <v>2</v>
      </c>
      <c r="H6">
        <f t="shared" ref="H6:H13" si="1">ROUNDUP(C6,0)</f>
        <v>2</v>
      </c>
      <c r="J6">
        <f t="shared" ref="J6:J13" si="2">ROUNDDOWN(C6,0)</f>
        <v>1</v>
      </c>
      <c r="Q6">
        <f>ROUND(P5,1)</f>
        <v>4.5999999999999996</v>
      </c>
    </row>
    <row r="7" spans="3:17">
      <c r="C7">
        <v>5.59</v>
      </c>
      <c r="D7" s="14">
        <f t="shared" si="0"/>
        <v>5</v>
      </c>
      <c r="F7" s="14">
        <f t="shared" ref="F7:F13" si="3">ROUND(C7,1)</f>
        <v>5.6</v>
      </c>
      <c r="H7">
        <f t="shared" si="1"/>
        <v>6</v>
      </c>
      <c r="J7">
        <f t="shared" si="2"/>
        <v>5</v>
      </c>
    </row>
    <row r="8" spans="3:17">
      <c r="C8">
        <v>2.8</v>
      </c>
      <c r="D8" s="14">
        <f t="shared" si="0"/>
        <v>2</v>
      </c>
      <c r="F8" s="14">
        <f t="shared" si="3"/>
        <v>2.8</v>
      </c>
      <c r="H8">
        <f t="shared" si="1"/>
        <v>3</v>
      </c>
      <c r="J8">
        <f t="shared" si="2"/>
        <v>2</v>
      </c>
    </row>
    <row r="9" spans="3:17">
      <c r="C9">
        <v>3.49</v>
      </c>
      <c r="D9" s="14">
        <f t="shared" si="0"/>
        <v>3</v>
      </c>
      <c r="F9" s="14">
        <f t="shared" si="3"/>
        <v>3.5</v>
      </c>
      <c r="H9">
        <f t="shared" si="1"/>
        <v>4</v>
      </c>
      <c r="J9">
        <f t="shared" si="2"/>
        <v>3</v>
      </c>
    </row>
    <row r="10" spans="3:17">
      <c r="C10">
        <v>5.5</v>
      </c>
      <c r="D10" s="14">
        <f t="shared" si="0"/>
        <v>5</v>
      </c>
      <c r="F10" s="14">
        <f t="shared" si="3"/>
        <v>5.5</v>
      </c>
      <c r="H10">
        <f t="shared" si="1"/>
        <v>6</v>
      </c>
      <c r="J10">
        <f t="shared" si="2"/>
        <v>5</v>
      </c>
    </row>
    <row r="11" spans="3:17">
      <c r="C11">
        <v>6.33</v>
      </c>
      <c r="D11" s="14">
        <f t="shared" si="0"/>
        <v>6</v>
      </c>
      <c r="F11" s="14">
        <f t="shared" si="3"/>
        <v>6.3</v>
      </c>
      <c r="H11">
        <f t="shared" si="1"/>
        <v>7</v>
      </c>
      <c r="J11">
        <f t="shared" si="2"/>
        <v>6</v>
      </c>
    </row>
    <row r="12" spans="3:17">
      <c r="C12">
        <v>2.9990000000000001</v>
      </c>
      <c r="D12" s="14">
        <f t="shared" si="0"/>
        <v>2</v>
      </c>
      <c r="F12" s="14">
        <f t="shared" si="3"/>
        <v>3</v>
      </c>
      <c r="H12">
        <f t="shared" si="1"/>
        <v>3</v>
      </c>
      <c r="J12">
        <f t="shared" si="2"/>
        <v>2</v>
      </c>
    </row>
    <row r="13" spans="3:17">
      <c r="C13">
        <v>5.0999999999999996</v>
      </c>
      <c r="D13" s="14">
        <f t="shared" si="0"/>
        <v>5</v>
      </c>
      <c r="F13" s="14">
        <f t="shared" si="3"/>
        <v>5.0999999999999996</v>
      </c>
      <c r="H13">
        <f t="shared" si="1"/>
        <v>6</v>
      </c>
      <c r="J13">
        <f t="shared" si="2"/>
        <v>5</v>
      </c>
    </row>
    <row r="15" spans="3:17">
      <c r="C15" t="s">
        <v>371</v>
      </c>
    </row>
    <row r="17" spans="2:34">
      <c r="I17">
        <v>1.3</v>
      </c>
      <c r="J17">
        <v>1.32</v>
      </c>
      <c r="K17">
        <v>1.4</v>
      </c>
    </row>
    <row r="19" spans="2:34">
      <c r="B19" t="s">
        <v>372</v>
      </c>
      <c r="G19" t="s">
        <v>373</v>
      </c>
      <c r="H19" t="s">
        <v>374</v>
      </c>
    </row>
    <row r="20" spans="2:34">
      <c r="F20">
        <f>4^2</f>
        <v>16</v>
      </c>
      <c r="AC20" t="s">
        <v>375</v>
      </c>
      <c r="AD20" t="s">
        <v>376</v>
      </c>
      <c r="AF20" t="s">
        <v>377</v>
      </c>
      <c r="AG20" t="s">
        <v>378</v>
      </c>
    </row>
    <row r="21" spans="2:34" ht="15" thickBot="1">
      <c r="M21" s="102"/>
      <c r="N21" s="102"/>
      <c r="O21" s="102"/>
      <c r="P21" s="102"/>
      <c r="Q21" s="102"/>
      <c r="R21" s="102"/>
      <c r="S21" s="102"/>
      <c r="T21" s="102"/>
      <c r="Y21" t="s">
        <v>379</v>
      </c>
      <c r="Z21" t="s">
        <v>380</v>
      </c>
      <c r="AC21">
        <v>5</v>
      </c>
      <c r="AD21">
        <f>SQRT(AC21)</f>
        <v>2.2360679774997898</v>
      </c>
      <c r="AE21" t="str">
        <f ca="1">_xlfn.FORMULATEXT(AD21)</f>
        <v>=SQRT(AC21)</v>
      </c>
      <c r="AF21">
        <v>-54</v>
      </c>
      <c r="AG21">
        <f>ABS(AF21)</f>
        <v>54</v>
      </c>
      <c r="AH21" t="str">
        <f ca="1">_xlfn.FORMULATEXT(AG21)</f>
        <v>=ABS(AF21)</v>
      </c>
    </row>
    <row r="22" spans="2:34">
      <c r="C22" s="2" t="s">
        <v>364</v>
      </c>
      <c r="D22" s="9" t="s">
        <v>381</v>
      </c>
      <c r="E22" s="9"/>
      <c r="F22" s="3" t="s">
        <v>382</v>
      </c>
      <c r="J22" s="14" t="s">
        <v>374</v>
      </c>
      <c r="M22" s="102" t="s">
        <v>364</v>
      </c>
      <c r="N22" s="102" t="s">
        <v>383</v>
      </c>
      <c r="O22" s="102"/>
      <c r="P22" s="102" t="s">
        <v>364</v>
      </c>
      <c r="Q22" s="102" t="s">
        <v>384</v>
      </c>
      <c r="R22" s="102"/>
      <c r="S22" s="102" t="s">
        <v>385</v>
      </c>
      <c r="T22" s="102" t="s">
        <v>380</v>
      </c>
      <c r="U22" t="s">
        <v>380</v>
      </c>
      <c r="Y22">
        <v>20</v>
      </c>
      <c r="Z22" t="str">
        <f>REPT("-", Y22)</f>
        <v>--------------------</v>
      </c>
      <c r="AC22">
        <v>2</v>
      </c>
      <c r="AD22">
        <f t="shared" ref="AD22:AD29" si="4">SQRT(AC22)</f>
        <v>1.4142135623730951</v>
      </c>
      <c r="AF22">
        <v>-55</v>
      </c>
      <c r="AG22">
        <f t="shared" ref="AG22:AG29" si="5">ABS(AF22)</f>
        <v>55</v>
      </c>
    </row>
    <row r="23" spans="2:34">
      <c r="C23" s="4">
        <v>4</v>
      </c>
      <c r="D23">
        <v>2</v>
      </c>
      <c r="E23">
        <f>C23^D23</f>
        <v>16</v>
      </c>
      <c r="F23" s="5">
        <f>POWER(C23,D23)</f>
        <v>16</v>
      </c>
      <c r="G23" t="str">
        <f ca="1">_xlfn.FORMULATEXT(F23)</f>
        <v>=POWER(C23,D23)</v>
      </c>
      <c r="K23" t="str">
        <f>ROMAN(M23)</f>
        <v>C</v>
      </c>
      <c r="M23" s="102">
        <v>100</v>
      </c>
      <c r="N23" s="102" t="str">
        <f>ROMAN(M23)</f>
        <v>C</v>
      </c>
      <c r="O23" s="102" t="str">
        <f ca="1">_xlfn.FORMULATEXT(N23)</f>
        <v>=ROMAN(M23)</v>
      </c>
      <c r="P23" s="102" t="s">
        <v>386</v>
      </c>
      <c r="Q23" s="102">
        <f>_xlfn.ARABIC(P23)</f>
        <v>4</v>
      </c>
      <c r="R23" s="102" t="str">
        <f ca="1">_xlfn.FORMULATEXT(Q23)</f>
        <v>=ARABIC(P23)</v>
      </c>
      <c r="S23" s="102">
        <v>20</v>
      </c>
      <c r="T23" s="102" t="str">
        <f>REPT(S23,3)</f>
        <v>202020</v>
      </c>
      <c r="U23" t="str">
        <f>REPT("-",20)</f>
        <v>--------------------</v>
      </c>
      <c r="Y23">
        <v>2</v>
      </c>
      <c r="Z23" t="str">
        <f>REPT("*",2)</f>
        <v>**</v>
      </c>
      <c r="AB23">
        <f>SQRT(AC23)</f>
        <v>2</v>
      </c>
      <c r="AC23">
        <v>4</v>
      </c>
      <c r="AD23">
        <f t="shared" si="4"/>
        <v>2</v>
      </c>
      <c r="AF23">
        <v>-57</v>
      </c>
      <c r="AG23">
        <f t="shared" si="5"/>
        <v>57</v>
      </c>
    </row>
    <row r="24" spans="2:34">
      <c r="C24" s="4">
        <v>6</v>
      </c>
      <c r="D24">
        <v>3</v>
      </c>
      <c r="E24">
        <f t="shared" ref="E24:E30" si="6">C24^D24</f>
        <v>216</v>
      </c>
      <c r="F24" s="5">
        <f t="shared" ref="F24:F30" si="7">POWER(C24,D24)</f>
        <v>216</v>
      </c>
      <c r="K24" t="str">
        <f t="shared" ref="K24:K30" si="8">ROMAN(M24)</f>
        <v>X</v>
      </c>
      <c r="M24" s="102">
        <v>10</v>
      </c>
      <c r="N24" s="102" t="str">
        <f t="shared" ref="N24:N31" si="9">ROMAN(M24)</f>
        <v>X</v>
      </c>
      <c r="O24" s="102" t="str">
        <f t="shared" ref="O24:O30" ca="1" si="10">_xlfn.FORMULATEXT(N24)</f>
        <v>=ROMAN(M24)</v>
      </c>
      <c r="P24" s="102" t="s">
        <v>387</v>
      </c>
      <c r="Q24" s="102">
        <f t="shared" ref="Q24:Q30" si="11">_xlfn.ARABIC(P24)</f>
        <v>6</v>
      </c>
      <c r="R24" s="102" t="str">
        <f t="shared" ref="R24:R30" ca="1" si="12">_xlfn.FORMULATEXT(Q24)</f>
        <v>=ARABIC(P24)</v>
      </c>
      <c r="S24" s="102">
        <v>22</v>
      </c>
      <c r="T24" s="102" t="str">
        <f t="shared" ref="T24:T30" si="13">REPT(S24,3)</f>
        <v>222222</v>
      </c>
      <c r="U24" t="str">
        <f>REPT("-!-",10)</f>
        <v>-!--!--!--!--!--!--!--!--!--!-</v>
      </c>
      <c r="Y24">
        <v>22</v>
      </c>
      <c r="AC24">
        <v>11.180300000000001</v>
      </c>
      <c r="AD24">
        <f t="shared" si="4"/>
        <v>3.3436955603044964</v>
      </c>
      <c r="AF24">
        <v>-56</v>
      </c>
      <c r="AG24">
        <f t="shared" si="5"/>
        <v>56</v>
      </c>
    </row>
    <row r="25" spans="2:34">
      <c r="C25" s="4">
        <v>2</v>
      </c>
      <c r="D25">
        <v>2</v>
      </c>
      <c r="E25">
        <f t="shared" si="6"/>
        <v>4</v>
      </c>
      <c r="F25" s="5">
        <f t="shared" si="7"/>
        <v>4</v>
      </c>
      <c r="K25" t="str">
        <f t="shared" si="8"/>
        <v>D</v>
      </c>
      <c r="M25" s="102">
        <v>500</v>
      </c>
      <c r="N25" s="102" t="str">
        <f t="shared" si="9"/>
        <v>D</v>
      </c>
      <c r="O25" s="102" t="str">
        <f t="shared" ca="1" si="10"/>
        <v>=ROMAN(M25)</v>
      </c>
      <c r="P25" s="102" t="s">
        <v>388</v>
      </c>
      <c r="Q25" s="102">
        <f t="shared" si="11"/>
        <v>2</v>
      </c>
      <c r="R25" s="102" t="str">
        <f t="shared" ca="1" si="12"/>
        <v>=ARABIC(P25)</v>
      </c>
      <c r="S25" s="102">
        <v>10</v>
      </c>
      <c r="T25" s="102" t="str">
        <f t="shared" si="13"/>
        <v>101010</v>
      </c>
      <c r="Y25">
        <v>12</v>
      </c>
      <c r="AC25">
        <v>25</v>
      </c>
      <c r="AD25">
        <f t="shared" si="4"/>
        <v>5</v>
      </c>
      <c r="AF25">
        <v>-84</v>
      </c>
      <c r="AG25">
        <f t="shared" si="5"/>
        <v>84</v>
      </c>
    </row>
    <row r="26" spans="2:34">
      <c r="C26" s="4">
        <v>8</v>
      </c>
      <c r="D26">
        <v>3</v>
      </c>
      <c r="E26">
        <f t="shared" si="6"/>
        <v>512</v>
      </c>
      <c r="F26" s="5">
        <f t="shared" si="7"/>
        <v>512</v>
      </c>
      <c r="H26">
        <v>1.46</v>
      </c>
      <c r="I26">
        <f>ROUNDUP(H26,0)</f>
        <v>2</v>
      </c>
      <c r="K26" t="str">
        <f t="shared" si="8"/>
        <v>M</v>
      </c>
      <c r="M26" s="102">
        <v>1000</v>
      </c>
      <c r="N26" s="102" t="str">
        <f t="shared" si="9"/>
        <v>M</v>
      </c>
      <c r="O26" s="102" t="str">
        <f t="shared" ca="1" si="10"/>
        <v>=ROMAN(M26)</v>
      </c>
      <c r="P26" s="102" t="s">
        <v>389</v>
      </c>
      <c r="Q26" s="102">
        <f t="shared" si="11"/>
        <v>8</v>
      </c>
      <c r="R26" s="102" t="str">
        <f t="shared" ca="1" si="12"/>
        <v>=ARABIC(P26)</v>
      </c>
      <c r="S26" s="102">
        <v>12</v>
      </c>
      <c r="T26" s="102" t="str">
        <f t="shared" si="13"/>
        <v>121212</v>
      </c>
      <c r="U26" t="str">
        <f>REPT("&lt;-&gt;", 10)</f>
        <v>&lt;-&gt;&lt;-&gt;&lt;-&gt;&lt;-&gt;&lt;-&gt;&lt;-&gt;&lt;-&gt;&lt;-&gt;&lt;-&gt;&lt;-&gt;</v>
      </c>
      <c r="Y26">
        <v>34</v>
      </c>
      <c r="AC26">
        <v>14</v>
      </c>
      <c r="AD26">
        <f t="shared" si="4"/>
        <v>3.7416573867739413</v>
      </c>
      <c r="AF26">
        <v>-74</v>
      </c>
      <c r="AG26">
        <f t="shared" si="5"/>
        <v>74</v>
      </c>
    </row>
    <row r="27" spans="2:34">
      <c r="C27" s="4">
        <v>5</v>
      </c>
      <c r="D27">
        <v>3</v>
      </c>
      <c r="E27">
        <f t="shared" si="6"/>
        <v>125</v>
      </c>
      <c r="F27" s="5">
        <f t="shared" si="7"/>
        <v>125</v>
      </c>
      <c r="K27" t="str">
        <f t="shared" si="8"/>
        <v>V</v>
      </c>
      <c r="M27" s="102">
        <v>5</v>
      </c>
      <c r="N27" s="102" t="str">
        <f t="shared" si="9"/>
        <v>V</v>
      </c>
      <c r="O27" s="102" t="str">
        <f t="shared" ca="1" si="10"/>
        <v>=ROMAN(M27)</v>
      </c>
      <c r="P27" s="102" t="s">
        <v>19</v>
      </c>
      <c r="Q27" s="102">
        <f t="shared" si="11"/>
        <v>5</v>
      </c>
      <c r="R27" s="102" t="str">
        <f t="shared" ca="1" si="12"/>
        <v>=ARABIC(P27)</v>
      </c>
      <c r="S27" s="102">
        <v>34</v>
      </c>
      <c r="T27" s="102" t="str">
        <f t="shared" si="13"/>
        <v>343434</v>
      </c>
      <c r="Y27">
        <v>21</v>
      </c>
      <c r="AC27">
        <v>16</v>
      </c>
      <c r="AD27">
        <f t="shared" si="4"/>
        <v>4</v>
      </c>
      <c r="AF27">
        <v>-25</v>
      </c>
      <c r="AG27">
        <f t="shared" si="5"/>
        <v>25</v>
      </c>
    </row>
    <row r="28" spans="2:34">
      <c r="C28" s="4">
        <v>9</v>
      </c>
      <c r="D28">
        <v>2</v>
      </c>
      <c r="E28">
        <f t="shared" si="6"/>
        <v>81</v>
      </c>
      <c r="F28" s="5">
        <f t="shared" si="7"/>
        <v>81</v>
      </c>
      <c r="H28">
        <v>1.46</v>
      </c>
      <c r="K28" t="str">
        <f t="shared" si="8"/>
        <v>IX</v>
      </c>
      <c r="M28" s="102">
        <v>9</v>
      </c>
      <c r="N28" s="102" t="str">
        <f t="shared" si="9"/>
        <v>IX</v>
      </c>
      <c r="O28" s="102" t="str">
        <f t="shared" ca="1" si="10"/>
        <v>=ROMAN(M28)</v>
      </c>
      <c r="P28" s="102" t="s">
        <v>390</v>
      </c>
      <c r="Q28" s="102">
        <f t="shared" si="11"/>
        <v>9</v>
      </c>
      <c r="R28" s="102" t="str">
        <f t="shared" ca="1" si="12"/>
        <v>=ARABIC(P28)</v>
      </c>
      <c r="S28" s="102">
        <v>21</v>
      </c>
      <c r="T28" s="102" t="str">
        <f t="shared" si="13"/>
        <v>212121</v>
      </c>
      <c r="U28" t="str">
        <f>REPT(123,5)</f>
        <v>123123123123123</v>
      </c>
      <c r="Y28">
        <v>23</v>
      </c>
      <c r="AC28">
        <v>2323</v>
      </c>
      <c r="AD28">
        <f t="shared" si="4"/>
        <v>48.19751030914356</v>
      </c>
      <c r="AF28">
        <v>-56</v>
      </c>
      <c r="AG28">
        <f t="shared" si="5"/>
        <v>56</v>
      </c>
    </row>
    <row r="29" spans="2:34">
      <c r="C29" s="4">
        <v>2</v>
      </c>
      <c r="D29">
        <v>3</v>
      </c>
      <c r="E29">
        <f t="shared" si="6"/>
        <v>8</v>
      </c>
      <c r="F29" s="5">
        <f t="shared" si="7"/>
        <v>8</v>
      </c>
      <c r="K29" t="str">
        <f t="shared" si="8"/>
        <v>II</v>
      </c>
      <c r="M29" s="102">
        <v>2</v>
      </c>
      <c r="N29" s="102" t="str">
        <f t="shared" si="9"/>
        <v>II</v>
      </c>
      <c r="O29" s="102" t="str">
        <f t="shared" ca="1" si="10"/>
        <v>=ROMAN(M29)</v>
      </c>
      <c r="P29" s="102" t="s">
        <v>388</v>
      </c>
      <c r="Q29" s="102">
        <f t="shared" si="11"/>
        <v>2</v>
      </c>
      <c r="R29" s="102" t="str">
        <f t="shared" ca="1" si="12"/>
        <v>=ARABIC(P29)</v>
      </c>
      <c r="S29" s="102">
        <v>12</v>
      </c>
      <c r="T29" s="102" t="str">
        <f t="shared" si="13"/>
        <v>121212</v>
      </c>
      <c r="Y29">
        <v>21</v>
      </c>
      <c r="AC29">
        <v>233</v>
      </c>
      <c r="AD29">
        <f t="shared" si="4"/>
        <v>15.264337522473747</v>
      </c>
      <c r="AF29">
        <v>-75</v>
      </c>
      <c r="AG29">
        <f t="shared" si="5"/>
        <v>75</v>
      </c>
    </row>
    <row r="30" spans="2:34" ht="15" thickBot="1">
      <c r="C30" s="6">
        <v>7</v>
      </c>
      <c r="D30" s="10">
        <v>2</v>
      </c>
      <c r="E30">
        <f t="shared" si="6"/>
        <v>49</v>
      </c>
      <c r="F30" s="5">
        <f t="shared" si="7"/>
        <v>49</v>
      </c>
      <c r="K30" t="str">
        <f t="shared" si="8"/>
        <v>VII</v>
      </c>
      <c r="M30" s="102">
        <v>7</v>
      </c>
      <c r="N30" s="102" t="str">
        <f t="shared" si="9"/>
        <v>VII</v>
      </c>
      <c r="O30" s="102" t="str">
        <f t="shared" ca="1" si="10"/>
        <v>=ROMAN(M30)</v>
      </c>
      <c r="P30" s="102" t="s">
        <v>389</v>
      </c>
      <c r="Q30" s="102">
        <f t="shared" si="11"/>
        <v>8</v>
      </c>
      <c r="R30" s="102" t="str">
        <f t="shared" ca="1" si="12"/>
        <v>=ARABIC(P30)</v>
      </c>
      <c r="S30" s="102">
        <v>23</v>
      </c>
      <c r="T30" s="102" t="str">
        <f t="shared" si="13"/>
        <v>232323</v>
      </c>
    </row>
    <row r="31" spans="2:34">
      <c r="M31" s="102">
        <v>4000</v>
      </c>
      <c r="N31" s="102" t="e">
        <f t="shared" si="9"/>
        <v>#VALUE!</v>
      </c>
    </row>
    <row r="32" spans="2:34">
      <c r="M32" t="s">
        <v>391</v>
      </c>
      <c r="S32" s="102">
        <v>1</v>
      </c>
      <c r="T32" s="102" t="str">
        <f>REPT(S32,5)</f>
        <v>11111</v>
      </c>
      <c r="U32" t="str">
        <f>REPT("_|_",20)</f>
        <v>_|__|__|__|__|__|__|__|__|__|__|__|__|__|__|__|__|__|__|__|_</v>
      </c>
    </row>
    <row r="33" spans="2:21">
      <c r="S33" s="102">
        <v>2</v>
      </c>
      <c r="T33" s="102" t="str">
        <f t="shared" ref="T33:T35" si="14">REPT(S33,5)</f>
        <v>22222</v>
      </c>
    </row>
    <row r="34" spans="2:21">
      <c r="K34" t="str">
        <f>ROMAN(M34)</f>
        <v>MMMCMXCIX</v>
      </c>
      <c r="M34">
        <v>3999</v>
      </c>
      <c r="S34" s="102">
        <v>3</v>
      </c>
      <c r="T34" s="102" t="str">
        <f t="shared" si="14"/>
        <v>33333</v>
      </c>
      <c r="U34" t="str">
        <f>REPT("*", 10)</f>
        <v>**********</v>
      </c>
    </row>
    <row r="35" spans="2:21">
      <c r="B35" t="s">
        <v>392</v>
      </c>
      <c r="S35" s="102">
        <v>4</v>
      </c>
      <c r="T35" s="102" t="str">
        <f t="shared" si="14"/>
        <v>44444</v>
      </c>
    </row>
    <row r="40" spans="2:21">
      <c r="R40" t="str">
        <f>REPT("A", 10)</f>
        <v>AAAAAAAAAA</v>
      </c>
      <c r="U40" t="str">
        <f>REPT("A--", 10)</f>
        <v>A--A--A--A--A--A--A--A--A--A--</v>
      </c>
    </row>
    <row r="43" spans="2:21">
      <c r="U43" t="str">
        <f>REPT("1$2$3", 4)</f>
        <v>1$2$31$2$31$2$31$2$3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3643-47F9-4E0A-9C41-2A96A64962DA}">
  <dimension ref="B3:K19"/>
  <sheetViews>
    <sheetView topLeftCell="A3" zoomScale="120" zoomScaleNormal="120" workbookViewId="0">
      <selection activeCell="H8" sqref="H8"/>
    </sheetView>
  </sheetViews>
  <sheetFormatPr defaultRowHeight="14.45"/>
  <cols>
    <col min="2" max="2" width="21.5703125" customWidth="1"/>
    <col min="3" max="3" width="20.42578125" customWidth="1"/>
    <col min="7" max="7" width="12.7109375" customWidth="1"/>
    <col min="8" max="8" width="13.28515625" customWidth="1"/>
    <col min="9" max="9" width="30.85546875" customWidth="1"/>
  </cols>
  <sheetData>
    <row r="3" spans="2:11">
      <c r="B3" s="8" t="s">
        <v>168</v>
      </c>
      <c r="C3" t="s">
        <v>393</v>
      </c>
    </row>
    <row r="4" spans="2:11">
      <c r="B4" t="s">
        <v>192</v>
      </c>
      <c r="C4">
        <v>10000</v>
      </c>
      <c r="F4" t="s">
        <v>394</v>
      </c>
      <c r="H4" t="s">
        <v>395</v>
      </c>
    </row>
    <row r="5" spans="2:11">
      <c r="B5" t="s">
        <v>288</v>
      </c>
      <c r="C5">
        <v>12000</v>
      </c>
    </row>
    <row r="6" spans="2:11">
      <c r="B6" t="s">
        <v>292</v>
      </c>
      <c r="C6">
        <v>11250</v>
      </c>
    </row>
    <row r="7" spans="2:11">
      <c r="B7" t="s">
        <v>223</v>
      </c>
      <c r="C7">
        <v>12000</v>
      </c>
      <c r="K7" t="s">
        <v>396</v>
      </c>
    </row>
    <row r="8" spans="2:11">
      <c r="B8" t="s">
        <v>224</v>
      </c>
      <c r="C8">
        <v>16250</v>
      </c>
      <c r="F8" t="s">
        <v>397</v>
      </c>
      <c r="G8">
        <f>SUM(BASIC123)</f>
        <v>152175</v>
      </c>
    </row>
    <row r="9" spans="2:11">
      <c r="B9" t="s">
        <v>299</v>
      </c>
      <c r="C9">
        <v>6400</v>
      </c>
      <c r="F9" t="s">
        <v>398</v>
      </c>
      <c r="G9">
        <f>AVERAGE(BASIC123)</f>
        <v>10869.642857142857</v>
      </c>
    </row>
    <row r="10" spans="2:11">
      <c r="B10" t="s">
        <v>211</v>
      </c>
      <c r="C10">
        <v>4500</v>
      </c>
      <c r="F10" t="s">
        <v>399</v>
      </c>
      <c r="G10">
        <f>MAX(BASIC123)</f>
        <v>21000</v>
      </c>
    </row>
    <row r="11" spans="2:11">
      <c r="B11" t="s">
        <v>187</v>
      </c>
      <c r="C11">
        <v>6275</v>
      </c>
      <c r="F11" t="s">
        <v>400</v>
      </c>
      <c r="G11">
        <f>MIN(BASIC123)</f>
        <v>4500</v>
      </c>
      <c r="J11" t="s">
        <v>401</v>
      </c>
    </row>
    <row r="12" spans="2:11">
      <c r="B12" t="s">
        <v>309</v>
      </c>
      <c r="C12">
        <v>6250</v>
      </c>
      <c r="F12" t="s">
        <v>402</v>
      </c>
      <c r="G12">
        <f>COUNT(BASIC123)</f>
        <v>14</v>
      </c>
      <c r="J12" t="s">
        <v>272</v>
      </c>
    </row>
    <row r="13" spans="2:11">
      <c r="B13" t="s">
        <v>216</v>
      </c>
      <c r="C13">
        <v>8750</v>
      </c>
    </row>
    <row r="14" spans="2:11">
      <c r="B14" t="s">
        <v>213</v>
      </c>
      <c r="C14">
        <v>11250</v>
      </c>
    </row>
    <row r="15" spans="2:11">
      <c r="B15" t="s">
        <v>312</v>
      </c>
      <c r="C15">
        <v>10000</v>
      </c>
      <c r="F15" t="s">
        <v>403</v>
      </c>
      <c r="G15">
        <f>SUM(BASIC123)</f>
        <v>152175</v>
      </c>
      <c r="H15">
        <f>SUM(BASIC1)</f>
        <v>152175</v>
      </c>
      <c r="I15" t="str">
        <f ca="1">_xlfn.FORMULATEXT(H15)</f>
        <v>=SUM(BASIC1)</v>
      </c>
      <c r="J15">
        <f>SUM(XYZ)</f>
        <v>152175</v>
      </c>
    </row>
    <row r="16" spans="2:11">
      <c r="B16" t="s">
        <v>198</v>
      </c>
      <c r="C16">
        <v>16250</v>
      </c>
      <c r="F16" t="s">
        <v>404</v>
      </c>
      <c r="G16">
        <f>AVERAGE(BASIC123)</f>
        <v>10869.642857142857</v>
      </c>
      <c r="H16">
        <f>AVERAGE(BASIC1)</f>
        <v>10869.642857142857</v>
      </c>
      <c r="I16" t="str">
        <f t="shared" ref="I16:I19" ca="1" si="0">_xlfn.FORMULATEXT(H16)</f>
        <v>=AVERAGE(BASIC1)</v>
      </c>
      <c r="J16">
        <f>AVERAGE(XYZ)</f>
        <v>10869.642857142857</v>
      </c>
    </row>
    <row r="17" spans="2:9">
      <c r="B17" t="s">
        <v>318</v>
      </c>
      <c r="C17">
        <v>21000</v>
      </c>
      <c r="F17" t="s">
        <v>399</v>
      </c>
      <c r="G17">
        <f>MAX(BASIC123)</f>
        <v>21000</v>
      </c>
      <c r="H17">
        <f>MAX(BASIC1)</f>
        <v>21000</v>
      </c>
      <c r="I17" t="str">
        <f t="shared" ca="1" si="0"/>
        <v>=MAX(BASIC1)</v>
      </c>
    </row>
    <row r="18" spans="2:9">
      <c r="F18" t="s">
        <v>400</v>
      </c>
      <c r="H18">
        <f>MIN(BASIC1)</f>
        <v>4500</v>
      </c>
      <c r="I18" t="str">
        <f t="shared" ca="1" si="0"/>
        <v>=MIN(BASIC1)</v>
      </c>
    </row>
    <row r="19" spans="2:9">
      <c r="F19" t="s">
        <v>402</v>
      </c>
      <c r="H19">
        <f>COUNT(BASIC1)</f>
        <v>14</v>
      </c>
      <c r="I19" t="str">
        <f t="shared" ca="1" si="0"/>
        <v>=COUNT(BASIC1)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D12B2-06D3-408F-9DA1-63B5147290CB}">
  <dimension ref="B2:T125"/>
  <sheetViews>
    <sheetView topLeftCell="C65" zoomScaleNormal="100" workbookViewId="0">
      <selection activeCell="P106" sqref="P106"/>
    </sheetView>
  </sheetViews>
  <sheetFormatPr defaultRowHeight="14.45"/>
  <cols>
    <col min="2" max="2" width="14.7109375" bestFit="1" customWidth="1"/>
    <col min="3" max="3" width="29.28515625" customWidth="1"/>
    <col min="4" max="4" width="13.5703125" customWidth="1"/>
    <col min="5" max="5" width="21.7109375" customWidth="1"/>
    <col min="6" max="6" width="24.28515625" customWidth="1"/>
    <col min="7" max="7" width="25" customWidth="1"/>
    <col min="8" max="8" width="28.85546875" customWidth="1"/>
    <col min="9" max="9" width="20.28515625" customWidth="1"/>
    <col min="10" max="10" width="23.28515625" customWidth="1"/>
    <col min="11" max="11" width="20.7109375" customWidth="1"/>
    <col min="12" max="12" width="28.7109375" customWidth="1"/>
    <col min="13" max="13" width="24.5703125" customWidth="1"/>
    <col min="14" max="14" width="14.28515625" customWidth="1"/>
    <col min="15" max="15" width="18.42578125" customWidth="1"/>
    <col min="16" max="16" width="17" customWidth="1"/>
    <col min="17" max="17" width="22.7109375" customWidth="1"/>
    <col min="19" max="19" width="10.7109375" bestFit="1" customWidth="1"/>
    <col min="20" max="20" width="13.85546875" customWidth="1"/>
  </cols>
  <sheetData>
    <row r="2" spans="2:12">
      <c r="C2" s="13"/>
      <c r="F2" t="s">
        <v>405</v>
      </c>
      <c r="G2" t="s">
        <v>406</v>
      </c>
      <c r="H2" t="s">
        <v>407</v>
      </c>
      <c r="I2" t="s">
        <v>408</v>
      </c>
      <c r="J2" t="s">
        <v>409</v>
      </c>
    </row>
    <row r="3" spans="2:12">
      <c r="B3" s="16">
        <v>0.88958333333333328</v>
      </c>
      <c r="C3" s="13">
        <v>45434</v>
      </c>
      <c r="D3" t="s">
        <v>410</v>
      </c>
      <c r="E3" t="str">
        <f ca="1">_xlfn.FORMULATEXT(F3)</f>
        <v>=NOW()-TODAY()</v>
      </c>
      <c r="F3" s="19">
        <f ca="1">NOW()-TODAY()</f>
        <v>0.46428321759594837</v>
      </c>
      <c r="G3" s="14">
        <f ca="1">HOUR(F3)</f>
        <v>11</v>
      </c>
      <c r="H3" s="14">
        <f ca="1">MINUTE(F3)</f>
        <v>8</v>
      </c>
      <c r="I3" s="14">
        <f ca="1">SECOND(F3)</f>
        <v>34</v>
      </c>
      <c r="J3" s="16">
        <f ca="1">TIME(G3,H3,I3)</f>
        <v>0.46428240740740739</v>
      </c>
      <c r="L3" t="s">
        <v>411</v>
      </c>
    </row>
    <row r="4" spans="2:12">
      <c r="B4" s="13">
        <v>45432</v>
      </c>
      <c r="C4" s="16">
        <v>0.85277777777777775</v>
      </c>
      <c r="D4" t="s">
        <v>409</v>
      </c>
      <c r="G4" t="str">
        <f ca="1">_xlfn.FORMULATEXT(G3)</f>
        <v>=HOUR(F3)</v>
      </c>
      <c r="H4" t="str">
        <f ca="1">_xlfn.FORMULATEXT(H3)</f>
        <v>=MINUTE(F3)</v>
      </c>
      <c r="I4" t="str">
        <f ca="1">_xlfn.FORMULATEXT(I3)</f>
        <v>=SECOND(F3)</v>
      </c>
      <c r="J4" t="str">
        <f ca="1">_xlfn.FORMULATEXT(J3)</f>
        <v>=TIME(G3,H3,I3)</v>
      </c>
    </row>
    <row r="5" spans="2:12">
      <c r="B5" s="14" t="s">
        <v>412</v>
      </c>
      <c r="C5" s="14"/>
      <c r="D5" s="15">
        <v>45106</v>
      </c>
    </row>
    <row r="6" spans="2:12">
      <c r="G6" t="s">
        <v>413</v>
      </c>
    </row>
    <row r="8" spans="2:12">
      <c r="B8" s="17">
        <v>0.72152777777777777</v>
      </c>
      <c r="C8" s="14" t="s">
        <v>414</v>
      </c>
    </row>
    <row r="9" spans="2:12">
      <c r="B9" s="13">
        <v>45444</v>
      </c>
      <c r="C9" s="17" t="s">
        <v>123</v>
      </c>
      <c r="F9" s="22" t="s">
        <v>124</v>
      </c>
      <c r="G9" s="22" t="s">
        <v>415</v>
      </c>
      <c r="H9" s="22" t="s">
        <v>416</v>
      </c>
      <c r="I9" s="22" t="s">
        <v>417</v>
      </c>
      <c r="J9" s="22" t="s">
        <v>410</v>
      </c>
    </row>
    <row r="10" spans="2:12">
      <c r="C10" s="13"/>
      <c r="E10" t="str">
        <f ca="1">_xlfn.FORMULATEXT(F10)</f>
        <v>=TODAY()</v>
      </c>
      <c r="F10" s="23">
        <f ca="1">TODAY()</f>
        <v>46063</v>
      </c>
      <c r="G10" s="14">
        <f ca="1">DAY(F10)</f>
        <v>10</v>
      </c>
      <c r="H10" s="14">
        <f ca="1">MONTH(F10)</f>
        <v>2</v>
      </c>
      <c r="I10" s="14">
        <f ca="1">YEAR(F10)</f>
        <v>2026</v>
      </c>
      <c r="J10" s="23">
        <f ca="1">DATE(I10,H10,G10)</f>
        <v>46063</v>
      </c>
    </row>
    <row r="11" spans="2:12">
      <c r="B11" s="13">
        <f ca="1">TODAY()</f>
        <v>46063</v>
      </c>
      <c r="C11" s="19">
        <f ca="1">NOW()-TODAY()</f>
        <v>0.46428321759594837</v>
      </c>
      <c r="F11" s="22"/>
      <c r="G11" s="22" t="str">
        <f ca="1">_xlfn.FORMULATEXT(G10)</f>
        <v>=DAY(F10)</v>
      </c>
      <c r="H11" s="22" t="str">
        <f ca="1">_xlfn.FORMULATEXT(H10)</f>
        <v>=MONTH(F10)</v>
      </c>
      <c r="I11" s="22" t="str">
        <f ca="1">_xlfn.FORMULATEXT(I10)</f>
        <v>=YEAR(F10)</v>
      </c>
      <c r="J11" s="23" t="str">
        <f ca="1">_xlfn.FORMULATEXT(J10)</f>
        <v>=DATE(I10,H10,G10)</v>
      </c>
    </row>
    <row r="12" spans="2:12">
      <c r="B12" s="18">
        <f ca="1">NOW()</f>
        <v>46063.464283217596</v>
      </c>
    </row>
    <row r="13" spans="2:12">
      <c r="B13" s="13">
        <f ca="1">TODAY()</f>
        <v>46063</v>
      </c>
      <c r="C13" t="str">
        <f ca="1">_xlfn.FORMULATEXT(B13)</f>
        <v>=TODAY()</v>
      </c>
      <c r="E13" s="13">
        <f ca="1">TODAY()</f>
        <v>46063</v>
      </c>
    </row>
    <row r="14" spans="2:12">
      <c r="F14" s="22" t="s">
        <v>418</v>
      </c>
      <c r="G14" s="22" t="s">
        <v>419</v>
      </c>
      <c r="H14" s="22" t="s">
        <v>420</v>
      </c>
    </row>
    <row r="15" spans="2:12">
      <c r="B15" s="18">
        <f ca="1">NOW()</f>
        <v>46063.464283217596</v>
      </c>
      <c r="C15" t="str">
        <f ca="1">_xlfn.FORMULATEXT(B15)</f>
        <v>=NOW()</v>
      </c>
      <c r="E15" t="str">
        <f ca="1">TEXT(E13,"DDDD")</f>
        <v>Tuesday</v>
      </c>
      <c r="F15" s="22"/>
      <c r="G15" s="22"/>
      <c r="H15" s="22"/>
    </row>
    <row r="16" spans="2:12">
      <c r="B16" s="19">
        <f ca="1">NOW()-TODAY()</f>
        <v>0.46428321759594837</v>
      </c>
      <c r="C16" t="str">
        <f ca="1">_xlfn.FORMULATEXT(B16)</f>
        <v>=NOW()-TODAY()</v>
      </c>
      <c r="E16" t="str">
        <f ca="1">TEXT(E13,"MMMM")</f>
        <v>February</v>
      </c>
      <c r="F16" s="22" t="str">
        <f ca="1">TEXT(F10,"DDDD")</f>
        <v>Tuesday</v>
      </c>
      <c r="G16" s="22" t="str">
        <f ca="1">TEXT(F10,"MMMM")</f>
        <v>February</v>
      </c>
      <c r="H16" s="22" t="str">
        <f ca="1">TEXT(F10,"YYYY")</f>
        <v>2026</v>
      </c>
      <c r="J16" t="str">
        <f ca="1">TEXT(F10,"DDDD")</f>
        <v>Tuesday</v>
      </c>
    </row>
    <row r="17" spans="2:13">
      <c r="B17" s="19">
        <f ca="1">NOW()-TODAY()</f>
        <v>0.46428321759594837</v>
      </c>
      <c r="C17" s="19" t="str">
        <f ca="1">_xlfn.FORMULATEXT(B17)</f>
        <v>=NOW()-TODAY()</v>
      </c>
      <c r="E17" t="str">
        <f ca="1">TEXT(E13,"YYYY")</f>
        <v>2026</v>
      </c>
      <c r="F17" s="22"/>
      <c r="G17" s="22"/>
      <c r="H17" s="22"/>
    </row>
    <row r="18" spans="2:13">
      <c r="F18" s="22" t="str">
        <f ca="1">_xlfn.FORMULATEXT(F16)</f>
        <v>=TEXT(F10,"DDDD")</v>
      </c>
      <c r="G18" s="22" t="str">
        <f ca="1">_xlfn.FORMULATEXT(G16)</f>
        <v>=TEXT(F10,"MMMM")</v>
      </c>
      <c r="H18" s="22" t="str">
        <f ca="1">_xlfn.FORMULATEXT(H16)</f>
        <v>=TEXT(F10,"YYYY")</v>
      </c>
    </row>
    <row r="19" spans="2:13">
      <c r="J19" s="27">
        <v>45292</v>
      </c>
      <c r="K19" t="str">
        <f>TEXT(J19,"MMMM")</f>
        <v>January</v>
      </c>
    </row>
    <row r="21" spans="2:13">
      <c r="C21" t="s">
        <v>421</v>
      </c>
      <c r="E21" s="14" t="s">
        <v>422</v>
      </c>
      <c r="F21" s="14" t="s">
        <v>423</v>
      </c>
    </row>
    <row r="22" spans="2:13">
      <c r="C22" s="13">
        <f ca="1">TODAY()</f>
        <v>46063</v>
      </c>
      <c r="E22" s="14">
        <f ca="1">WEEKDAY(C22,2)</f>
        <v>2</v>
      </c>
      <c r="F22" s="14">
        <f ca="1">WEEKNUM(C22)</f>
        <v>7</v>
      </c>
      <c r="G22" t="s">
        <v>424</v>
      </c>
      <c r="H22" s="27"/>
    </row>
    <row r="23" spans="2:13">
      <c r="E23" s="14" t="str">
        <f ca="1">_xlfn.FORMULATEXT(C22)</f>
        <v>=TODAY()</v>
      </c>
      <c r="F23" s="14" t="str">
        <f ca="1">_xlfn.FORMULATEXT(F22)</f>
        <v>=WEEKNUM(C22)</v>
      </c>
      <c r="H23" t="s">
        <v>425</v>
      </c>
    </row>
    <row r="24" spans="2:13">
      <c r="B24" s="13"/>
      <c r="E24" s="14"/>
      <c r="F24" s="14"/>
      <c r="H24" s="106"/>
      <c r="I24" s="13">
        <v>15456</v>
      </c>
    </row>
    <row r="25" spans="2:13">
      <c r="B25" s="18"/>
    </row>
    <row r="26" spans="2:13">
      <c r="B26" t="s">
        <v>426</v>
      </c>
      <c r="H26" s="13">
        <v>1</v>
      </c>
      <c r="I26" s="13">
        <v>1</v>
      </c>
    </row>
    <row r="27" spans="2:13">
      <c r="B27" s="19"/>
      <c r="H27" s="13">
        <v>2</v>
      </c>
    </row>
    <row r="28" spans="2:13">
      <c r="J28" s="13">
        <v>44927</v>
      </c>
    </row>
    <row r="29" spans="2:13">
      <c r="C29" t="s">
        <v>427</v>
      </c>
      <c r="E29" s="26">
        <v>17394</v>
      </c>
      <c r="F29" t="str">
        <f>TEXT(E29,"DDDD")</f>
        <v>Friday</v>
      </c>
      <c r="G29" t="str">
        <f>TEXT(E29,"DDDD")</f>
        <v>Friday</v>
      </c>
      <c r="H29" s="13"/>
      <c r="J29" s="13">
        <v>45413</v>
      </c>
      <c r="L29">
        <f>_xlfn.DAYS(J29,J28)</f>
        <v>486</v>
      </c>
      <c r="M29" t="str">
        <f ca="1">_xlfn.FORMULATEXT(L29)</f>
        <v>=DAYS(J29,J28)</v>
      </c>
    </row>
    <row r="30" spans="2:13">
      <c r="C30" t="s">
        <v>428</v>
      </c>
      <c r="E30" s="26">
        <f ca="1">TODAY()</f>
        <v>46063</v>
      </c>
      <c r="G30" t="str">
        <f ca="1">TEXT(E30,"DDDD")</f>
        <v>Tuesday</v>
      </c>
      <c r="I30" s="13">
        <v>15678</v>
      </c>
    </row>
    <row r="31" spans="2:13">
      <c r="F31">
        <f>23-15</f>
        <v>8</v>
      </c>
      <c r="J31">
        <f>J29-J28</f>
        <v>486</v>
      </c>
      <c r="L31">
        <f>DATEDIF(J28,J29,"D")</f>
        <v>486</v>
      </c>
      <c r="M31" t="str">
        <f ca="1">_xlfn.FORMULATEXT(L31)</f>
        <v>=DATEDIF(J28,J29,"D")</v>
      </c>
    </row>
    <row r="32" spans="2:13">
      <c r="C32" t="s">
        <v>429</v>
      </c>
      <c r="D32" s="13">
        <v>1</v>
      </c>
      <c r="E32" s="27" t="s">
        <v>430</v>
      </c>
      <c r="G32" s="106">
        <v>17394</v>
      </c>
      <c r="H32" t="str">
        <f>TEXT(G32,"DDDD")</f>
        <v>Friday</v>
      </c>
      <c r="L32">
        <f>DATEDIF(J28,J29,"M")</f>
        <v>16</v>
      </c>
      <c r="M32" t="str">
        <f ca="1">_xlfn.FORMULATEXT(L32)</f>
        <v>=DATEDIF(J28,J29,"M")</v>
      </c>
    </row>
    <row r="33" spans="2:13">
      <c r="G33" s="27">
        <v>45292</v>
      </c>
      <c r="H33" t="str">
        <f>TEXT(G33,"DDDD")</f>
        <v>Monday</v>
      </c>
      <c r="L33">
        <f>DATEDIF(J28,J29,"Y")</f>
        <v>1</v>
      </c>
      <c r="M33" t="str">
        <f ca="1">_xlfn.FORMULATEXT(L33)</f>
        <v>=DATEDIF(J28,J29,"Y")</v>
      </c>
    </row>
    <row r="34" spans="2:13">
      <c r="B34" t="s">
        <v>431</v>
      </c>
      <c r="L34">
        <f>DATEDIF(J28,J29,"YM")</f>
        <v>4</v>
      </c>
      <c r="M34" t="str">
        <f ca="1">_xlfn.FORMULATEXT(L34)</f>
        <v>=DATEDIF(J28,J29,"YM")</v>
      </c>
    </row>
    <row r="36" spans="2:13">
      <c r="M36" s="13"/>
    </row>
    <row r="37" spans="2:13">
      <c r="C37" t="s">
        <v>432</v>
      </c>
      <c r="E37">
        <f ca="1">E30-E29</f>
        <v>28669</v>
      </c>
      <c r="F37" t="str">
        <f t="shared" ref="F37:F43" ca="1" si="0">_xlfn.FORMULATEXT(E37)</f>
        <v>=E30-E29</v>
      </c>
    </row>
    <row r="38" spans="2:13">
      <c r="C38" t="s">
        <v>432</v>
      </c>
      <c r="E38">
        <f ca="1">_xlfn.DAYS(E30,E29)</f>
        <v>28669</v>
      </c>
      <c r="F38" t="str">
        <f t="shared" ca="1" si="0"/>
        <v>=DAYS(E30,E29)</v>
      </c>
      <c r="G38" t="s">
        <v>433</v>
      </c>
      <c r="L38" t="s">
        <v>434</v>
      </c>
    </row>
    <row r="39" spans="2:13">
      <c r="C39" t="s">
        <v>432</v>
      </c>
      <c r="E39">
        <f ca="1">DATEDIF(E29,E30,"D")</f>
        <v>28669</v>
      </c>
      <c r="F39" t="str">
        <f t="shared" ca="1" si="0"/>
        <v>=DATEDIF(E29,E30,"D")</v>
      </c>
      <c r="G39" s="24"/>
    </row>
    <row r="40" spans="2:13">
      <c r="C40" t="s">
        <v>435</v>
      </c>
      <c r="E40">
        <f ca="1">DATEDIF(E29,E30,"M")</f>
        <v>941</v>
      </c>
      <c r="F40" t="str">
        <f t="shared" ca="1" si="0"/>
        <v>=DATEDIF(E29,E30,"M")</v>
      </c>
      <c r="G40" s="24"/>
      <c r="H40" t="s">
        <v>436</v>
      </c>
      <c r="I40" s="21"/>
    </row>
    <row r="41" spans="2:13">
      <c r="C41" t="s">
        <v>437</v>
      </c>
      <c r="E41" s="14">
        <f ca="1">DATEDIF(E29,E30,"y")</f>
        <v>78</v>
      </c>
      <c r="F41" t="str">
        <f t="shared" ca="1" si="0"/>
        <v>=DATEDIF(E29,E30,"y")</v>
      </c>
      <c r="G41" s="24"/>
      <c r="I41" s="20"/>
    </row>
    <row r="42" spans="2:13">
      <c r="E42" s="14">
        <f ca="1">DATEDIF(E29,E30,"YM")</f>
        <v>5</v>
      </c>
      <c r="F42" t="str">
        <f t="shared" ca="1" si="0"/>
        <v>=DATEDIF(E29,E30,"YM")</v>
      </c>
      <c r="G42" s="24" t="s">
        <v>430</v>
      </c>
      <c r="I42" s="20"/>
    </row>
    <row r="43" spans="2:13">
      <c r="C43" t="s">
        <v>430</v>
      </c>
      <c r="E43" s="14">
        <f ca="1">DATEDIF(E29,E30,"MD")</f>
        <v>26</v>
      </c>
      <c r="F43" t="str">
        <f t="shared" ca="1" si="0"/>
        <v>=DATEDIF(E29,E30,"MD")</v>
      </c>
      <c r="G43" s="24"/>
      <c r="I43" s="20"/>
    </row>
    <row r="44" spans="2:13">
      <c r="C44" t="s">
        <v>438</v>
      </c>
      <c r="G44" s="24"/>
      <c r="I44" s="20"/>
    </row>
    <row r="45" spans="2:13">
      <c r="F45" t="s">
        <v>439</v>
      </c>
      <c r="G45" s="24"/>
      <c r="I45" s="20"/>
    </row>
    <row r="46" spans="2:13">
      <c r="F46" t="s">
        <v>440</v>
      </c>
      <c r="G46" s="24"/>
      <c r="I46" s="20"/>
    </row>
    <row r="47" spans="2:13">
      <c r="C47" t="s">
        <v>441</v>
      </c>
      <c r="G47" s="24"/>
      <c r="I47" s="20"/>
    </row>
    <row r="48" spans="2:13">
      <c r="G48" s="24"/>
      <c r="I48" s="20"/>
    </row>
    <row r="49" spans="3:10">
      <c r="F49" t="s">
        <v>442</v>
      </c>
      <c r="G49" s="24"/>
      <c r="I49" s="20"/>
    </row>
    <row r="50" spans="3:10">
      <c r="C50" t="s">
        <v>437</v>
      </c>
      <c r="G50" s="24"/>
      <c r="I50" s="20"/>
    </row>
    <row r="51" spans="3:10">
      <c r="D51" t="str">
        <f ca="1">CONCATENATE(E41, "YEARS",  E42,  "MONTHS", E43, "DAYS")</f>
        <v>78YEARS5MONTHS26DAYS</v>
      </c>
      <c r="G51" s="24"/>
      <c r="I51" s="20"/>
    </row>
    <row r="52" spans="3:10">
      <c r="E52" t="s">
        <v>443</v>
      </c>
      <c r="F52" t="str">
        <f ca="1">CONCATENATE(E41," years ",E42," Months ",E43," Days ")</f>
        <v xml:space="preserve">78 years 5 Months 26 Days </v>
      </c>
      <c r="G52" s="24"/>
      <c r="I52" s="20"/>
    </row>
    <row r="53" spans="3:10">
      <c r="D53" t="str">
        <f ca="1">CONCATENATE(E41, " years  ", E42, " Months ", E43, " days  ")</f>
        <v xml:space="preserve">78 years  5 Months 26 days  </v>
      </c>
      <c r="G53" s="24"/>
      <c r="I53" s="20"/>
    </row>
    <row r="54" spans="3:10">
      <c r="G54" s="24"/>
      <c r="I54" s="20"/>
    </row>
    <row r="55" spans="3:10">
      <c r="C55" t="s">
        <v>443</v>
      </c>
      <c r="D55" t="str">
        <f ca="1">CONCATENATE(E41, " Years ", E42," Months ", E43, " Days")</f>
        <v>78 Years 5 Months 26 Days</v>
      </c>
      <c r="G55" s="24"/>
      <c r="J55" s="13"/>
    </row>
    <row r="56" spans="3:10">
      <c r="G56" s="24">
        <v>45108</v>
      </c>
      <c r="H56" s="25" t="s">
        <v>444</v>
      </c>
      <c r="I56" s="25"/>
      <c r="J56" s="13"/>
    </row>
    <row r="57" spans="3:10">
      <c r="J57" s="13"/>
    </row>
    <row r="59" spans="3:10">
      <c r="G59" t="s">
        <v>445</v>
      </c>
    </row>
    <row r="60" spans="3:10">
      <c r="G60" t="s">
        <v>446</v>
      </c>
    </row>
    <row r="63" spans="3:10">
      <c r="E63" t="s">
        <v>447</v>
      </c>
      <c r="F63" t="s">
        <v>448</v>
      </c>
      <c r="G63" t="s">
        <v>449</v>
      </c>
    </row>
    <row r="64" spans="3:10">
      <c r="C64" t="s">
        <v>450</v>
      </c>
    </row>
    <row r="66" spans="2:11">
      <c r="B66" s="25" t="s">
        <v>451</v>
      </c>
      <c r="C66" s="25"/>
      <c r="D66" s="28">
        <v>44927</v>
      </c>
      <c r="G66" s="122" t="s">
        <v>452</v>
      </c>
    </row>
    <row r="67" spans="2:11">
      <c r="B67" s="25" t="s">
        <v>453</v>
      </c>
      <c r="C67" s="25"/>
      <c r="D67" s="29">
        <v>45291</v>
      </c>
      <c r="G67" s="140">
        <v>44940</v>
      </c>
    </row>
    <row r="68" spans="2:11">
      <c r="C68" s="14"/>
      <c r="D68" s="14"/>
      <c r="E68" s="14"/>
      <c r="F68" s="14"/>
      <c r="G68" s="140">
        <v>44952</v>
      </c>
    </row>
    <row r="69" spans="2:11">
      <c r="C69" s="14"/>
      <c r="D69" s="14"/>
      <c r="E69" s="14"/>
      <c r="F69" s="14"/>
      <c r="G69" s="140">
        <v>45153</v>
      </c>
    </row>
    <row r="70" spans="2:11">
      <c r="C70" s="14"/>
      <c r="D70" s="14">
        <f>D67-D66</f>
        <v>364</v>
      </c>
      <c r="E70" s="14" t="str">
        <f ca="1">_xlfn.FORMULATEXT(D70)</f>
        <v>=D67-D66</v>
      </c>
      <c r="F70" s="14"/>
      <c r="G70" s="140">
        <v>45285</v>
      </c>
    </row>
    <row r="71" spans="2:11">
      <c r="C71" s="14"/>
      <c r="D71" s="14">
        <f>NETWORKDAYS(D66,D67,G67:G73)</f>
        <v>254</v>
      </c>
      <c r="E71" s="14" t="str">
        <f ca="1">_xlfn.FORMULATEXT(D71)</f>
        <v>=NETWORKDAYS(D66,D67,G67:G73)</v>
      </c>
      <c r="F71" s="14"/>
      <c r="G71" s="141">
        <v>44937</v>
      </c>
      <c r="I71" t="s">
        <v>454</v>
      </c>
    </row>
    <row r="72" spans="2:11">
      <c r="C72" s="14" t="s">
        <v>455</v>
      </c>
      <c r="D72" s="14">
        <f>NETWORKDAYS(D66,D67)</f>
        <v>260</v>
      </c>
      <c r="E72" s="14" t="str">
        <f ca="1">_xlfn.FORMULATEXT(D72)</f>
        <v>=NETWORKDAYS(D66,D67)</v>
      </c>
      <c r="F72" s="14"/>
      <c r="G72" s="140">
        <v>45047</v>
      </c>
    </row>
    <row r="73" spans="2:11">
      <c r="C73" s="14"/>
      <c r="D73" s="14"/>
      <c r="E73" s="14"/>
      <c r="F73" s="14"/>
      <c r="G73" s="140">
        <v>45201</v>
      </c>
    </row>
    <row r="74" spans="2:11">
      <c r="C74" s="14"/>
      <c r="D74" s="14">
        <f>NETWORKDAYS.INTL(D66,D67,6,G67:G73)</f>
        <v>255</v>
      </c>
      <c r="E74" s="14" t="str">
        <f ca="1">_xlfn.FORMULATEXT(D74)</f>
        <v>=NETWORKDAYS.INTL(D66,D67,6,G67:G73)</v>
      </c>
      <c r="F74" s="14"/>
      <c r="I74" t="s">
        <v>456</v>
      </c>
      <c r="J74" s="27">
        <v>44927</v>
      </c>
    </row>
    <row r="75" spans="2:11">
      <c r="B75" t="s">
        <v>457</v>
      </c>
      <c r="C75" s="14" t="s">
        <v>458</v>
      </c>
      <c r="D75" s="14"/>
      <c r="E75" s="14"/>
      <c r="F75" s="14"/>
      <c r="I75" t="s">
        <v>459</v>
      </c>
      <c r="J75">
        <v>350</v>
      </c>
      <c r="K75" t="s">
        <v>460</v>
      </c>
    </row>
    <row r="76" spans="2:11">
      <c r="E76" t="s">
        <v>461</v>
      </c>
    </row>
    <row r="77" spans="2:11">
      <c r="E77" t="s">
        <v>462</v>
      </c>
    </row>
    <row r="78" spans="2:11">
      <c r="E78" s="25" t="s">
        <v>463</v>
      </c>
      <c r="I78" t="s">
        <v>464</v>
      </c>
    </row>
    <row r="80" spans="2:11">
      <c r="B80" t="s">
        <v>456</v>
      </c>
      <c r="C80" s="27">
        <v>45082</v>
      </c>
      <c r="E80" t="s">
        <v>465</v>
      </c>
      <c r="F80" t="s">
        <v>466</v>
      </c>
      <c r="G80" t="s">
        <v>467</v>
      </c>
      <c r="J80" s="13">
        <f>WORKDAY(J74,J75,G67:G73)</f>
        <v>45425</v>
      </c>
      <c r="K80" s="121" t="str">
        <f ca="1">_xlfn.FORMULATEXT(J80)</f>
        <v>=WORKDAY(J74,J75,G67:G73)</v>
      </c>
    </row>
    <row r="81" spans="2:16">
      <c r="B81" t="s">
        <v>468</v>
      </c>
      <c r="C81" s="27">
        <v>45448</v>
      </c>
      <c r="F81" t="s">
        <v>469</v>
      </c>
    </row>
    <row r="82" spans="2:16">
      <c r="H82" t="s">
        <v>470</v>
      </c>
      <c r="J82" s="106">
        <f>WORKDAY.INTL(J74,J75,6,G67:G73)</f>
        <v>45425</v>
      </c>
      <c r="K82" t="str">
        <f ca="1">_xlfn.FORMULATEXT(J82)</f>
        <v>=WORKDAY.INTL(J74,J75,6,G67:G73)</v>
      </c>
    </row>
    <row r="84" spans="2:16">
      <c r="C84">
        <f>NETWORKDAYS.INTL(C80,C81,1)</f>
        <v>263</v>
      </c>
    </row>
    <row r="85" spans="2:16">
      <c r="I85" t="s">
        <v>471</v>
      </c>
      <c r="J85" t="s">
        <v>472</v>
      </c>
    </row>
    <row r="86" spans="2:16">
      <c r="H86" s="13">
        <f ca="1">TODAY()</f>
        <v>46063</v>
      </c>
      <c r="I86">
        <f ca="1">WEEKDAY(H86)</f>
        <v>3</v>
      </c>
      <c r="J86">
        <f ca="1">WEEKDAY(TODAY())</f>
        <v>3</v>
      </c>
      <c r="K86" t="str">
        <f ca="1">_xlfn.FORMULATEXT(J86)</f>
        <v>=WEEKDAY(TODAY())</v>
      </c>
    </row>
    <row r="87" spans="2:16">
      <c r="I87">
        <f ca="1">WEEKDAY(TODAY())</f>
        <v>3</v>
      </c>
      <c r="J87">
        <f ca="1">WEEKDAY(TODAY(),2)</f>
        <v>2</v>
      </c>
      <c r="K87" t="str">
        <f ca="1">_xlfn.FORMULATEXT(J87)</f>
        <v>=WEEKDAY(TODAY(),2)</v>
      </c>
      <c r="L87" t="s">
        <v>473</v>
      </c>
      <c r="N87" t="s">
        <v>474</v>
      </c>
    </row>
    <row r="88" spans="2:16">
      <c r="J88" t="s">
        <v>443</v>
      </c>
    </row>
    <row r="89" spans="2:16">
      <c r="H89" t="s">
        <v>475</v>
      </c>
      <c r="I89">
        <f ca="1">WEEKDAY(H86,2)</f>
        <v>2</v>
      </c>
      <c r="J89">
        <f ca="1">WEEKNUM(TODAY())</f>
        <v>7</v>
      </c>
      <c r="K89" t="str">
        <f ca="1">_xlfn.FORMULATEXT(J89)</f>
        <v>=WEEKNUM(TODAY())</v>
      </c>
      <c r="N89" t="s">
        <v>476</v>
      </c>
    </row>
    <row r="90" spans="2:16">
      <c r="H90" t="s">
        <v>477</v>
      </c>
      <c r="N90" s="25">
        <f ca="1">WEEKDAY(TODAY(),13)</f>
        <v>7</v>
      </c>
      <c r="O90" t="s">
        <v>478</v>
      </c>
      <c r="P90">
        <v>1</v>
      </c>
    </row>
    <row r="91" spans="2:16">
      <c r="K91" t="s">
        <v>479</v>
      </c>
      <c r="O91" t="s">
        <v>480</v>
      </c>
    </row>
    <row r="96" spans="2:16">
      <c r="J96" t="s">
        <v>481</v>
      </c>
      <c r="K96" t="e">
        <f>INT(YEARFRAC(J96,J97,1))</f>
        <v>#VALUE!</v>
      </c>
      <c r="L96" t="str">
        <f ca="1">_xlfn.FORMULATEXT(K96)</f>
        <v>=INT(YEARFRAC(J96,J97,1))</v>
      </c>
    </row>
    <row r="97" spans="9:20">
      <c r="J97" t="s">
        <v>482</v>
      </c>
    </row>
    <row r="102" spans="9:20">
      <c r="M102" t="s">
        <v>483</v>
      </c>
      <c r="P102" s="13">
        <v>1</v>
      </c>
      <c r="Q102" s="106">
        <v>19086</v>
      </c>
    </row>
    <row r="103" spans="9:20">
      <c r="K103" t="s">
        <v>484</v>
      </c>
      <c r="O103" t="s">
        <v>485</v>
      </c>
      <c r="Q103" s="13">
        <v>2</v>
      </c>
    </row>
    <row r="105" spans="9:20">
      <c r="I105" s="8" t="s">
        <v>168</v>
      </c>
      <c r="J105" s="8" t="s">
        <v>486</v>
      </c>
      <c r="K105" s="8" t="s">
        <v>487</v>
      </c>
      <c r="L105" s="8" t="s">
        <v>488</v>
      </c>
      <c r="M105" s="8"/>
      <c r="N105" s="8" t="s">
        <v>489</v>
      </c>
      <c r="O105" s="8" t="s">
        <v>490</v>
      </c>
      <c r="P105" s="8" t="s">
        <v>491</v>
      </c>
    </row>
    <row r="106" spans="9:20">
      <c r="I106" t="s">
        <v>359</v>
      </c>
      <c r="J106" s="27">
        <v>45215</v>
      </c>
      <c r="K106">
        <v>23</v>
      </c>
      <c r="L106" s="13">
        <f>EDATE(J106,K106)</f>
        <v>45916</v>
      </c>
      <c r="M106" t="str">
        <f ca="1">_xlfn.FORMULATEXT(L106)</f>
        <v>=EDATE(J106,K106)</v>
      </c>
      <c r="N106" s="13">
        <f>EOMONTH(J106,K106)</f>
        <v>45930</v>
      </c>
      <c r="O106" s="118">
        <v>45</v>
      </c>
      <c r="P106" s="13">
        <f>L106+O106</f>
        <v>45961</v>
      </c>
    </row>
    <row r="107" spans="9:20">
      <c r="I107" t="s">
        <v>192</v>
      </c>
      <c r="J107" s="13">
        <v>44937</v>
      </c>
      <c r="K107">
        <v>47</v>
      </c>
      <c r="L107" s="13">
        <f t="shared" ref="L107:L120" si="1">EDATE(J107,K107)</f>
        <v>46367</v>
      </c>
      <c r="M107" t="str">
        <f t="shared" ref="M107:M120" ca="1" si="2">_xlfn.FORMULATEXT(L107)</f>
        <v>=EDATE(J107,K107)</v>
      </c>
      <c r="N107" s="13">
        <f t="shared" ref="N107:N120" si="3">EOMONTH(J107,K107)</f>
        <v>46387</v>
      </c>
      <c r="O107" s="13"/>
      <c r="P107" s="13">
        <f t="shared" ref="P107:P120" si="4">L107+O107</f>
        <v>46367</v>
      </c>
      <c r="S107" s="13">
        <v>12345</v>
      </c>
    </row>
    <row r="108" spans="9:20">
      <c r="I108" t="s">
        <v>198</v>
      </c>
      <c r="J108" s="13">
        <v>44937</v>
      </c>
      <c r="K108">
        <v>28</v>
      </c>
      <c r="L108" s="13">
        <f t="shared" si="1"/>
        <v>45788</v>
      </c>
      <c r="M108" t="str">
        <f t="shared" ca="1" si="2"/>
        <v>=EDATE(J108,K108)</v>
      </c>
      <c r="N108" s="13">
        <f t="shared" si="3"/>
        <v>45808</v>
      </c>
      <c r="O108" s="13"/>
      <c r="P108" s="13">
        <f t="shared" si="4"/>
        <v>45788</v>
      </c>
      <c r="Q108" s="13"/>
      <c r="T108">
        <v>1245</v>
      </c>
    </row>
    <row r="109" spans="9:20">
      <c r="I109" t="s">
        <v>199</v>
      </c>
      <c r="J109" s="13">
        <v>44966</v>
      </c>
      <c r="K109">
        <v>15</v>
      </c>
      <c r="L109" s="13">
        <f t="shared" si="1"/>
        <v>45421</v>
      </c>
      <c r="M109" t="str">
        <f t="shared" ca="1" si="2"/>
        <v>=EDATE(J109,K109)</v>
      </c>
      <c r="N109" s="13">
        <f t="shared" si="3"/>
        <v>45443</v>
      </c>
      <c r="O109" s="13"/>
      <c r="P109" s="13">
        <f t="shared" si="4"/>
        <v>45421</v>
      </c>
      <c r="Q109" s="13"/>
      <c r="T109" s="13">
        <f>S107+T108</f>
        <v>13590</v>
      </c>
    </row>
    <row r="110" spans="9:20">
      <c r="I110" t="s">
        <v>207</v>
      </c>
      <c r="J110" s="13">
        <v>45150</v>
      </c>
      <c r="K110">
        <v>53</v>
      </c>
      <c r="L110" s="13">
        <f t="shared" si="1"/>
        <v>46764</v>
      </c>
      <c r="M110" t="str">
        <f t="shared" ca="1" si="2"/>
        <v>=EDATE(J110,K110)</v>
      </c>
      <c r="N110" s="13">
        <f t="shared" si="3"/>
        <v>46783</v>
      </c>
      <c r="O110" s="13"/>
      <c r="P110" s="13">
        <f t="shared" si="4"/>
        <v>46764</v>
      </c>
    </row>
    <row r="111" spans="9:20">
      <c r="I111" t="s">
        <v>211</v>
      </c>
      <c r="J111" s="27">
        <v>45198</v>
      </c>
      <c r="K111">
        <v>31</v>
      </c>
      <c r="L111" s="13">
        <f t="shared" si="1"/>
        <v>46141</v>
      </c>
      <c r="M111" t="str">
        <f t="shared" ca="1" si="2"/>
        <v>=EDATE(J111,K111)</v>
      </c>
      <c r="N111" s="13">
        <f t="shared" si="3"/>
        <v>46142</v>
      </c>
      <c r="O111" s="13"/>
      <c r="P111" s="13">
        <f t="shared" si="4"/>
        <v>46141</v>
      </c>
    </row>
    <row r="112" spans="9:20">
      <c r="I112" t="s">
        <v>213</v>
      </c>
      <c r="J112" s="27">
        <v>45219</v>
      </c>
      <c r="K112">
        <v>33</v>
      </c>
      <c r="L112" s="13">
        <f t="shared" si="1"/>
        <v>46223</v>
      </c>
      <c r="M112" t="str">
        <f t="shared" ca="1" si="2"/>
        <v>=EDATE(J112,K112)</v>
      </c>
      <c r="N112" s="13">
        <f t="shared" si="3"/>
        <v>46234</v>
      </c>
      <c r="O112" s="13"/>
      <c r="P112" s="13">
        <f t="shared" si="4"/>
        <v>46223</v>
      </c>
    </row>
    <row r="113" spans="9:16">
      <c r="I113" t="s">
        <v>216</v>
      </c>
      <c r="J113" s="13">
        <v>44995</v>
      </c>
      <c r="K113">
        <v>14</v>
      </c>
      <c r="L113" s="13">
        <f t="shared" si="1"/>
        <v>45422</v>
      </c>
      <c r="M113" t="str">
        <f t="shared" ca="1" si="2"/>
        <v>=EDATE(J113,K113)</v>
      </c>
      <c r="N113" s="13">
        <f t="shared" si="3"/>
        <v>45443</v>
      </c>
      <c r="O113" s="13"/>
      <c r="P113" s="13">
        <f t="shared" si="4"/>
        <v>45422</v>
      </c>
    </row>
    <row r="114" spans="9:16">
      <c r="I114" t="s">
        <v>224</v>
      </c>
      <c r="J114" s="13">
        <v>45024</v>
      </c>
      <c r="K114">
        <v>27</v>
      </c>
      <c r="L114" s="13">
        <f t="shared" si="1"/>
        <v>45846</v>
      </c>
      <c r="M114" t="str">
        <f t="shared" ca="1" si="2"/>
        <v>=EDATE(J114,K114)</v>
      </c>
      <c r="N114" s="13">
        <f t="shared" si="3"/>
        <v>45869</v>
      </c>
      <c r="O114" s="13"/>
      <c r="P114" s="13">
        <f t="shared" si="4"/>
        <v>45846</v>
      </c>
    </row>
    <row r="115" spans="9:16">
      <c r="I115" t="s">
        <v>360</v>
      </c>
      <c r="J115" s="13">
        <v>45242</v>
      </c>
      <c r="K115">
        <v>11</v>
      </c>
      <c r="L115" s="13">
        <f t="shared" si="1"/>
        <v>45577</v>
      </c>
      <c r="M115" t="str">
        <f t="shared" ca="1" si="2"/>
        <v>=EDATE(J115,K115)</v>
      </c>
      <c r="N115" s="13">
        <f t="shared" si="3"/>
        <v>45596</v>
      </c>
      <c r="O115" s="13"/>
      <c r="P115" s="13">
        <f t="shared" si="4"/>
        <v>45577</v>
      </c>
    </row>
    <row r="116" spans="9:16">
      <c r="I116" t="s">
        <v>361</v>
      </c>
      <c r="J116" s="13">
        <v>45178</v>
      </c>
      <c r="K116">
        <v>38</v>
      </c>
      <c r="L116" s="13">
        <f t="shared" si="1"/>
        <v>46335</v>
      </c>
      <c r="M116" t="str">
        <f t="shared" ca="1" si="2"/>
        <v>=EDATE(J116,K116)</v>
      </c>
      <c r="N116" s="13">
        <f t="shared" si="3"/>
        <v>46356</v>
      </c>
      <c r="O116" s="13"/>
      <c r="P116" s="13">
        <f t="shared" si="4"/>
        <v>46335</v>
      </c>
    </row>
    <row r="117" spans="9:16">
      <c r="I117" t="s">
        <v>292</v>
      </c>
      <c r="J117" s="27">
        <v>45290</v>
      </c>
      <c r="K117">
        <v>36</v>
      </c>
      <c r="L117" s="13">
        <f t="shared" si="1"/>
        <v>46386</v>
      </c>
      <c r="M117" t="str">
        <f t="shared" ca="1" si="2"/>
        <v>=EDATE(J117,K117)</v>
      </c>
      <c r="N117" s="13">
        <f t="shared" si="3"/>
        <v>46387</v>
      </c>
      <c r="O117" s="13"/>
      <c r="P117" s="13">
        <f t="shared" si="4"/>
        <v>46386</v>
      </c>
    </row>
    <row r="118" spans="9:16">
      <c r="I118" t="s">
        <v>299</v>
      </c>
      <c r="J118" s="13">
        <v>45108</v>
      </c>
      <c r="K118">
        <v>49</v>
      </c>
      <c r="L118" s="13">
        <f t="shared" si="1"/>
        <v>46600</v>
      </c>
      <c r="M118" t="str">
        <f t="shared" ca="1" si="2"/>
        <v>=EDATE(J118,K118)</v>
      </c>
      <c r="N118" s="13">
        <f t="shared" si="3"/>
        <v>46630</v>
      </c>
      <c r="O118" s="13"/>
      <c r="P118" s="13">
        <f t="shared" si="4"/>
        <v>46600</v>
      </c>
    </row>
    <row r="119" spans="9:16">
      <c r="I119" t="s">
        <v>362</v>
      </c>
      <c r="J119" s="27">
        <v>45198</v>
      </c>
      <c r="K119">
        <v>21</v>
      </c>
      <c r="L119" s="13">
        <f t="shared" si="1"/>
        <v>45837</v>
      </c>
      <c r="M119" t="str">
        <f t="shared" ca="1" si="2"/>
        <v>=EDATE(J119,K119)</v>
      </c>
      <c r="N119" s="13">
        <f t="shared" si="3"/>
        <v>45838</v>
      </c>
      <c r="O119" s="13"/>
      <c r="P119" s="13">
        <f t="shared" si="4"/>
        <v>45837</v>
      </c>
    </row>
    <row r="120" spans="9:16">
      <c r="I120" t="s">
        <v>363</v>
      </c>
      <c r="J120" s="27">
        <v>45219</v>
      </c>
      <c r="K120">
        <v>23</v>
      </c>
      <c r="L120" s="13">
        <f t="shared" si="1"/>
        <v>45920</v>
      </c>
      <c r="M120" t="str">
        <f t="shared" ca="1" si="2"/>
        <v>=EDATE(J120,K120)</v>
      </c>
      <c r="N120" s="13">
        <f t="shared" si="3"/>
        <v>45930</v>
      </c>
      <c r="O120" s="13"/>
      <c r="P120" s="13">
        <f t="shared" si="4"/>
        <v>45920</v>
      </c>
    </row>
    <row r="125" spans="9:16">
      <c r="I125" t="s">
        <v>492</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DBFA7-009E-4E67-9642-E50496B5CA1F}">
  <dimension ref="B5:N21"/>
  <sheetViews>
    <sheetView topLeftCell="C1" zoomScale="120" zoomScaleNormal="120" workbookViewId="0">
      <selection activeCell="N5" sqref="N5"/>
    </sheetView>
  </sheetViews>
  <sheetFormatPr defaultRowHeight="14.45"/>
  <cols>
    <col min="2" max="2" width="16.140625" customWidth="1"/>
    <col min="3" max="3" width="14.85546875" customWidth="1"/>
    <col min="9" max="9" width="24.42578125" bestFit="1" customWidth="1"/>
    <col min="10" max="10" width="11.42578125" customWidth="1"/>
  </cols>
  <sheetData>
    <row r="5" spans="2:14">
      <c r="M5" t="s">
        <v>493</v>
      </c>
      <c r="N5" s="12">
        <v>0.1</v>
      </c>
    </row>
    <row r="6" spans="2:14">
      <c r="B6" t="s">
        <v>494</v>
      </c>
      <c r="C6" t="s">
        <v>495</v>
      </c>
      <c r="D6" t="s">
        <v>496</v>
      </c>
      <c r="E6" t="s">
        <v>497</v>
      </c>
      <c r="I6" t="s">
        <v>498</v>
      </c>
    </row>
    <row r="7" spans="2:14">
      <c r="I7" t="s">
        <v>499</v>
      </c>
      <c r="J7" t="s">
        <v>500</v>
      </c>
      <c r="K7" t="s">
        <v>501</v>
      </c>
      <c r="L7" t="s">
        <v>501</v>
      </c>
    </row>
    <row r="8" spans="2:14">
      <c r="I8" t="s">
        <v>502</v>
      </c>
      <c r="J8">
        <v>8900</v>
      </c>
      <c r="K8">
        <f t="shared" ref="K8:K13" si="0">J8*N$5</f>
        <v>890</v>
      </c>
      <c r="L8">
        <f>J8*N$5</f>
        <v>890</v>
      </c>
      <c r="M8">
        <f>J8*N5</f>
        <v>890</v>
      </c>
    </row>
    <row r="9" spans="2:14">
      <c r="I9" t="s">
        <v>503</v>
      </c>
      <c r="J9">
        <v>45000</v>
      </c>
      <c r="K9">
        <f t="shared" si="0"/>
        <v>4500</v>
      </c>
      <c r="L9">
        <f t="shared" ref="L9:L13" si="1">J9*N$5</f>
        <v>4500</v>
      </c>
      <c r="M9">
        <f t="shared" ref="M9:M13" si="2">J9*N6</f>
        <v>0</v>
      </c>
    </row>
    <row r="10" spans="2:14">
      <c r="I10" t="s">
        <v>504</v>
      </c>
      <c r="J10">
        <v>34005</v>
      </c>
      <c r="K10">
        <f t="shared" si="0"/>
        <v>3400.5</v>
      </c>
      <c r="L10">
        <f t="shared" si="1"/>
        <v>3400.5</v>
      </c>
      <c r="M10">
        <f t="shared" si="2"/>
        <v>0</v>
      </c>
    </row>
    <row r="11" spans="2:14">
      <c r="I11" t="s">
        <v>505</v>
      </c>
      <c r="J11">
        <v>23900</v>
      </c>
      <c r="K11">
        <f t="shared" si="0"/>
        <v>2390</v>
      </c>
      <c r="L11">
        <f t="shared" si="1"/>
        <v>2390</v>
      </c>
      <c r="M11">
        <f t="shared" si="2"/>
        <v>0</v>
      </c>
    </row>
    <row r="12" spans="2:14">
      <c r="I12" t="s">
        <v>506</v>
      </c>
      <c r="J12">
        <v>32000</v>
      </c>
      <c r="K12">
        <f t="shared" si="0"/>
        <v>3200</v>
      </c>
      <c r="L12">
        <f t="shared" si="1"/>
        <v>3200</v>
      </c>
      <c r="M12">
        <f t="shared" si="2"/>
        <v>0</v>
      </c>
    </row>
    <row r="13" spans="2:14">
      <c r="I13" t="s">
        <v>507</v>
      </c>
      <c r="J13">
        <v>12000</v>
      </c>
      <c r="K13">
        <f t="shared" si="0"/>
        <v>1200</v>
      </c>
      <c r="L13">
        <f t="shared" si="1"/>
        <v>1200</v>
      </c>
      <c r="M13">
        <f t="shared" si="2"/>
        <v>0</v>
      </c>
    </row>
    <row r="16" spans="2:14">
      <c r="J16" t="s">
        <v>508</v>
      </c>
    </row>
    <row r="20" spans="11:11">
      <c r="K20" t="s">
        <v>509</v>
      </c>
    </row>
    <row r="21" spans="11:11">
      <c r="K21" t="s">
        <v>510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EBB6D-CAEC-4CBC-84A1-D3A1FCCA55EB}">
  <dimension ref="A2:W22"/>
  <sheetViews>
    <sheetView topLeftCell="P7" zoomScale="110" zoomScaleNormal="110" workbookViewId="0">
      <selection activeCell="O3" sqref="O3"/>
    </sheetView>
  </sheetViews>
  <sheetFormatPr defaultRowHeight="14.45"/>
  <sheetData>
    <row r="2" spans="1:23">
      <c r="A2" s="51">
        <v>1</v>
      </c>
      <c r="B2" s="51">
        <v>2</v>
      </c>
      <c r="C2" s="51">
        <v>3</v>
      </c>
      <c r="D2" s="51">
        <v>4</v>
      </c>
      <c r="E2" s="51">
        <v>5</v>
      </c>
      <c r="F2" s="51">
        <v>6</v>
      </c>
      <c r="G2" s="51">
        <v>7</v>
      </c>
      <c r="H2" s="51">
        <v>8</v>
      </c>
      <c r="I2" s="51">
        <v>9</v>
      </c>
      <c r="J2" s="51">
        <v>10</v>
      </c>
      <c r="N2" s="51">
        <v>1</v>
      </c>
      <c r="O2" s="51">
        <v>2</v>
      </c>
      <c r="P2" s="51">
        <v>3</v>
      </c>
      <c r="Q2" s="51">
        <v>4</v>
      </c>
      <c r="R2" s="51">
        <v>5</v>
      </c>
      <c r="S2" s="51">
        <v>6</v>
      </c>
      <c r="T2" s="51">
        <v>7</v>
      </c>
      <c r="U2" s="51">
        <v>8</v>
      </c>
      <c r="V2" s="51">
        <v>9</v>
      </c>
      <c r="W2" s="51">
        <v>10</v>
      </c>
    </row>
    <row r="3" spans="1:23">
      <c r="A3" s="51">
        <v>2</v>
      </c>
      <c r="B3" s="51">
        <f>$A3* B$2</f>
        <v>4</v>
      </c>
      <c r="C3" s="51">
        <f t="shared" ref="C3:J11" si="0">$A3* C$2</f>
        <v>6</v>
      </c>
      <c r="D3" s="51">
        <f t="shared" si="0"/>
        <v>8</v>
      </c>
      <c r="E3" s="51">
        <f t="shared" si="0"/>
        <v>10</v>
      </c>
      <c r="F3" s="51">
        <f t="shared" si="0"/>
        <v>12</v>
      </c>
      <c r="G3" s="51">
        <f t="shared" si="0"/>
        <v>14</v>
      </c>
      <c r="H3" s="51">
        <f t="shared" si="0"/>
        <v>16</v>
      </c>
      <c r="I3" s="51">
        <f t="shared" si="0"/>
        <v>18</v>
      </c>
      <c r="J3" s="51">
        <f t="shared" si="0"/>
        <v>20</v>
      </c>
      <c r="N3" s="51">
        <v>2</v>
      </c>
      <c r="O3" s="51">
        <f>$N3*O$2</f>
        <v>4</v>
      </c>
      <c r="P3" s="51">
        <f t="shared" ref="P3:W11" si="1">$N3*P$2</f>
        <v>6</v>
      </c>
      <c r="Q3" s="51">
        <f t="shared" si="1"/>
        <v>8</v>
      </c>
      <c r="R3" s="51">
        <f t="shared" si="1"/>
        <v>10</v>
      </c>
      <c r="S3" s="51">
        <f t="shared" si="1"/>
        <v>12</v>
      </c>
      <c r="T3" s="51">
        <f t="shared" si="1"/>
        <v>14</v>
      </c>
      <c r="U3" s="51">
        <f t="shared" si="1"/>
        <v>16</v>
      </c>
      <c r="V3" s="51">
        <f t="shared" si="1"/>
        <v>18</v>
      </c>
      <c r="W3" s="51">
        <f t="shared" si="1"/>
        <v>20</v>
      </c>
    </row>
    <row r="4" spans="1:23">
      <c r="A4" s="51">
        <v>3</v>
      </c>
      <c r="B4" s="51">
        <f t="shared" ref="B4:B11" si="2">$A4* B$2</f>
        <v>6</v>
      </c>
      <c r="C4" s="51">
        <f t="shared" si="0"/>
        <v>9</v>
      </c>
      <c r="D4" s="51">
        <f t="shared" si="0"/>
        <v>12</v>
      </c>
      <c r="E4" s="51">
        <f t="shared" si="0"/>
        <v>15</v>
      </c>
      <c r="F4" s="51">
        <f t="shared" si="0"/>
        <v>18</v>
      </c>
      <c r="G4" s="51">
        <f t="shared" si="0"/>
        <v>21</v>
      </c>
      <c r="H4" s="51">
        <f t="shared" si="0"/>
        <v>24</v>
      </c>
      <c r="I4" s="51">
        <f t="shared" si="0"/>
        <v>27</v>
      </c>
      <c r="J4" s="51">
        <f t="shared" si="0"/>
        <v>30</v>
      </c>
      <c r="N4" s="51">
        <v>3</v>
      </c>
      <c r="O4" s="51">
        <f t="shared" ref="O4:O11" si="3">$N4*O$2</f>
        <v>6</v>
      </c>
      <c r="P4" s="51">
        <f t="shared" si="1"/>
        <v>9</v>
      </c>
      <c r="Q4" s="51">
        <f t="shared" si="1"/>
        <v>12</v>
      </c>
      <c r="R4" s="51">
        <f t="shared" si="1"/>
        <v>15</v>
      </c>
      <c r="S4" s="51">
        <f t="shared" si="1"/>
        <v>18</v>
      </c>
      <c r="T4" s="51">
        <f t="shared" si="1"/>
        <v>21</v>
      </c>
      <c r="U4" s="51">
        <f t="shared" si="1"/>
        <v>24</v>
      </c>
      <c r="V4" s="51">
        <f t="shared" si="1"/>
        <v>27</v>
      </c>
      <c r="W4" s="51">
        <f t="shared" si="1"/>
        <v>30</v>
      </c>
    </row>
    <row r="5" spans="1:23">
      <c r="A5" s="51">
        <v>4</v>
      </c>
      <c r="B5" s="51">
        <f t="shared" si="2"/>
        <v>8</v>
      </c>
      <c r="C5" s="51">
        <f t="shared" si="0"/>
        <v>12</v>
      </c>
      <c r="D5" s="51">
        <f t="shared" si="0"/>
        <v>16</v>
      </c>
      <c r="E5" s="51">
        <f t="shared" si="0"/>
        <v>20</v>
      </c>
      <c r="F5" s="51">
        <f t="shared" si="0"/>
        <v>24</v>
      </c>
      <c r="G5" s="51">
        <f t="shared" si="0"/>
        <v>28</v>
      </c>
      <c r="H5" s="51">
        <f t="shared" si="0"/>
        <v>32</v>
      </c>
      <c r="I5" s="51">
        <f t="shared" si="0"/>
        <v>36</v>
      </c>
      <c r="J5" s="51">
        <f t="shared" si="0"/>
        <v>40</v>
      </c>
      <c r="N5" s="51">
        <v>4</v>
      </c>
      <c r="O5" s="51">
        <f t="shared" si="3"/>
        <v>8</v>
      </c>
      <c r="P5" s="51">
        <f t="shared" si="1"/>
        <v>12</v>
      </c>
      <c r="Q5" s="51">
        <f t="shared" si="1"/>
        <v>16</v>
      </c>
      <c r="R5" s="51">
        <f t="shared" si="1"/>
        <v>20</v>
      </c>
      <c r="S5" s="51">
        <f t="shared" si="1"/>
        <v>24</v>
      </c>
      <c r="T5" s="51">
        <f t="shared" si="1"/>
        <v>28</v>
      </c>
      <c r="U5" s="51">
        <f t="shared" si="1"/>
        <v>32</v>
      </c>
      <c r="V5" s="51">
        <f t="shared" si="1"/>
        <v>36</v>
      </c>
      <c r="W5" s="51">
        <f t="shared" si="1"/>
        <v>40</v>
      </c>
    </row>
    <row r="6" spans="1:23">
      <c r="A6" s="51">
        <v>5</v>
      </c>
      <c r="B6" s="51">
        <f t="shared" si="2"/>
        <v>10</v>
      </c>
      <c r="C6" s="51">
        <f t="shared" si="0"/>
        <v>15</v>
      </c>
      <c r="D6" s="51">
        <f t="shared" si="0"/>
        <v>20</v>
      </c>
      <c r="E6" s="51">
        <f t="shared" si="0"/>
        <v>25</v>
      </c>
      <c r="F6" s="51">
        <f t="shared" si="0"/>
        <v>30</v>
      </c>
      <c r="G6" s="51">
        <f t="shared" si="0"/>
        <v>35</v>
      </c>
      <c r="H6" s="51">
        <f t="shared" si="0"/>
        <v>40</v>
      </c>
      <c r="I6" s="51">
        <f t="shared" si="0"/>
        <v>45</v>
      </c>
      <c r="J6" s="51">
        <f t="shared" si="0"/>
        <v>50</v>
      </c>
      <c r="N6" s="51">
        <v>5</v>
      </c>
      <c r="O6" s="51">
        <f t="shared" si="3"/>
        <v>10</v>
      </c>
      <c r="P6" s="51">
        <f t="shared" si="1"/>
        <v>15</v>
      </c>
      <c r="Q6" s="51">
        <f t="shared" si="1"/>
        <v>20</v>
      </c>
      <c r="R6" s="51">
        <f t="shared" si="1"/>
        <v>25</v>
      </c>
      <c r="S6" s="51">
        <f t="shared" si="1"/>
        <v>30</v>
      </c>
      <c r="T6" s="51">
        <f t="shared" si="1"/>
        <v>35</v>
      </c>
      <c r="U6" s="51">
        <f t="shared" si="1"/>
        <v>40</v>
      </c>
      <c r="V6" s="51">
        <f t="shared" si="1"/>
        <v>45</v>
      </c>
      <c r="W6" s="51">
        <f t="shared" si="1"/>
        <v>50</v>
      </c>
    </row>
    <row r="7" spans="1:23">
      <c r="A7" s="51">
        <v>6</v>
      </c>
      <c r="B7" s="51">
        <f t="shared" si="2"/>
        <v>12</v>
      </c>
      <c r="C7" s="51">
        <f t="shared" si="0"/>
        <v>18</v>
      </c>
      <c r="D7" s="131">
        <f t="shared" si="0"/>
        <v>24</v>
      </c>
      <c r="E7" s="51">
        <f t="shared" si="0"/>
        <v>30</v>
      </c>
      <c r="F7" s="51">
        <f t="shared" si="0"/>
        <v>36</v>
      </c>
      <c r="G7" s="51">
        <f t="shared" si="0"/>
        <v>42</v>
      </c>
      <c r="H7" s="51">
        <f t="shared" si="0"/>
        <v>48</v>
      </c>
      <c r="I7" s="51">
        <f t="shared" si="0"/>
        <v>54</v>
      </c>
      <c r="J7" s="51">
        <f t="shared" si="0"/>
        <v>60</v>
      </c>
      <c r="N7" s="51">
        <v>6</v>
      </c>
      <c r="O7" s="51">
        <f t="shared" si="3"/>
        <v>12</v>
      </c>
      <c r="P7" s="51">
        <f t="shared" si="1"/>
        <v>18</v>
      </c>
      <c r="Q7" s="51">
        <f t="shared" si="1"/>
        <v>24</v>
      </c>
      <c r="R7" s="51">
        <f t="shared" si="1"/>
        <v>30</v>
      </c>
      <c r="S7" s="51">
        <f t="shared" si="1"/>
        <v>36</v>
      </c>
      <c r="T7" s="51">
        <f t="shared" si="1"/>
        <v>42</v>
      </c>
      <c r="U7" s="51">
        <f t="shared" si="1"/>
        <v>48</v>
      </c>
      <c r="V7" s="51">
        <f t="shared" si="1"/>
        <v>54</v>
      </c>
      <c r="W7" s="51">
        <f t="shared" si="1"/>
        <v>60</v>
      </c>
    </row>
    <row r="8" spans="1:23">
      <c r="A8" s="51">
        <v>7</v>
      </c>
      <c r="B8" s="51">
        <f t="shared" si="2"/>
        <v>14</v>
      </c>
      <c r="C8" s="51">
        <f t="shared" si="0"/>
        <v>21</v>
      </c>
      <c r="D8" s="51">
        <f t="shared" si="0"/>
        <v>28</v>
      </c>
      <c r="E8" s="51">
        <f t="shared" si="0"/>
        <v>35</v>
      </c>
      <c r="F8" s="51">
        <f t="shared" si="0"/>
        <v>42</v>
      </c>
      <c r="G8" s="51">
        <f t="shared" si="0"/>
        <v>49</v>
      </c>
      <c r="H8" s="51">
        <f t="shared" si="0"/>
        <v>56</v>
      </c>
      <c r="I8" s="51">
        <f t="shared" si="0"/>
        <v>63</v>
      </c>
      <c r="J8" s="51">
        <f t="shared" si="0"/>
        <v>70</v>
      </c>
      <c r="N8" s="51">
        <v>7</v>
      </c>
      <c r="O8" s="51">
        <f t="shared" si="3"/>
        <v>14</v>
      </c>
      <c r="P8" s="51">
        <f t="shared" si="1"/>
        <v>21</v>
      </c>
      <c r="Q8" s="51">
        <f t="shared" si="1"/>
        <v>28</v>
      </c>
      <c r="R8" s="51">
        <f t="shared" si="1"/>
        <v>35</v>
      </c>
      <c r="S8" s="51">
        <f t="shared" si="1"/>
        <v>42</v>
      </c>
      <c r="T8" s="51">
        <f t="shared" si="1"/>
        <v>49</v>
      </c>
      <c r="U8" s="51">
        <f t="shared" si="1"/>
        <v>56</v>
      </c>
      <c r="V8" s="51">
        <f t="shared" si="1"/>
        <v>63</v>
      </c>
      <c r="W8" s="51">
        <f t="shared" si="1"/>
        <v>70</v>
      </c>
    </row>
    <row r="9" spans="1:23">
      <c r="A9" s="51">
        <v>8</v>
      </c>
      <c r="B9" s="51">
        <f t="shared" si="2"/>
        <v>16</v>
      </c>
      <c r="C9" s="51">
        <f t="shared" si="0"/>
        <v>24</v>
      </c>
      <c r="D9" s="51">
        <f t="shared" si="0"/>
        <v>32</v>
      </c>
      <c r="E9" s="51">
        <f t="shared" si="0"/>
        <v>40</v>
      </c>
      <c r="F9" s="51">
        <f t="shared" si="0"/>
        <v>48</v>
      </c>
      <c r="G9" s="51">
        <f t="shared" si="0"/>
        <v>56</v>
      </c>
      <c r="H9" s="51">
        <f t="shared" si="0"/>
        <v>64</v>
      </c>
      <c r="I9" s="51">
        <f t="shared" si="0"/>
        <v>72</v>
      </c>
      <c r="J9" s="51">
        <f t="shared" si="0"/>
        <v>80</v>
      </c>
      <c r="N9" s="51">
        <v>8</v>
      </c>
      <c r="O9" s="51">
        <f t="shared" si="3"/>
        <v>16</v>
      </c>
      <c r="P9" s="51">
        <f t="shared" si="1"/>
        <v>24</v>
      </c>
      <c r="Q9" s="51">
        <f t="shared" si="1"/>
        <v>32</v>
      </c>
      <c r="R9" s="51">
        <f t="shared" si="1"/>
        <v>40</v>
      </c>
      <c r="S9" s="51">
        <f t="shared" si="1"/>
        <v>48</v>
      </c>
      <c r="T9" s="51">
        <f t="shared" si="1"/>
        <v>56</v>
      </c>
      <c r="U9" s="51">
        <f t="shared" si="1"/>
        <v>64</v>
      </c>
      <c r="V9" s="51">
        <f t="shared" si="1"/>
        <v>72</v>
      </c>
      <c r="W9" s="51">
        <f t="shared" si="1"/>
        <v>80</v>
      </c>
    </row>
    <row r="10" spans="1:23">
      <c r="A10" s="51">
        <v>9</v>
      </c>
      <c r="B10" s="51">
        <f t="shared" si="2"/>
        <v>18</v>
      </c>
      <c r="C10" s="51">
        <f t="shared" si="0"/>
        <v>27</v>
      </c>
      <c r="D10" s="51">
        <f t="shared" si="0"/>
        <v>36</v>
      </c>
      <c r="E10" s="51">
        <f t="shared" si="0"/>
        <v>45</v>
      </c>
      <c r="F10" s="51">
        <f t="shared" si="0"/>
        <v>54</v>
      </c>
      <c r="G10" s="51">
        <f t="shared" si="0"/>
        <v>63</v>
      </c>
      <c r="H10" s="51">
        <f t="shared" si="0"/>
        <v>72</v>
      </c>
      <c r="I10" s="51">
        <f t="shared" si="0"/>
        <v>81</v>
      </c>
      <c r="J10" s="51">
        <f t="shared" si="0"/>
        <v>90</v>
      </c>
      <c r="N10" s="51">
        <v>9</v>
      </c>
      <c r="O10" s="51">
        <f t="shared" si="3"/>
        <v>18</v>
      </c>
      <c r="P10" s="51">
        <f t="shared" si="1"/>
        <v>27</v>
      </c>
      <c r="Q10" s="51">
        <f t="shared" si="1"/>
        <v>36</v>
      </c>
      <c r="R10" s="51">
        <f t="shared" si="1"/>
        <v>45</v>
      </c>
      <c r="S10" s="51">
        <f t="shared" si="1"/>
        <v>54</v>
      </c>
      <c r="T10" s="51">
        <f t="shared" si="1"/>
        <v>63</v>
      </c>
      <c r="U10" s="51">
        <f t="shared" si="1"/>
        <v>72</v>
      </c>
      <c r="V10" s="51">
        <f t="shared" si="1"/>
        <v>81</v>
      </c>
      <c r="W10" s="51">
        <f t="shared" si="1"/>
        <v>90</v>
      </c>
    </row>
    <row r="11" spans="1:23">
      <c r="A11" s="51">
        <v>10</v>
      </c>
      <c r="B11" s="51">
        <f t="shared" si="2"/>
        <v>20</v>
      </c>
      <c r="C11" s="51">
        <f t="shared" si="0"/>
        <v>30</v>
      </c>
      <c r="D11" s="51">
        <f t="shared" si="0"/>
        <v>40</v>
      </c>
      <c r="E11" s="51">
        <f t="shared" si="0"/>
        <v>50</v>
      </c>
      <c r="F11" s="51">
        <f t="shared" si="0"/>
        <v>60</v>
      </c>
      <c r="G11" s="51">
        <f t="shared" si="0"/>
        <v>70</v>
      </c>
      <c r="H11" s="51">
        <f t="shared" si="0"/>
        <v>80</v>
      </c>
      <c r="I11" s="51">
        <f t="shared" si="0"/>
        <v>90</v>
      </c>
      <c r="J11" s="51">
        <f t="shared" si="0"/>
        <v>100</v>
      </c>
      <c r="N11" s="51">
        <v>10</v>
      </c>
      <c r="O11" s="51">
        <f t="shared" si="3"/>
        <v>20</v>
      </c>
      <c r="P11" s="51">
        <f t="shared" si="1"/>
        <v>30</v>
      </c>
      <c r="Q11" s="51">
        <f t="shared" si="1"/>
        <v>40</v>
      </c>
      <c r="R11" s="51">
        <f t="shared" si="1"/>
        <v>50</v>
      </c>
      <c r="S11" s="51">
        <f t="shared" si="1"/>
        <v>60</v>
      </c>
      <c r="T11" s="51">
        <f t="shared" si="1"/>
        <v>70</v>
      </c>
      <c r="U11" s="51">
        <f t="shared" si="1"/>
        <v>80</v>
      </c>
      <c r="V11" s="51">
        <f t="shared" si="1"/>
        <v>90</v>
      </c>
      <c r="W11" s="51">
        <f t="shared" si="1"/>
        <v>100</v>
      </c>
    </row>
    <row r="13" spans="1:23">
      <c r="N13">
        <v>1</v>
      </c>
      <c r="O13">
        <v>2</v>
      </c>
      <c r="P13">
        <v>3</v>
      </c>
      <c r="Q13">
        <v>4</v>
      </c>
      <c r="R13">
        <v>5</v>
      </c>
      <c r="S13">
        <v>6</v>
      </c>
      <c r="T13">
        <v>7</v>
      </c>
      <c r="U13">
        <v>8</v>
      </c>
      <c r="V13">
        <v>9</v>
      </c>
      <c r="W13">
        <v>10</v>
      </c>
    </row>
    <row r="14" spans="1:23">
      <c r="N14">
        <v>2</v>
      </c>
      <c r="O14">
        <f>$N14*O$13</f>
        <v>4</v>
      </c>
      <c r="P14">
        <f t="shared" ref="P14:W14" si="4">$N14*P$13</f>
        <v>6</v>
      </c>
      <c r="Q14">
        <f t="shared" si="4"/>
        <v>8</v>
      </c>
      <c r="R14">
        <f t="shared" si="4"/>
        <v>10</v>
      </c>
      <c r="S14">
        <f t="shared" si="4"/>
        <v>12</v>
      </c>
      <c r="T14">
        <f t="shared" si="4"/>
        <v>14</v>
      </c>
      <c r="U14">
        <f t="shared" si="4"/>
        <v>16</v>
      </c>
      <c r="V14">
        <f t="shared" si="4"/>
        <v>18</v>
      </c>
      <c r="W14">
        <f t="shared" si="4"/>
        <v>20</v>
      </c>
    </row>
    <row r="15" spans="1:23">
      <c r="N15">
        <v>3</v>
      </c>
      <c r="O15">
        <f t="shared" ref="O15:W22" si="5">$N15*O$13</f>
        <v>6</v>
      </c>
      <c r="P15">
        <f t="shared" si="5"/>
        <v>9</v>
      </c>
      <c r="Q15">
        <f t="shared" si="5"/>
        <v>12</v>
      </c>
      <c r="R15">
        <f t="shared" si="5"/>
        <v>15</v>
      </c>
      <c r="S15">
        <f t="shared" si="5"/>
        <v>18</v>
      </c>
      <c r="T15">
        <f t="shared" si="5"/>
        <v>21</v>
      </c>
      <c r="U15">
        <f t="shared" si="5"/>
        <v>24</v>
      </c>
      <c r="V15">
        <f t="shared" si="5"/>
        <v>27</v>
      </c>
      <c r="W15">
        <f t="shared" si="5"/>
        <v>30</v>
      </c>
    </row>
    <row r="16" spans="1:23">
      <c r="B16" t="s">
        <v>511</v>
      </c>
      <c r="N16">
        <v>4</v>
      </c>
      <c r="O16">
        <f t="shared" si="5"/>
        <v>8</v>
      </c>
      <c r="P16">
        <f t="shared" si="5"/>
        <v>12</v>
      </c>
      <c r="Q16">
        <f t="shared" si="5"/>
        <v>16</v>
      </c>
      <c r="R16">
        <f t="shared" si="5"/>
        <v>20</v>
      </c>
      <c r="S16">
        <f t="shared" si="5"/>
        <v>24</v>
      </c>
      <c r="T16">
        <f t="shared" si="5"/>
        <v>28</v>
      </c>
      <c r="U16">
        <f t="shared" si="5"/>
        <v>32</v>
      </c>
      <c r="V16">
        <f t="shared" si="5"/>
        <v>36</v>
      </c>
      <c r="W16">
        <f t="shared" si="5"/>
        <v>40</v>
      </c>
    </row>
    <row r="17" spans="3:23">
      <c r="N17">
        <v>5</v>
      </c>
      <c r="O17">
        <f t="shared" si="5"/>
        <v>10</v>
      </c>
      <c r="P17">
        <f t="shared" si="5"/>
        <v>15</v>
      </c>
      <c r="Q17">
        <f t="shared" si="5"/>
        <v>20</v>
      </c>
      <c r="R17">
        <f t="shared" si="5"/>
        <v>25</v>
      </c>
      <c r="S17">
        <f t="shared" si="5"/>
        <v>30</v>
      </c>
      <c r="T17">
        <f t="shared" si="5"/>
        <v>35</v>
      </c>
      <c r="U17">
        <f t="shared" si="5"/>
        <v>40</v>
      </c>
      <c r="V17">
        <f t="shared" si="5"/>
        <v>45</v>
      </c>
      <c r="W17">
        <f t="shared" si="5"/>
        <v>50</v>
      </c>
    </row>
    <row r="18" spans="3:23">
      <c r="N18">
        <v>6</v>
      </c>
      <c r="O18">
        <f t="shared" si="5"/>
        <v>12</v>
      </c>
      <c r="P18">
        <f t="shared" si="5"/>
        <v>18</v>
      </c>
      <c r="Q18">
        <f t="shared" si="5"/>
        <v>24</v>
      </c>
      <c r="R18">
        <f t="shared" si="5"/>
        <v>30</v>
      </c>
      <c r="S18">
        <f t="shared" si="5"/>
        <v>36</v>
      </c>
      <c r="T18">
        <f t="shared" si="5"/>
        <v>42</v>
      </c>
      <c r="U18">
        <f t="shared" si="5"/>
        <v>48</v>
      </c>
      <c r="V18">
        <f t="shared" si="5"/>
        <v>54</v>
      </c>
      <c r="W18">
        <f t="shared" si="5"/>
        <v>60</v>
      </c>
    </row>
    <row r="19" spans="3:23">
      <c r="C19" t="s">
        <v>512</v>
      </c>
      <c r="N19">
        <v>7</v>
      </c>
      <c r="O19">
        <f t="shared" si="5"/>
        <v>14</v>
      </c>
      <c r="P19">
        <f t="shared" si="5"/>
        <v>21</v>
      </c>
      <c r="Q19">
        <f t="shared" si="5"/>
        <v>28</v>
      </c>
      <c r="R19">
        <f t="shared" si="5"/>
        <v>35</v>
      </c>
      <c r="S19">
        <f t="shared" si="5"/>
        <v>42</v>
      </c>
      <c r="T19">
        <f t="shared" si="5"/>
        <v>49</v>
      </c>
      <c r="U19">
        <f t="shared" si="5"/>
        <v>56</v>
      </c>
      <c r="V19">
        <f t="shared" si="5"/>
        <v>63</v>
      </c>
      <c r="W19">
        <f t="shared" si="5"/>
        <v>70</v>
      </c>
    </row>
    <row r="20" spans="3:23">
      <c r="N20">
        <v>8</v>
      </c>
      <c r="O20">
        <f t="shared" si="5"/>
        <v>16</v>
      </c>
      <c r="P20">
        <f t="shared" si="5"/>
        <v>24</v>
      </c>
      <c r="Q20">
        <f t="shared" si="5"/>
        <v>32</v>
      </c>
      <c r="R20">
        <f t="shared" si="5"/>
        <v>40</v>
      </c>
      <c r="S20">
        <f t="shared" si="5"/>
        <v>48</v>
      </c>
      <c r="T20">
        <f t="shared" si="5"/>
        <v>56</v>
      </c>
      <c r="U20">
        <f t="shared" si="5"/>
        <v>64</v>
      </c>
      <c r="V20">
        <f t="shared" si="5"/>
        <v>72</v>
      </c>
      <c r="W20">
        <f t="shared" si="5"/>
        <v>80</v>
      </c>
    </row>
    <row r="21" spans="3:23">
      <c r="N21">
        <v>9</v>
      </c>
      <c r="O21">
        <f t="shared" si="5"/>
        <v>18</v>
      </c>
      <c r="P21">
        <f t="shared" si="5"/>
        <v>27</v>
      </c>
      <c r="Q21">
        <f t="shared" si="5"/>
        <v>36</v>
      </c>
      <c r="R21">
        <f t="shared" si="5"/>
        <v>45</v>
      </c>
      <c r="S21">
        <f t="shared" si="5"/>
        <v>54</v>
      </c>
      <c r="T21">
        <f t="shared" si="5"/>
        <v>63</v>
      </c>
      <c r="U21">
        <f t="shared" si="5"/>
        <v>72</v>
      </c>
      <c r="V21">
        <f t="shared" si="5"/>
        <v>81</v>
      </c>
      <c r="W21">
        <f t="shared" si="5"/>
        <v>90</v>
      </c>
    </row>
    <row r="22" spans="3:23">
      <c r="N22">
        <v>10</v>
      </c>
      <c r="O22">
        <f t="shared" si="5"/>
        <v>20</v>
      </c>
      <c r="P22">
        <f t="shared" si="5"/>
        <v>30</v>
      </c>
      <c r="Q22">
        <f t="shared" si="5"/>
        <v>40</v>
      </c>
      <c r="R22">
        <f t="shared" si="5"/>
        <v>50</v>
      </c>
      <c r="S22">
        <f t="shared" si="5"/>
        <v>60</v>
      </c>
      <c r="T22">
        <f t="shared" si="5"/>
        <v>70</v>
      </c>
      <c r="U22">
        <f t="shared" si="5"/>
        <v>80</v>
      </c>
      <c r="V22">
        <f t="shared" si="5"/>
        <v>90</v>
      </c>
      <c r="W22">
        <f t="shared" si="5"/>
        <v>100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CDC8-CFE8-411F-BF0A-48D65CCEAC18}">
  <dimension ref="A1:Y10003"/>
  <sheetViews>
    <sheetView topLeftCell="G21" zoomScale="120" zoomScaleNormal="120" workbookViewId="0">
      <selection activeCell="O30" sqref="O30"/>
    </sheetView>
  </sheetViews>
  <sheetFormatPr defaultRowHeight="14.45"/>
  <cols>
    <col min="2" max="2" width="13.7109375" customWidth="1"/>
    <col min="3" max="3" width="13.42578125" customWidth="1"/>
    <col min="4" max="4" width="10.85546875" customWidth="1"/>
    <col min="9" max="10" width="9.5703125" bestFit="1" customWidth="1"/>
    <col min="11" max="11" width="11.7109375" customWidth="1"/>
    <col min="12" max="12" width="9.5703125" bestFit="1" customWidth="1"/>
    <col min="15" max="15" width="13.28515625" customWidth="1"/>
    <col min="17" max="17" width="16.140625" customWidth="1"/>
  </cols>
  <sheetData>
    <row r="1" spans="1:17">
      <c r="E1" s="1" t="s">
        <v>513</v>
      </c>
      <c r="F1" s="1"/>
      <c r="G1" s="1"/>
    </row>
    <row r="2" spans="1:17">
      <c r="E2" s="1" t="s">
        <v>514</v>
      </c>
      <c r="F2" s="1"/>
      <c r="G2" s="1"/>
      <c r="J2" t="s">
        <v>515</v>
      </c>
      <c r="M2" t="s">
        <v>516</v>
      </c>
    </row>
    <row r="3" spans="1:17">
      <c r="A3" t="s">
        <v>517</v>
      </c>
      <c r="B3" t="s">
        <v>518</v>
      </c>
      <c r="C3" t="s">
        <v>519</v>
      </c>
      <c r="E3" t="s">
        <v>520</v>
      </c>
      <c r="F3" t="s">
        <v>521</v>
      </c>
      <c r="I3" t="s">
        <v>421</v>
      </c>
      <c r="J3" t="s">
        <v>416</v>
      </c>
      <c r="K3" t="s">
        <v>417</v>
      </c>
      <c r="L3" t="s">
        <v>522</v>
      </c>
    </row>
    <row r="4" spans="1:17">
      <c r="A4">
        <v>1</v>
      </c>
      <c r="B4">
        <v>1</v>
      </c>
      <c r="C4">
        <v>1</v>
      </c>
      <c r="D4">
        <v>0</v>
      </c>
      <c r="E4">
        <v>1</v>
      </c>
      <c r="F4">
        <v>0.99999999999999989</v>
      </c>
      <c r="I4" s="13">
        <v>44927</v>
      </c>
      <c r="J4" s="13">
        <v>44927</v>
      </c>
      <c r="K4" s="13">
        <v>44927</v>
      </c>
      <c r="L4" s="13">
        <v>44927</v>
      </c>
    </row>
    <row r="5" spans="1:17">
      <c r="A5">
        <v>2</v>
      </c>
      <c r="B5">
        <v>2</v>
      </c>
      <c r="C5">
        <v>3</v>
      </c>
      <c r="D5">
        <v>2</v>
      </c>
      <c r="E5">
        <v>2</v>
      </c>
      <c r="F5">
        <v>3.0000000000000004</v>
      </c>
      <c r="I5" s="13">
        <v>44928</v>
      </c>
      <c r="J5" s="13">
        <v>44958</v>
      </c>
      <c r="K5" s="13">
        <v>45292</v>
      </c>
      <c r="L5" s="13">
        <v>44928</v>
      </c>
      <c r="O5" t="s">
        <v>523</v>
      </c>
    </row>
    <row r="6" spans="1:17">
      <c r="A6">
        <v>3</v>
      </c>
      <c r="B6">
        <v>3</v>
      </c>
      <c r="C6">
        <v>5</v>
      </c>
      <c r="D6">
        <v>4</v>
      </c>
      <c r="E6">
        <v>4</v>
      </c>
      <c r="F6">
        <v>9.0000000000000053</v>
      </c>
      <c r="I6" s="13">
        <v>44929</v>
      </c>
      <c r="J6" s="13">
        <v>44986</v>
      </c>
      <c r="K6" s="13">
        <v>45658</v>
      </c>
      <c r="L6" s="13">
        <v>44929</v>
      </c>
    </row>
    <row r="7" spans="1:17">
      <c r="A7">
        <v>4</v>
      </c>
      <c r="B7">
        <v>4</v>
      </c>
      <c r="C7">
        <v>7</v>
      </c>
      <c r="D7">
        <v>6</v>
      </c>
      <c r="E7">
        <v>8</v>
      </c>
      <c r="F7">
        <v>27.000000000000021</v>
      </c>
      <c r="I7" s="13">
        <v>44930</v>
      </c>
      <c r="J7" s="13">
        <v>45017</v>
      </c>
      <c r="K7" s="13">
        <v>46023</v>
      </c>
      <c r="L7" s="13">
        <v>44930</v>
      </c>
    </row>
    <row r="8" spans="1:17">
      <c r="A8">
        <v>5</v>
      </c>
      <c r="B8">
        <v>5</v>
      </c>
      <c r="C8">
        <v>9</v>
      </c>
      <c r="D8">
        <v>8</v>
      </c>
      <c r="E8">
        <v>16</v>
      </c>
      <c r="F8">
        <v>81.000000000000085</v>
      </c>
      <c r="I8" s="13">
        <v>44931</v>
      </c>
      <c r="J8" s="13">
        <v>45047</v>
      </c>
      <c r="K8" s="13">
        <v>46388</v>
      </c>
      <c r="L8" s="13">
        <v>44931</v>
      </c>
    </row>
    <row r="9" spans="1:17">
      <c r="A9">
        <v>6</v>
      </c>
      <c r="B9">
        <v>6</v>
      </c>
      <c r="C9">
        <v>11</v>
      </c>
      <c r="D9">
        <v>10</v>
      </c>
      <c r="E9">
        <v>32</v>
      </c>
      <c r="F9">
        <v>243.00000000000037</v>
      </c>
      <c r="I9" s="13">
        <v>44932</v>
      </c>
      <c r="J9" s="13">
        <v>45078</v>
      </c>
      <c r="K9" s="13">
        <v>46753</v>
      </c>
      <c r="L9" s="13">
        <v>44932</v>
      </c>
      <c r="M9" t="s">
        <v>524</v>
      </c>
    </row>
    <row r="10" spans="1:17">
      <c r="A10">
        <v>7</v>
      </c>
      <c r="B10">
        <v>7</v>
      </c>
      <c r="C10">
        <v>13</v>
      </c>
      <c r="D10">
        <v>12</v>
      </c>
      <c r="E10">
        <v>64</v>
      </c>
      <c r="F10">
        <v>729.00000000000125</v>
      </c>
      <c r="I10" s="13">
        <v>44933</v>
      </c>
      <c r="J10" s="13">
        <v>45108</v>
      </c>
      <c r="K10" s="13">
        <v>47119</v>
      </c>
      <c r="L10" s="13">
        <v>44935</v>
      </c>
    </row>
    <row r="11" spans="1:17">
      <c r="A11">
        <v>8</v>
      </c>
      <c r="B11">
        <v>8</v>
      </c>
      <c r="C11">
        <v>15</v>
      </c>
      <c r="D11">
        <v>14</v>
      </c>
      <c r="E11">
        <v>128</v>
      </c>
      <c r="F11">
        <v>2187.0000000000045</v>
      </c>
      <c r="I11" s="13">
        <v>44934</v>
      </c>
      <c r="J11" s="13">
        <v>45139</v>
      </c>
      <c r="K11" s="13">
        <v>47484</v>
      </c>
      <c r="L11" s="13">
        <v>44936</v>
      </c>
    </row>
    <row r="12" spans="1:17">
      <c r="A12">
        <v>9</v>
      </c>
      <c r="B12">
        <v>9</v>
      </c>
      <c r="C12">
        <v>17</v>
      </c>
      <c r="D12">
        <v>16</v>
      </c>
      <c r="E12">
        <v>256</v>
      </c>
      <c r="F12">
        <v>6561.0000000000155</v>
      </c>
      <c r="I12" s="13">
        <v>44935</v>
      </c>
      <c r="J12" s="13">
        <v>45170</v>
      </c>
      <c r="K12" s="13">
        <v>47849</v>
      </c>
      <c r="L12" s="13">
        <v>44937</v>
      </c>
    </row>
    <row r="13" spans="1:17">
      <c r="A13">
        <v>10</v>
      </c>
      <c r="B13">
        <v>10</v>
      </c>
      <c r="C13">
        <v>19</v>
      </c>
      <c r="D13">
        <v>18</v>
      </c>
      <c r="E13">
        <v>512</v>
      </c>
      <c r="F13">
        <v>19683.000000000055</v>
      </c>
      <c r="I13" s="13">
        <v>44936</v>
      </c>
      <c r="J13" s="13">
        <v>45200</v>
      </c>
      <c r="K13" s="13">
        <v>48214</v>
      </c>
      <c r="L13" s="13">
        <v>44938</v>
      </c>
      <c r="N13" t="s">
        <v>525</v>
      </c>
      <c r="O13" t="s">
        <v>526</v>
      </c>
      <c r="P13" t="s">
        <v>527</v>
      </c>
      <c r="Q13" t="s">
        <v>528</v>
      </c>
    </row>
    <row r="14" spans="1:17">
      <c r="A14">
        <v>11</v>
      </c>
      <c r="B14">
        <v>11</v>
      </c>
      <c r="C14">
        <v>21</v>
      </c>
      <c r="D14">
        <v>20</v>
      </c>
      <c r="E14">
        <v>1024</v>
      </c>
      <c r="F14">
        <v>59049.000000000182</v>
      </c>
      <c r="I14" s="13">
        <v>44937</v>
      </c>
      <c r="J14" s="13">
        <v>45231</v>
      </c>
      <c r="K14" s="13">
        <v>48580</v>
      </c>
      <c r="L14" s="13">
        <v>44939</v>
      </c>
      <c r="Q14" t="s">
        <v>529</v>
      </c>
    </row>
    <row r="15" spans="1:17">
      <c r="A15">
        <v>12</v>
      </c>
      <c r="B15">
        <v>12</v>
      </c>
      <c r="C15">
        <v>23</v>
      </c>
      <c r="D15">
        <v>22</v>
      </c>
      <c r="F15">
        <v>177147.00000000058</v>
      </c>
      <c r="I15" s="13">
        <v>44938</v>
      </c>
      <c r="J15" s="13">
        <v>45261</v>
      </c>
      <c r="K15" s="13">
        <v>48945</v>
      </c>
      <c r="L15" s="13">
        <v>44942</v>
      </c>
      <c r="Q15" t="s">
        <v>530</v>
      </c>
    </row>
    <row r="16" spans="1:17">
      <c r="A16">
        <v>13</v>
      </c>
      <c r="B16">
        <v>13</v>
      </c>
      <c r="C16">
        <v>25</v>
      </c>
      <c r="D16">
        <v>24</v>
      </c>
      <c r="F16">
        <v>531441.00000000186</v>
      </c>
      <c r="I16" s="13">
        <v>44939</v>
      </c>
      <c r="J16" s="13">
        <v>45292</v>
      </c>
      <c r="K16" s="13">
        <v>49310</v>
      </c>
      <c r="L16" s="13">
        <v>44943</v>
      </c>
      <c r="Q16" t="s">
        <v>531</v>
      </c>
    </row>
    <row r="17" spans="1:24">
      <c r="A17">
        <v>14</v>
      </c>
      <c r="B17">
        <v>14</v>
      </c>
      <c r="C17">
        <v>27</v>
      </c>
      <c r="D17">
        <v>26</v>
      </c>
      <c r="F17">
        <v>1594323.0000000063</v>
      </c>
      <c r="I17" s="13">
        <v>44940</v>
      </c>
      <c r="J17" s="13">
        <v>45323</v>
      </c>
      <c r="K17" s="13">
        <v>49675</v>
      </c>
      <c r="L17" s="13">
        <v>44944</v>
      </c>
      <c r="Q17" t="s">
        <v>532</v>
      </c>
    </row>
    <row r="18" spans="1:24">
      <c r="A18">
        <v>15</v>
      </c>
      <c r="B18">
        <v>15</v>
      </c>
      <c r="C18">
        <v>29</v>
      </c>
      <c r="D18">
        <v>28</v>
      </c>
      <c r="I18" s="13">
        <v>44941</v>
      </c>
      <c r="J18" s="13">
        <v>45352</v>
      </c>
      <c r="K18" s="13">
        <v>50041</v>
      </c>
      <c r="L18" s="13">
        <v>44945</v>
      </c>
      <c r="Q18" t="s">
        <v>533</v>
      </c>
    </row>
    <row r="19" spans="1:24">
      <c r="B19">
        <v>16</v>
      </c>
      <c r="C19">
        <v>31</v>
      </c>
      <c r="D19">
        <v>30</v>
      </c>
      <c r="I19" s="13">
        <v>44942</v>
      </c>
      <c r="J19" s="13">
        <v>45383</v>
      </c>
      <c r="K19" s="13">
        <v>50406</v>
      </c>
      <c r="L19" s="13">
        <v>44946</v>
      </c>
      <c r="Q19" t="s">
        <v>534</v>
      </c>
    </row>
    <row r="20" spans="1:24">
      <c r="B20">
        <v>17</v>
      </c>
      <c r="C20">
        <v>33</v>
      </c>
      <c r="D20">
        <v>32</v>
      </c>
      <c r="I20" s="13">
        <v>44943</v>
      </c>
      <c r="J20" s="13">
        <v>45413</v>
      </c>
      <c r="K20" s="13"/>
      <c r="L20" s="13">
        <v>44949</v>
      </c>
      <c r="Q20" t="s">
        <v>535</v>
      </c>
    </row>
    <row r="21" spans="1:24">
      <c r="B21">
        <v>18</v>
      </c>
      <c r="C21">
        <v>35</v>
      </c>
      <c r="D21">
        <v>34</v>
      </c>
      <c r="E21">
        <v>18</v>
      </c>
      <c r="I21" s="13">
        <v>44944</v>
      </c>
      <c r="J21" s="13"/>
      <c r="K21" s="13"/>
      <c r="L21" s="13">
        <v>44950</v>
      </c>
    </row>
    <row r="22" spans="1:24">
      <c r="B22">
        <v>19</v>
      </c>
      <c r="C22">
        <v>37</v>
      </c>
      <c r="D22">
        <v>36</v>
      </c>
      <c r="E22">
        <v>19</v>
      </c>
      <c r="I22" s="13"/>
      <c r="J22" s="13"/>
      <c r="K22" s="13"/>
      <c r="L22" s="13"/>
    </row>
    <row r="23" spans="1:24">
      <c r="B23">
        <v>20</v>
      </c>
      <c r="C23">
        <v>39</v>
      </c>
      <c r="D23">
        <v>38</v>
      </c>
      <c r="E23">
        <v>20</v>
      </c>
      <c r="I23" s="13"/>
      <c r="J23" s="13"/>
      <c r="K23" s="13"/>
      <c r="L23" s="13"/>
    </row>
    <row r="24" spans="1:24">
      <c r="D24">
        <v>40</v>
      </c>
      <c r="E24">
        <v>21</v>
      </c>
      <c r="I24" s="13"/>
      <c r="J24" s="13"/>
      <c r="K24" s="13"/>
      <c r="L24" s="13"/>
    </row>
    <row r="25" spans="1:24">
      <c r="S25" t="s">
        <v>536</v>
      </c>
    </row>
    <row r="26" spans="1:24">
      <c r="N26" t="s">
        <v>537</v>
      </c>
      <c r="S26" t="s">
        <v>538</v>
      </c>
    </row>
    <row r="27" spans="1:24">
      <c r="P27" s="14" t="s">
        <v>68</v>
      </c>
      <c r="R27" t="s">
        <v>536</v>
      </c>
      <c r="S27" t="s">
        <v>539</v>
      </c>
    </row>
    <row r="28" spans="1:24">
      <c r="P28" s="14" t="s">
        <v>540</v>
      </c>
      <c r="R28" t="s">
        <v>538</v>
      </c>
      <c r="S28" t="s">
        <v>541</v>
      </c>
    </row>
    <row r="29" spans="1:24">
      <c r="J29" t="s">
        <v>542</v>
      </c>
      <c r="P29" s="14" t="s">
        <v>542</v>
      </c>
      <c r="R29" t="s">
        <v>539</v>
      </c>
      <c r="S29" t="s">
        <v>543</v>
      </c>
    </row>
    <row r="30" spans="1:24">
      <c r="J30" t="s">
        <v>544</v>
      </c>
      <c r="P30" s="14" t="s">
        <v>544</v>
      </c>
      <c r="R30" t="s">
        <v>541</v>
      </c>
      <c r="S30" t="s">
        <v>545</v>
      </c>
      <c r="V30" t="s">
        <v>536</v>
      </c>
      <c r="X30" t="s">
        <v>538</v>
      </c>
    </row>
    <row r="31" spans="1:24">
      <c r="J31" t="s">
        <v>546</v>
      </c>
      <c r="P31" s="14" t="s">
        <v>546</v>
      </c>
      <c r="R31" t="s">
        <v>543</v>
      </c>
      <c r="V31" t="s">
        <v>538</v>
      </c>
      <c r="X31" t="s">
        <v>539</v>
      </c>
    </row>
    <row r="32" spans="1:24">
      <c r="J32" t="s">
        <v>200</v>
      </c>
      <c r="P32" s="14" t="s">
        <v>200</v>
      </c>
      <c r="R32" t="s">
        <v>545</v>
      </c>
      <c r="V32" t="s">
        <v>539</v>
      </c>
      <c r="X32" t="s">
        <v>541</v>
      </c>
    </row>
    <row r="33" spans="2:24">
      <c r="E33" t="s">
        <v>547</v>
      </c>
      <c r="J33" t="s">
        <v>548</v>
      </c>
      <c r="P33" s="14" t="s">
        <v>548</v>
      </c>
      <c r="R33" t="s">
        <v>549</v>
      </c>
      <c r="V33" t="s">
        <v>541</v>
      </c>
      <c r="X33" t="s">
        <v>543</v>
      </c>
    </row>
    <row r="34" spans="2:24">
      <c r="E34" t="s">
        <v>550</v>
      </c>
      <c r="J34" t="s">
        <v>551</v>
      </c>
      <c r="P34" s="14" t="s">
        <v>551</v>
      </c>
      <c r="R34" t="s">
        <v>552</v>
      </c>
      <c r="V34" t="s">
        <v>543</v>
      </c>
      <c r="X34" t="s">
        <v>545</v>
      </c>
    </row>
    <row r="35" spans="2:24">
      <c r="E35" t="s">
        <v>553</v>
      </c>
      <c r="J35" t="s">
        <v>68</v>
      </c>
      <c r="R35" t="s">
        <v>554</v>
      </c>
      <c r="V35" t="s">
        <v>545</v>
      </c>
      <c r="X35" t="s">
        <v>549</v>
      </c>
    </row>
    <row r="36" spans="2:24">
      <c r="B36">
        <v>33</v>
      </c>
      <c r="J36" t="s">
        <v>540</v>
      </c>
      <c r="V36" t="s">
        <v>549</v>
      </c>
      <c r="X36" t="s">
        <v>552</v>
      </c>
    </row>
    <row r="37" spans="2:24">
      <c r="B37">
        <v>34</v>
      </c>
      <c r="J37" t="s">
        <v>542</v>
      </c>
      <c r="V37" t="s">
        <v>552</v>
      </c>
      <c r="X37" t="s">
        <v>554</v>
      </c>
    </row>
    <row r="38" spans="2:24">
      <c r="B38">
        <v>35</v>
      </c>
      <c r="J38" t="s">
        <v>544</v>
      </c>
      <c r="V38" t="s">
        <v>554</v>
      </c>
      <c r="X38" t="s">
        <v>536</v>
      </c>
    </row>
    <row r="39" spans="2:24">
      <c r="B39">
        <v>36</v>
      </c>
      <c r="O39" t="s">
        <v>555</v>
      </c>
      <c r="V39" t="s">
        <v>536</v>
      </c>
      <c r="X39" t="s">
        <v>538</v>
      </c>
    </row>
    <row r="40" spans="2:24">
      <c r="B40">
        <v>37</v>
      </c>
    </row>
    <row r="41" spans="2:24">
      <c r="B41">
        <v>38</v>
      </c>
      <c r="V41" t="s">
        <v>68</v>
      </c>
    </row>
    <row r="42" spans="2:24">
      <c r="B42">
        <v>39</v>
      </c>
      <c r="V42" t="s">
        <v>540</v>
      </c>
      <c r="W42" t="s">
        <v>542</v>
      </c>
      <c r="X42" t="s">
        <v>544</v>
      </c>
    </row>
    <row r="43" spans="2:24">
      <c r="B43">
        <v>40</v>
      </c>
      <c r="V43" t="s">
        <v>542</v>
      </c>
    </row>
    <row r="44" spans="2:24">
      <c r="B44">
        <v>41</v>
      </c>
      <c r="T44" t="s">
        <v>540</v>
      </c>
      <c r="U44" t="s">
        <v>542</v>
      </c>
      <c r="V44" t="s">
        <v>544</v>
      </c>
    </row>
    <row r="45" spans="2:24">
      <c r="B45">
        <v>42</v>
      </c>
      <c r="O45" t="s">
        <v>556</v>
      </c>
      <c r="V45" t="s">
        <v>546</v>
      </c>
    </row>
    <row r="46" spans="2:24">
      <c r="B46">
        <v>43</v>
      </c>
      <c r="O46" t="s">
        <v>557</v>
      </c>
      <c r="V46" t="s">
        <v>200</v>
      </c>
    </row>
    <row r="47" spans="2:24">
      <c r="B47">
        <v>44</v>
      </c>
      <c r="O47" t="s">
        <v>558</v>
      </c>
      <c r="V47" t="s">
        <v>548</v>
      </c>
    </row>
    <row r="48" spans="2:24">
      <c r="B48">
        <v>45</v>
      </c>
      <c r="O48" t="s">
        <v>559</v>
      </c>
      <c r="V48" t="s">
        <v>551</v>
      </c>
    </row>
    <row r="49" spans="1:25">
      <c r="B49">
        <v>46</v>
      </c>
      <c r="O49" t="s">
        <v>560</v>
      </c>
    </row>
    <row r="50" spans="1:25">
      <c r="B50">
        <v>47</v>
      </c>
      <c r="N50" t="s">
        <v>560</v>
      </c>
      <c r="O50" t="s">
        <v>561</v>
      </c>
    </row>
    <row r="51" spans="1:25">
      <c r="B51">
        <v>48</v>
      </c>
      <c r="O51" t="s">
        <v>562</v>
      </c>
      <c r="S51" t="s">
        <v>556</v>
      </c>
    </row>
    <row r="52" spans="1:25">
      <c r="B52">
        <v>49</v>
      </c>
      <c r="O52" t="s">
        <v>563</v>
      </c>
      <c r="S52" t="s">
        <v>557</v>
      </c>
    </row>
    <row r="53" spans="1:25">
      <c r="B53">
        <v>50</v>
      </c>
      <c r="O53" t="s">
        <v>564</v>
      </c>
      <c r="S53" t="s">
        <v>558</v>
      </c>
      <c r="T53" t="s">
        <v>559</v>
      </c>
      <c r="U53" t="s">
        <v>560</v>
      </c>
      <c r="V53" t="s">
        <v>561</v>
      </c>
      <c r="W53" t="s">
        <v>562</v>
      </c>
    </row>
    <row r="54" spans="1:25">
      <c r="O54" t="s">
        <v>565</v>
      </c>
      <c r="S54" t="s">
        <v>559</v>
      </c>
    </row>
    <row r="55" spans="1:25">
      <c r="Q55" t="s">
        <v>558</v>
      </c>
      <c r="R55" t="s">
        <v>559</v>
      </c>
      <c r="S55" t="s">
        <v>560</v>
      </c>
    </row>
    <row r="56" spans="1:25">
      <c r="S56" t="s">
        <v>561</v>
      </c>
    </row>
    <row r="57" spans="1:25">
      <c r="S57" t="s">
        <v>562</v>
      </c>
      <c r="T57" t="s">
        <v>563</v>
      </c>
      <c r="U57" t="s">
        <v>566</v>
      </c>
      <c r="V57" t="s">
        <v>565</v>
      </c>
      <c r="W57" t="s">
        <v>556</v>
      </c>
      <c r="X57" t="s">
        <v>557</v>
      </c>
      <c r="Y57" t="s">
        <v>558</v>
      </c>
    </row>
    <row r="58" spans="1:25">
      <c r="V58" t="s">
        <v>556</v>
      </c>
    </row>
    <row r="59" spans="1:25">
      <c r="M59" t="s">
        <v>567</v>
      </c>
      <c r="V59" t="s">
        <v>557</v>
      </c>
    </row>
    <row r="60" spans="1:25">
      <c r="A60">
        <v>57</v>
      </c>
      <c r="K60" t="s">
        <v>568</v>
      </c>
      <c r="L60" t="s">
        <v>568</v>
      </c>
      <c r="M60" t="s">
        <v>568</v>
      </c>
      <c r="O60" t="s">
        <v>569</v>
      </c>
      <c r="V60" t="s">
        <v>558</v>
      </c>
    </row>
    <row r="61" spans="1:25">
      <c r="A61">
        <v>58</v>
      </c>
      <c r="M61" t="s">
        <v>570</v>
      </c>
      <c r="O61" t="s">
        <v>571</v>
      </c>
      <c r="V61" t="s">
        <v>559</v>
      </c>
    </row>
    <row r="62" spans="1:25">
      <c r="A62">
        <v>59</v>
      </c>
      <c r="M62" t="s">
        <v>569</v>
      </c>
      <c r="O62" t="s">
        <v>572</v>
      </c>
      <c r="V62" t="s">
        <v>560</v>
      </c>
    </row>
    <row r="63" spans="1:25">
      <c r="A63">
        <v>60</v>
      </c>
      <c r="M63" t="s">
        <v>571</v>
      </c>
      <c r="O63" t="s">
        <v>573</v>
      </c>
    </row>
    <row r="64" spans="1:25">
      <c r="A64">
        <v>61</v>
      </c>
      <c r="M64" t="s">
        <v>572</v>
      </c>
      <c r="O64" t="s">
        <v>574</v>
      </c>
    </row>
    <row r="65" spans="1:15">
      <c r="A65">
        <v>62</v>
      </c>
      <c r="M65" t="s">
        <v>573</v>
      </c>
      <c r="O65" t="s">
        <v>567</v>
      </c>
    </row>
    <row r="66" spans="1:15">
      <c r="A66">
        <v>63</v>
      </c>
      <c r="M66" t="s">
        <v>574</v>
      </c>
      <c r="N66" t="s">
        <v>567</v>
      </c>
      <c r="O66" t="s">
        <v>568</v>
      </c>
    </row>
    <row r="67" spans="1:15">
      <c r="A67">
        <v>64</v>
      </c>
      <c r="N67" t="s">
        <v>568</v>
      </c>
    </row>
    <row r="68" spans="1:15">
      <c r="A68">
        <v>65</v>
      </c>
      <c r="N68" t="s">
        <v>570</v>
      </c>
    </row>
    <row r="69" spans="1:15">
      <c r="A69">
        <v>66</v>
      </c>
      <c r="N69" t="s">
        <v>569</v>
      </c>
    </row>
    <row r="70" spans="1:15">
      <c r="A70">
        <v>67</v>
      </c>
    </row>
    <row r="71" spans="1:15">
      <c r="A71">
        <v>68</v>
      </c>
    </row>
    <row r="72" spans="1:15">
      <c r="A72">
        <v>69</v>
      </c>
    </row>
    <row r="73" spans="1:15">
      <c r="A73">
        <v>70</v>
      </c>
    </row>
    <row r="74" spans="1:15">
      <c r="A74">
        <v>71</v>
      </c>
    </row>
    <row r="75" spans="1:15">
      <c r="A75">
        <v>72</v>
      </c>
    </row>
    <row r="76" spans="1:15">
      <c r="A76">
        <v>73</v>
      </c>
    </row>
    <row r="77" spans="1:15">
      <c r="A77">
        <v>74</v>
      </c>
    </row>
    <row r="78" spans="1:15">
      <c r="A78">
        <v>75</v>
      </c>
    </row>
    <row r="79" spans="1:15">
      <c r="A79">
        <v>76</v>
      </c>
    </row>
    <row r="80" spans="1:15">
      <c r="A80">
        <v>77</v>
      </c>
    </row>
    <row r="81" spans="1:1">
      <c r="A81">
        <v>78</v>
      </c>
    </row>
    <row r="82" spans="1:1">
      <c r="A82">
        <v>79</v>
      </c>
    </row>
    <row r="83" spans="1:1">
      <c r="A83">
        <v>80</v>
      </c>
    </row>
    <row r="84" spans="1:1">
      <c r="A84">
        <v>81</v>
      </c>
    </row>
    <row r="85" spans="1:1">
      <c r="A85">
        <v>82</v>
      </c>
    </row>
    <row r="86" spans="1:1">
      <c r="A86">
        <v>83</v>
      </c>
    </row>
    <row r="87" spans="1:1">
      <c r="A87">
        <v>84</v>
      </c>
    </row>
    <row r="88" spans="1:1">
      <c r="A88">
        <v>85</v>
      </c>
    </row>
    <row r="89" spans="1:1">
      <c r="A89">
        <v>86</v>
      </c>
    </row>
    <row r="90" spans="1:1">
      <c r="A90">
        <v>87</v>
      </c>
    </row>
    <row r="91" spans="1:1">
      <c r="A91">
        <v>88</v>
      </c>
    </row>
    <row r="92" spans="1:1">
      <c r="A92">
        <v>89</v>
      </c>
    </row>
    <row r="93" spans="1:1">
      <c r="A93">
        <v>90</v>
      </c>
    </row>
    <row r="94" spans="1:1">
      <c r="A94">
        <v>91</v>
      </c>
    </row>
    <row r="95" spans="1:1">
      <c r="A95">
        <v>92</v>
      </c>
    </row>
    <row r="96" spans="1:1">
      <c r="A96">
        <v>93</v>
      </c>
    </row>
    <row r="97" spans="1:1">
      <c r="A97">
        <v>94</v>
      </c>
    </row>
    <row r="98" spans="1:1">
      <c r="A98">
        <v>95</v>
      </c>
    </row>
    <row r="99" spans="1:1">
      <c r="A99">
        <v>96</v>
      </c>
    </row>
    <row r="100" spans="1:1">
      <c r="A100">
        <v>97</v>
      </c>
    </row>
    <row r="101" spans="1:1">
      <c r="A101">
        <v>98</v>
      </c>
    </row>
    <row r="102" spans="1:1">
      <c r="A102">
        <v>99</v>
      </c>
    </row>
    <row r="103" spans="1:1">
      <c r="A103">
        <v>100</v>
      </c>
    </row>
    <row r="104" spans="1:1">
      <c r="A104">
        <v>101</v>
      </c>
    </row>
    <row r="105" spans="1:1">
      <c r="A105">
        <v>102</v>
      </c>
    </row>
    <row r="106" spans="1:1">
      <c r="A106">
        <v>103</v>
      </c>
    </row>
    <row r="107" spans="1:1">
      <c r="A107">
        <v>104</v>
      </c>
    </row>
    <row r="108" spans="1:1">
      <c r="A108">
        <v>105</v>
      </c>
    </row>
    <row r="109" spans="1:1">
      <c r="A109">
        <v>106</v>
      </c>
    </row>
    <row r="110" spans="1:1">
      <c r="A110">
        <v>107</v>
      </c>
    </row>
    <row r="111" spans="1:1">
      <c r="A111">
        <v>108</v>
      </c>
    </row>
    <row r="112" spans="1:1">
      <c r="A112">
        <v>109</v>
      </c>
    </row>
    <row r="113" spans="1:1">
      <c r="A113">
        <v>110</v>
      </c>
    </row>
    <row r="114" spans="1:1">
      <c r="A114">
        <v>111</v>
      </c>
    </row>
    <row r="115" spans="1:1">
      <c r="A115">
        <v>112</v>
      </c>
    </row>
    <row r="116" spans="1:1">
      <c r="A116">
        <v>113</v>
      </c>
    </row>
    <row r="117" spans="1:1">
      <c r="A117">
        <v>114</v>
      </c>
    </row>
    <row r="118" spans="1:1">
      <c r="A118">
        <v>115</v>
      </c>
    </row>
    <row r="119" spans="1:1">
      <c r="A119">
        <v>116</v>
      </c>
    </row>
    <row r="120" spans="1:1">
      <c r="A120">
        <v>117</v>
      </c>
    </row>
    <row r="121" spans="1:1">
      <c r="A121">
        <v>118</v>
      </c>
    </row>
    <row r="122" spans="1:1">
      <c r="A122">
        <v>119</v>
      </c>
    </row>
    <row r="123" spans="1:1">
      <c r="A123">
        <v>120</v>
      </c>
    </row>
    <row r="124" spans="1:1">
      <c r="A124">
        <v>121</v>
      </c>
    </row>
    <row r="125" spans="1:1">
      <c r="A125">
        <v>122</v>
      </c>
    </row>
    <row r="126" spans="1:1">
      <c r="A126">
        <v>123</v>
      </c>
    </row>
    <row r="127" spans="1:1">
      <c r="A127">
        <v>124</v>
      </c>
    </row>
    <row r="128" spans="1:1">
      <c r="A128">
        <v>125</v>
      </c>
    </row>
    <row r="129" spans="1:1">
      <c r="A129">
        <v>126</v>
      </c>
    </row>
    <row r="130" spans="1:1">
      <c r="A130">
        <v>127</v>
      </c>
    </row>
    <row r="131" spans="1:1">
      <c r="A131">
        <v>128</v>
      </c>
    </row>
    <row r="132" spans="1:1">
      <c r="A132">
        <v>129</v>
      </c>
    </row>
    <row r="133" spans="1:1">
      <c r="A133">
        <v>130</v>
      </c>
    </row>
    <row r="134" spans="1:1">
      <c r="A134">
        <v>131</v>
      </c>
    </row>
    <row r="135" spans="1:1">
      <c r="A135">
        <v>132</v>
      </c>
    </row>
    <row r="136" spans="1:1">
      <c r="A136">
        <v>133</v>
      </c>
    </row>
    <row r="137" spans="1:1">
      <c r="A137">
        <v>134</v>
      </c>
    </row>
    <row r="138" spans="1:1">
      <c r="A138">
        <v>135</v>
      </c>
    </row>
    <row r="139" spans="1:1">
      <c r="A139">
        <v>136</v>
      </c>
    </row>
    <row r="140" spans="1:1">
      <c r="A140">
        <v>137</v>
      </c>
    </row>
    <row r="141" spans="1:1">
      <c r="A141">
        <v>138</v>
      </c>
    </row>
    <row r="142" spans="1:1">
      <c r="A142">
        <v>139</v>
      </c>
    </row>
    <row r="143" spans="1:1">
      <c r="A143">
        <v>140</v>
      </c>
    </row>
    <row r="144" spans="1:1">
      <c r="A144">
        <v>141</v>
      </c>
    </row>
    <row r="145" spans="1:1">
      <c r="A145">
        <v>142</v>
      </c>
    </row>
    <row r="146" spans="1:1">
      <c r="A146">
        <v>143</v>
      </c>
    </row>
    <row r="147" spans="1:1">
      <c r="A147">
        <v>144</v>
      </c>
    </row>
    <row r="148" spans="1:1">
      <c r="A148">
        <v>145</v>
      </c>
    </row>
    <row r="149" spans="1:1">
      <c r="A149">
        <v>146</v>
      </c>
    </row>
    <row r="150" spans="1:1">
      <c r="A150">
        <v>147</v>
      </c>
    </row>
    <row r="151" spans="1:1">
      <c r="A151">
        <v>148</v>
      </c>
    </row>
    <row r="152" spans="1:1">
      <c r="A152">
        <v>149</v>
      </c>
    </row>
    <row r="153" spans="1:1">
      <c r="A153">
        <v>150</v>
      </c>
    </row>
    <row r="154" spans="1:1">
      <c r="A154">
        <v>151</v>
      </c>
    </row>
    <row r="155" spans="1:1">
      <c r="A155">
        <v>152</v>
      </c>
    </row>
    <row r="156" spans="1:1">
      <c r="A156">
        <v>153</v>
      </c>
    </row>
    <row r="157" spans="1:1">
      <c r="A157">
        <v>154</v>
      </c>
    </row>
    <row r="158" spans="1:1">
      <c r="A158">
        <v>155</v>
      </c>
    </row>
    <row r="159" spans="1:1">
      <c r="A159">
        <v>156</v>
      </c>
    </row>
    <row r="160" spans="1:1">
      <c r="A160">
        <v>157</v>
      </c>
    </row>
    <row r="161" spans="1:1">
      <c r="A161">
        <v>158</v>
      </c>
    </row>
    <row r="162" spans="1:1">
      <c r="A162">
        <v>159</v>
      </c>
    </row>
    <row r="163" spans="1:1">
      <c r="A163">
        <v>160</v>
      </c>
    </row>
    <row r="164" spans="1:1">
      <c r="A164">
        <v>161</v>
      </c>
    </row>
    <row r="165" spans="1:1">
      <c r="A165">
        <v>162</v>
      </c>
    </row>
    <row r="166" spans="1:1">
      <c r="A166">
        <v>163</v>
      </c>
    </row>
    <row r="167" spans="1:1">
      <c r="A167">
        <v>164</v>
      </c>
    </row>
    <row r="168" spans="1:1">
      <c r="A168">
        <v>165</v>
      </c>
    </row>
    <row r="169" spans="1:1">
      <c r="A169">
        <v>166</v>
      </c>
    </row>
    <row r="170" spans="1:1">
      <c r="A170">
        <v>167</v>
      </c>
    </row>
    <row r="171" spans="1:1">
      <c r="A171">
        <v>168</v>
      </c>
    </row>
    <row r="172" spans="1:1">
      <c r="A172">
        <v>169</v>
      </c>
    </row>
    <row r="173" spans="1:1">
      <c r="A173">
        <v>170</v>
      </c>
    </row>
    <row r="174" spans="1:1">
      <c r="A174">
        <v>171</v>
      </c>
    </row>
    <row r="175" spans="1:1">
      <c r="A175">
        <v>172</v>
      </c>
    </row>
    <row r="176" spans="1:1">
      <c r="A176">
        <v>173</v>
      </c>
    </row>
    <row r="177" spans="1:1">
      <c r="A177">
        <v>174</v>
      </c>
    </row>
    <row r="178" spans="1:1">
      <c r="A178">
        <v>175</v>
      </c>
    </row>
    <row r="179" spans="1:1">
      <c r="A179">
        <v>176</v>
      </c>
    </row>
    <row r="180" spans="1:1">
      <c r="A180">
        <v>177</v>
      </c>
    </row>
    <row r="181" spans="1:1">
      <c r="A181">
        <v>178</v>
      </c>
    </row>
    <row r="182" spans="1:1">
      <c r="A182">
        <v>179</v>
      </c>
    </row>
    <row r="183" spans="1:1">
      <c r="A183">
        <v>180</v>
      </c>
    </row>
    <row r="184" spans="1:1">
      <c r="A184">
        <v>181</v>
      </c>
    </row>
    <row r="185" spans="1:1">
      <c r="A185">
        <v>182</v>
      </c>
    </row>
    <row r="186" spans="1:1">
      <c r="A186">
        <v>183</v>
      </c>
    </row>
    <row r="187" spans="1:1">
      <c r="A187">
        <v>184</v>
      </c>
    </row>
    <row r="188" spans="1:1">
      <c r="A188">
        <v>185</v>
      </c>
    </row>
    <row r="189" spans="1:1">
      <c r="A189">
        <v>186</v>
      </c>
    </row>
    <row r="190" spans="1:1">
      <c r="A190">
        <v>187</v>
      </c>
    </row>
    <row r="191" spans="1:1">
      <c r="A191">
        <v>188</v>
      </c>
    </row>
    <row r="192" spans="1:1">
      <c r="A192">
        <v>189</v>
      </c>
    </row>
    <row r="193" spans="1:1">
      <c r="A193">
        <v>190</v>
      </c>
    </row>
    <row r="194" spans="1:1">
      <c r="A194">
        <v>191</v>
      </c>
    </row>
    <row r="195" spans="1:1">
      <c r="A195">
        <v>192</v>
      </c>
    </row>
    <row r="196" spans="1:1">
      <c r="A196">
        <v>193</v>
      </c>
    </row>
    <row r="197" spans="1:1">
      <c r="A197">
        <v>194</v>
      </c>
    </row>
    <row r="198" spans="1:1">
      <c r="A198">
        <v>195</v>
      </c>
    </row>
    <row r="199" spans="1:1">
      <c r="A199">
        <v>196</v>
      </c>
    </row>
    <row r="200" spans="1:1">
      <c r="A200">
        <v>197</v>
      </c>
    </row>
    <row r="201" spans="1:1">
      <c r="A201">
        <v>198</v>
      </c>
    </row>
    <row r="202" spans="1:1">
      <c r="A202">
        <v>199</v>
      </c>
    </row>
    <row r="203" spans="1:1">
      <c r="A203">
        <v>200</v>
      </c>
    </row>
    <row r="204" spans="1:1">
      <c r="A204">
        <v>201</v>
      </c>
    </row>
    <row r="205" spans="1:1">
      <c r="A205">
        <v>202</v>
      </c>
    </row>
    <row r="206" spans="1:1">
      <c r="A206">
        <v>203</v>
      </c>
    </row>
    <row r="207" spans="1:1">
      <c r="A207">
        <v>204</v>
      </c>
    </row>
    <row r="208" spans="1:1">
      <c r="A208">
        <v>205</v>
      </c>
    </row>
    <row r="209" spans="1:1">
      <c r="A209">
        <v>206</v>
      </c>
    </row>
    <row r="210" spans="1:1">
      <c r="A210">
        <v>207</v>
      </c>
    </row>
    <row r="211" spans="1:1">
      <c r="A211">
        <v>208</v>
      </c>
    </row>
    <row r="212" spans="1:1">
      <c r="A212">
        <v>209</v>
      </c>
    </row>
    <row r="213" spans="1:1">
      <c r="A213">
        <v>210</v>
      </c>
    </row>
    <row r="214" spans="1:1">
      <c r="A214">
        <v>211</v>
      </c>
    </row>
    <row r="215" spans="1:1">
      <c r="A215">
        <v>212</v>
      </c>
    </row>
    <row r="216" spans="1:1">
      <c r="A216">
        <v>213</v>
      </c>
    </row>
    <row r="217" spans="1:1">
      <c r="A217">
        <v>214</v>
      </c>
    </row>
    <row r="218" spans="1:1">
      <c r="A218">
        <v>215</v>
      </c>
    </row>
    <row r="219" spans="1:1">
      <c r="A219">
        <v>216</v>
      </c>
    </row>
    <row r="220" spans="1:1">
      <c r="A220">
        <v>217</v>
      </c>
    </row>
    <row r="221" spans="1:1">
      <c r="A221">
        <v>218</v>
      </c>
    </row>
    <row r="222" spans="1:1">
      <c r="A222">
        <v>219</v>
      </c>
    </row>
    <row r="223" spans="1:1">
      <c r="A223">
        <v>220</v>
      </c>
    </row>
    <row r="224" spans="1:1">
      <c r="A224">
        <v>221</v>
      </c>
    </row>
    <row r="225" spans="1:1">
      <c r="A225">
        <v>222</v>
      </c>
    </row>
    <row r="226" spans="1:1">
      <c r="A226">
        <v>223</v>
      </c>
    </row>
    <row r="227" spans="1:1">
      <c r="A227">
        <v>224</v>
      </c>
    </row>
    <row r="228" spans="1:1">
      <c r="A228">
        <v>225</v>
      </c>
    </row>
    <row r="229" spans="1:1">
      <c r="A229">
        <v>226</v>
      </c>
    </row>
    <row r="230" spans="1:1">
      <c r="A230">
        <v>227</v>
      </c>
    </row>
    <row r="231" spans="1:1">
      <c r="A231">
        <v>228</v>
      </c>
    </row>
    <row r="232" spans="1:1">
      <c r="A232">
        <v>229</v>
      </c>
    </row>
    <row r="233" spans="1:1">
      <c r="A233">
        <v>230</v>
      </c>
    </row>
    <row r="234" spans="1:1">
      <c r="A234">
        <v>231</v>
      </c>
    </row>
    <row r="235" spans="1:1">
      <c r="A235">
        <v>232</v>
      </c>
    </row>
    <row r="236" spans="1:1">
      <c r="A236">
        <v>233</v>
      </c>
    </row>
    <row r="237" spans="1:1">
      <c r="A237">
        <v>234</v>
      </c>
    </row>
    <row r="238" spans="1:1">
      <c r="A238">
        <v>235</v>
      </c>
    </row>
    <row r="239" spans="1:1">
      <c r="A239">
        <v>236</v>
      </c>
    </row>
    <row r="240" spans="1:1">
      <c r="A240">
        <v>237</v>
      </c>
    </row>
    <row r="241" spans="1:1">
      <c r="A241">
        <v>238</v>
      </c>
    </row>
    <row r="242" spans="1:1">
      <c r="A242">
        <v>239</v>
      </c>
    </row>
    <row r="243" spans="1:1">
      <c r="A243">
        <v>240</v>
      </c>
    </row>
    <row r="244" spans="1:1">
      <c r="A244">
        <v>241</v>
      </c>
    </row>
    <row r="245" spans="1:1">
      <c r="A245">
        <v>242</v>
      </c>
    </row>
    <row r="246" spans="1:1">
      <c r="A246">
        <v>243</v>
      </c>
    </row>
    <row r="247" spans="1:1">
      <c r="A247">
        <v>244</v>
      </c>
    </row>
    <row r="248" spans="1:1">
      <c r="A248">
        <v>245</v>
      </c>
    </row>
    <row r="249" spans="1:1">
      <c r="A249">
        <v>246</v>
      </c>
    </row>
    <row r="250" spans="1:1">
      <c r="A250">
        <v>247</v>
      </c>
    </row>
    <row r="251" spans="1:1">
      <c r="A251">
        <v>248</v>
      </c>
    </row>
    <row r="252" spans="1:1">
      <c r="A252">
        <v>249</v>
      </c>
    </row>
    <row r="253" spans="1:1">
      <c r="A253">
        <v>250</v>
      </c>
    </row>
    <row r="254" spans="1:1">
      <c r="A254">
        <v>251</v>
      </c>
    </row>
    <row r="255" spans="1:1">
      <c r="A255">
        <v>252</v>
      </c>
    </row>
    <row r="256" spans="1:1">
      <c r="A256">
        <v>253</v>
      </c>
    </row>
    <row r="257" spans="1:1">
      <c r="A257">
        <v>254</v>
      </c>
    </row>
    <row r="258" spans="1:1">
      <c r="A258">
        <v>255</v>
      </c>
    </row>
    <row r="259" spans="1:1">
      <c r="A259">
        <v>256</v>
      </c>
    </row>
    <row r="260" spans="1:1">
      <c r="A260">
        <v>257</v>
      </c>
    </row>
    <row r="261" spans="1:1">
      <c r="A261">
        <v>258</v>
      </c>
    </row>
    <row r="262" spans="1:1">
      <c r="A262">
        <v>259</v>
      </c>
    </row>
    <row r="263" spans="1:1">
      <c r="A263">
        <v>260</v>
      </c>
    </row>
    <row r="264" spans="1:1">
      <c r="A264">
        <v>261</v>
      </c>
    </row>
    <row r="265" spans="1:1">
      <c r="A265">
        <v>262</v>
      </c>
    </row>
    <row r="266" spans="1:1">
      <c r="A266">
        <v>263</v>
      </c>
    </row>
    <row r="267" spans="1:1">
      <c r="A267">
        <v>264</v>
      </c>
    </row>
    <row r="268" spans="1:1">
      <c r="A268">
        <v>265</v>
      </c>
    </row>
    <row r="269" spans="1:1">
      <c r="A269">
        <v>266</v>
      </c>
    </row>
    <row r="270" spans="1:1">
      <c r="A270">
        <v>267</v>
      </c>
    </row>
    <row r="271" spans="1:1">
      <c r="A271">
        <v>268</v>
      </c>
    </row>
    <row r="272" spans="1:1">
      <c r="A272">
        <v>269</v>
      </c>
    </row>
    <row r="273" spans="1:1">
      <c r="A273">
        <v>270</v>
      </c>
    </row>
    <row r="274" spans="1:1">
      <c r="A274">
        <v>271</v>
      </c>
    </row>
    <row r="275" spans="1:1">
      <c r="A275">
        <v>272</v>
      </c>
    </row>
    <row r="276" spans="1:1">
      <c r="A276">
        <v>273</v>
      </c>
    </row>
    <row r="277" spans="1:1">
      <c r="A277">
        <v>274</v>
      </c>
    </row>
    <row r="278" spans="1:1">
      <c r="A278">
        <v>275</v>
      </c>
    </row>
    <row r="279" spans="1:1">
      <c r="A279">
        <v>276</v>
      </c>
    </row>
    <row r="280" spans="1:1">
      <c r="A280">
        <v>277</v>
      </c>
    </row>
    <row r="281" spans="1:1">
      <c r="A281">
        <v>278</v>
      </c>
    </row>
    <row r="282" spans="1:1">
      <c r="A282">
        <v>279</v>
      </c>
    </row>
    <row r="283" spans="1:1">
      <c r="A283">
        <v>280</v>
      </c>
    </row>
    <row r="284" spans="1:1">
      <c r="A284">
        <v>281</v>
      </c>
    </row>
    <row r="285" spans="1:1">
      <c r="A285">
        <v>282</v>
      </c>
    </row>
    <row r="286" spans="1:1">
      <c r="A286">
        <v>283</v>
      </c>
    </row>
    <row r="287" spans="1:1">
      <c r="A287">
        <v>284</v>
      </c>
    </row>
    <row r="288" spans="1:1">
      <c r="A288">
        <v>285</v>
      </c>
    </row>
    <row r="289" spans="1:1">
      <c r="A289">
        <v>286</v>
      </c>
    </row>
    <row r="290" spans="1:1">
      <c r="A290">
        <v>287</v>
      </c>
    </row>
    <row r="291" spans="1:1">
      <c r="A291">
        <v>288</v>
      </c>
    </row>
    <row r="292" spans="1:1">
      <c r="A292">
        <v>289</v>
      </c>
    </row>
    <row r="293" spans="1:1">
      <c r="A293">
        <v>290</v>
      </c>
    </row>
    <row r="294" spans="1:1">
      <c r="A294">
        <v>291</v>
      </c>
    </row>
    <row r="295" spans="1:1">
      <c r="A295">
        <v>292</v>
      </c>
    </row>
    <row r="296" spans="1:1">
      <c r="A296">
        <v>293</v>
      </c>
    </row>
    <row r="297" spans="1:1">
      <c r="A297">
        <v>294</v>
      </c>
    </row>
    <row r="298" spans="1:1">
      <c r="A298">
        <v>295</v>
      </c>
    </row>
    <row r="299" spans="1:1">
      <c r="A299">
        <v>296</v>
      </c>
    </row>
    <row r="300" spans="1:1">
      <c r="A300">
        <v>297</v>
      </c>
    </row>
    <row r="301" spans="1:1">
      <c r="A301">
        <v>298</v>
      </c>
    </row>
    <row r="302" spans="1:1">
      <c r="A302">
        <v>299</v>
      </c>
    </row>
    <row r="303" spans="1:1">
      <c r="A303">
        <v>300</v>
      </c>
    </row>
    <row r="304" spans="1:1">
      <c r="A304">
        <v>301</v>
      </c>
    </row>
    <row r="305" spans="1:1">
      <c r="A305">
        <v>302</v>
      </c>
    </row>
    <row r="306" spans="1:1">
      <c r="A306">
        <v>303</v>
      </c>
    </row>
    <row r="307" spans="1:1">
      <c r="A307">
        <v>304</v>
      </c>
    </row>
    <row r="308" spans="1:1">
      <c r="A308">
        <v>305</v>
      </c>
    </row>
    <row r="309" spans="1:1">
      <c r="A309">
        <v>306</v>
      </c>
    </row>
    <row r="310" spans="1:1">
      <c r="A310">
        <v>307</v>
      </c>
    </row>
    <row r="311" spans="1:1">
      <c r="A311">
        <v>308</v>
      </c>
    </row>
    <row r="312" spans="1:1">
      <c r="A312">
        <v>309</v>
      </c>
    </row>
    <row r="313" spans="1:1">
      <c r="A313">
        <v>310</v>
      </c>
    </row>
    <row r="314" spans="1:1">
      <c r="A314">
        <v>311</v>
      </c>
    </row>
    <row r="315" spans="1:1">
      <c r="A315">
        <v>312</v>
      </c>
    </row>
    <row r="316" spans="1:1">
      <c r="A316">
        <v>313</v>
      </c>
    </row>
    <row r="317" spans="1:1">
      <c r="A317">
        <v>314</v>
      </c>
    </row>
    <row r="318" spans="1:1">
      <c r="A318">
        <v>315</v>
      </c>
    </row>
    <row r="319" spans="1:1">
      <c r="A319">
        <v>316</v>
      </c>
    </row>
    <row r="320" spans="1:1">
      <c r="A320">
        <v>317</v>
      </c>
    </row>
    <row r="321" spans="1:1">
      <c r="A321">
        <v>318</v>
      </c>
    </row>
    <row r="322" spans="1:1">
      <c r="A322">
        <v>319</v>
      </c>
    </row>
    <row r="323" spans="1:1">
      <c r="A323">
        <v>320</v>
      </c>
    </row>
    <row r="324" spans="1:1">
      <c r="A324">
        <v>321</v>
      </c>
    </row>
    <row r="325" spans="1:1">
      <c r="A325">
        <v>322</v>
      </c>
    </row>
    <row r="326" spans="1:1">
      <c r="A326">
        <v>323</v>
      </c>
    </row>
    <row r="327" spans="1:1">
      <c r="A327">
        <v>324</v>
      </c>
    </row>
    <row r="328" spans="1:1">
      <c r="A328">
        <v>325</v>
      </c>
    </row>
    <row r="329" spans="1:1">
      <c r="A329">
        <v>326</v>
      </c>
    </row>
    <row r="330" spans="1:1">
      <c r="A330">
        <v>327</v>
      </c>
    </row>
    <row r="331" spans="1:1">
      <c r="A331">
        <v>328</v>
      </c>
    </row>
    <row r="332" spans="1:1">
      <c r="A332">
        <v>329</v>
      </c>
    </row>
    <row r="333" spans="1:1">
      <c r="A333">
        <v>330</v>
      </c>
    </row>
    <row r="334" spans="1:1">
      <c r="A334">
        <v>331</v>
      </c>
    </row>
    <row r="335" spans="1:1">
      <c r="A335">
        <v>332</v>
      </c>
    </row>
    <row r="336" spans="1:1">
      <c r="A336">
        <v>333</v>
      </c>
    </row>
    <row r="337" spans="1:1">
      <c r="A337">
        <v>334</v>
      </c>
    </row>
    <row r="338" spans="1:1">
      <c r="A338">
        <v>335</v>
      </c>
    </row>
    <row r="339" spans="1:1">
      <c r="A339">
        <v>336</v>
      </c>
    </row>
    <row r="340" spans="1:1">
      <c r="A340">
        <v>337</v>
      </c>
    </row>
    <row r="341" spans="1:1">
      <c r="A341">
        <v>338</v>
      </c>
    </row>
    <row r="342" spans="1:1">
      <c r="A342">
        <v>339</v>
      </c>
    </row>
    <row r="343" spans="1:1">
      <c r="A343">
        <v>340</v>
      </c>
    </row>
    <row r="344" spans="1:1">
      <c r="A344">
        <v>341</v>
      </c>
    </row>
    <row r="345" spans="1:1">
      <c r="A345">
        <v>342</v>
      </c>
    </row>
    <row r="346" spans="1:1">
      <c r="A346">
        <v>343</v>
      </c>
    </row>
    <row r="347" spans="1:1">
      <c r="A347">
        <v>344</v>
      </c>
    </row>
    <row r="348" spans="1:1">
      <c r="A348">
        <v>345</v>
      </c>
    </row>
    <row r="349" spans="1:1">
      <c r="A349">
        <v>346</v>
      </c>
    </row>
    <row r="350" spans="1:1">
      <c r="A350">
        <v>347</v>
      </c>
    </row>
    <row r="351" spans="1:1">
      <c r="A351">
        <v>348</v>
      </c>
    </row>
    <row r="352" spans="1:1">
      <c r="A352">
        <v>349</v>
      </c>
    </row>
    <row r="353" spans="1:1">
      <c r="A353">
        <v>350</v>
      </c>
    </row>
    <row r="354" spans="1:1">
      <c r="A354">
        <v>351</v>
      </c>
    </row>
    <row r="355" spans="1:1">
      <c r="A355">
        <v>352</v>
      </c>
    </row>
    <row r="356" spans="1:1">
      <c r="A356">
        <v>353</v>
      </c>
    </row>
    <row r="357" spans="1:1">
      <c r="A357">
        <v>354</v>
      </c>
    </row>
    <row r="358" spans="1:1">
      <c r="A358">
        <v>355</v>
      </c>
    </row>
    <row r="359" spans="1:1">
      <c r="A359">
        <v>356</v>
      </c>
    </row>
    <row r="360" spans="1:1">
      <c r="A360">
        <v>357</v>
      </c>
    </row>
    <row r="361" spans="1:1">
      <c r="A361">
        <v>358</v>
      </c>
    </row>
    <row r="362" spans="1:1">
      <c r="A362">
        <v>359</v>
      </c>
    </row>
    <row r="363" spans="1:1">
      <c r="A363">
        <v>360</v>
      </c>
    </row>
    <row r="364" spans="1:1">
      <c r="A364">
        <v>361</v>
      </c>
    </row>
    <row r="365" spans="1:1">
      <c r="A365">
        <v>362</v>
      </c>
    </row>
    <row r="366" spans="1:1">
      <c r="A366">
        <v>363</v>
      </c>
    </row>
    <row r="367" spans="1:1">
      <c r="A367">
        <v>364</v>
      </c>
    </row>
    <row r="368" spans="1:1">
      <c r="A368">
        <v>365</v>
      </c>
    </row>
    <row r="369" spans="1:1">
      <c r="A369">
        <v>366</v>
      </c>
    </row>
    <row r="370" spans="1:1">
      <c r="A370">
        <v>367</v>
      </c>
    </row>
    <row r="371" spans="1:1">
      <c r="A371">
        <v>368</v>
      </c>
    </row>
    <row r="372" spans="1:1">
      <c r="A372">
        <v>369</v>
      </c>
    </row>
    <row r="373" spans="1:1">
      <c r="A373">
        <v>370</v>
      </c>
    </row>
    <row r="374" spans="1:1">
      <c r="A374">
        <v>371</v>
      </c>
    </row>
    <row r="375" spans="1:1">
      <c r="A375">
        <v>372</v>
      </c>
    </row>
    <row r="376" spans="1:1">
      <c r="A376">
        <v>373</v>
      </c>
    </row>
    <row r="377" spans="1:1">
      <c r="A377">
        <v>374</v>
      </c>
    </row>
    <row r="378" spans="1:1">
      <c r="A378">
        <v>375</v>
      </c>
    </row>
    <row r="379" spans="1:1">
      <c r="A379">
        <v>376</v>
      </c>
    </row>
    <row r="380" spans="1:1">
      <c r="A380">
        <v>377</v>
      </c>
    </row>
    <row r="381" spans="1:1">
      <c r="A381">
        <v>378</v>
      </c>
    </row>
    <row r="382" spans="1:1">
      <c r="A382">
        <v>379</v>
      </c>
    </row>
    <row r="383" spans="1:1">
      <c r="A383">
        <v>380</v>
      </c>
    </row>
    <row r="384" spans="1:1">
      <c r="A384">
        <v>381</v>
      </c>
    </row>
    <row r="385" spans="1:1">
      <c r="A385">
        <v>382</v>
      </c>
    </row>
    <row r="386" spans="1:1">
      <c r="A386">
        <v>383</v>
      </c>
    </row>
    <row r="387" spans="1:1">
      <c r="A387">
        <v>384</v>
      </c>
    </row>
    <row r="388" spans="1:1">
      <c r="A388">
        <v>385</v>
      </c>
    </row>
    <row r="389" spans="1:1">
      <c r="A389">
        <v>386</v>
      </c>
    </row>
    <row r="390" spans="1:1">
      <c r="A390">
        <v>387</v>
      </c>
    </row>
    <row r="391" spans="1:1">
      <c r="A391">
        <v>388</v>
      </c>
    </row>
    <row r="392" spans="1:1">
      <c r="A392">
        <v>389</v>
      </c>
    </row>
    <row r="393" spans="1:1">
      <c r="A393">
        <v>390</v>
      </c>
    </row>
    <row r="394" spans="1:1">
      <c r="A394">
        <v>391</v>
      </c>
    </row>
    <row r="395" spans="1:1">
      <c r="A395">
        <v>392</v>
      </c>
    </row>
    <row r="396" spans="1:1">
      <c r="A396">
        <v>393</v>
      </c>
    </row>
    <row r="397" spans="1:1">
      <c r="A397">
        <v>394</v>
      </c>
    </row>
    <row r="398" spans="1:1">
      <c r="A398">
        <v>395</v>
      </c>
    </row>
    <row r="399" spans="1:1">
      <c r="A399">
        <v>396</v>
      </c>
    </row>
    <row r="400" spans="1:1">
      <c r="A400">
        <v>397</v>
      </c>
    </row>
    <row r="401" spans="1:1">
      <c r="A401">
        <v>398</v>
      </c>
    </row>
    <row r="402" spans="1:1">
      <c r="A402">
        <v>399</v>
      </c>
    </row>
    <row r="403" spans="1:1">
      <c r="A403">
        <v>400</v>
      </c>
    </row>
    <row r="404" spans="1:1">
      <c r="A404">
        <v>401</v>
      </c>
    </row>
    <row r="405" spans="1:1">
      <c r="A405">
        <v>402</v>
      </c>
    </row>
    <row r="406" spans="1:1">
      <c r="A406">
        <v>403</v>
      </c>
    </row>
    <row r="407" spans="1:1">
      <c r="A407">
        <v>404</v>
      </c>
    </row>
    <row r="408" spans="1:1">
      <c r="A408">
        <v>405</v>
      </c>
    </row>
    <row r="409" spans="1:1">
      <c r="A409">
        <v>406</v>
      </c>
    </row>
    <row r="410" spans="1:1">
      <c r="A410">
        <v>407</v>
      </c>
    </row>
    <row r="411" spans="1:1">
      <c r="A411">
        <v>408</v>
      </c>
    </row>
    <row r="412" spans="1:1">
      <c r="A412">
        <v>409</v>
      </c>
    </row>
    <row r="413" spans="1:1">
      <c r="A413">
        <v>410</v>
      </c>
    </row>
    <row r="414" spans="1:1">
      <c r="A414">
        <v>411</v>
      </c>
    </row>
    <row r="415" spans="1:1">
      <c r="A415">
        <v>412</v>
      </c>
    </row>
    <row r="416" spans="1:1">
      <c r="A416">
        <v>413</v>
      </c>
    </row>
    <row r="417" spans="1:1">
      <c r="A417">
        <v>414</v>
      </c>
    </row>
    <row r="418" spans="1:1">
      <c r="A418">
        <v>415</v>
      </c>
    </row>
    <row r="419" spans="1:1">
      <c r="A419">
        <v>416</v>
      </c>
    </row>
    <row r="420" spans="1:1">
      <c r="A420">
        <v>417</v>
      </c>
    </row>
    <row r="421" spans="1:1">
      <c r="A421">
        <v>418</v>
      </c>
    </row>
    <row r="422" spans="1:1">
      <c r="A422">
        <v>419</v>
      </c>
    </row>
    <row r="423" spans="1:1">
      <c r="A423">
        <v>420</v>
      </c>
    </row>
    <row r="424" spans="1:1">
      <c r="A424">
        <v>421</v>
      </c>
    </row>
    <row r="425" spans="1:1">
      <c r="A425">
        <v>422</v>
      </c>
    </row>
    <row r="426" spans="1:1">
      <c r="A426">
        <v>423</v>
      </c>
    </row>
    <row r="427" spans="1:1">
      <c r="A427">
        <v>424</v>
      </c>
    </row>
    <row r="428" spans="1:1">
      <c r="A428">
        <v>425</v>
      </c>
    </row>
    <row r="429" spans="1:1">
      <c r="A429">
        <v>426</v>
      </c>
    </row>
    <row r="430" spans="1:1">
      <c r="A430">
        <v>427</v>
      </c>
    </row>
    <row r="431" spans="1:1">
      <c r="A431">
        <v>428</v>
      </c>
    </row>
    <row r="432" spans="1:1">
      <c r="A432">
        <v>429</v>
      </c>
    </row>
    <row r="433" spans="1:1">
      <c r="A433">
        <v>430</v>
      </c>
    </row>
    <row r="434" spans="1:1">
      <c r="A434">
        <v>431</v>
      </c>
    </row>
    <row r="435" spans="1:1">
      <c r="A435">
        <v>432</v>
      </c>
    </row>
    <row r="436" spans="1:1">
      <c r="A436">
        <v>433</v>
      </c>
    </row>
    <row r="437" spans="1:1">
      <c r="A437">
        <v>434</v>
      </c>
    </row>
    <row r="438" spans="1:1">
      <c r="A438">
        <v>435</v>
      </c>
    </row>
    <row r="439" spans="1:1">
      <c r="A439">
        <v>436</v>
      </c>
    </row>
    <row r="440" spans="1:1">
      <c r="A440">
        <v>437</v>
      </c>
    </row>
    <row r="441" spans="1:1">
      <c r="A441">
        <v>438</v>
      </c>
    </row>
    <row r="442" spans="1:1">
      <c r="A442">
        <v>439</v>
      </c>
    </row>
    <row r="443" spans="1:1">
      <c r="A443">
        <v>440</v>
      </c>
    </row>
    <row r="444" spans="1:1">
      <c r="A444">
        <v>441</v>
      </c>
    </row>
    <row r="445" spans="1:1">
      <c r="A445">
        <v>442</v>
      </c>
    </row>
    <row r="446" spans="1:1">
      <c r="A446">
        <v>443</v>
      </c>
    </row>
    <row r="447" spans="1:1">
      <c r="A447">
        <v>444</v>
      </c>
    </row>
    <row r="448" spans="1:1">
      <c r="A448">
        <v>445</v>
      </c>
    </row>
    <row r="449" spans="1:1">
      <c r="A449">
        <v>446</v>
      </c>
    </row>
    <row r="450" spans="1:1">
      <c r="A450">
        <v>447</v>
      </c>
    </row>
    <row r="451" spans="1:1">
      <c r="A451">
        <v>448</v>
      </c>
    </row>
    <row r="452" spans="1:1">
      <c r="A452">
        <v>449</v>
      </c>
    </row>
    <row r="453" spans="1:1">
      <c r="A453">
        <v>450</v>
      </c>
    </row>
    <row r="454" spans="1:1">
      <c r="A454">
        <v>451</v>
      </c>
    </row>
    <row r="455" spans="1:1">
      <c r="A455">
        <v>452</v>
      </c>
    </row>
    <row r="456" spans="1:1">
      <c r="A456">
        <v>453</v>
      </c>
    </row>
    <row r="457" spans="1:1">
      <c r="A457">
        <v>454</v>
      </c>
    </row>
    <row r="458" spans="1:1">
      <c r="A458">
        <v>455</v>
      </c>
    </row>
    <row r="459" spans="1:1">
      <c r="A459">
        <v>456</v>
      </c>
    </row>
    <row r="460" spans="1:1">
      <c r="A460">
        <v>457</v>
      </c>
    </row>
    <row r="461" spans="1:1">
      <c r="A461">
        <v>458</v>
      </c>
    </row>
    <row r="462" spans="1:1">
      <c r="A462">
        <v>459</v>
      </c>
    </row>
    <row r="463" spans="1:1">
      <c r="A463">
        <v>460</v>
      </c>
    </row>
    <row r="464" spans="1:1">
      <c r="A464">
        <v>461</v>
      </c>
    </row>
    <row r="465" spans="1:1">
      <c r="A465">
        <v>462</v>
      </c>
    </row>
    <row r="466" spans="1:1">
      <c r="A466">
        <v>463</v>
      </c>
    </row>
    <row r="467" spans="1:1">
      <c r="A467">
        <v>464</v>
      </c>
    </row>
    <row r="468" spans="1:1">
      <c r="A468">
        <v>465</v>
      </c>
    </row>
    <row r="469" spans="1:1">
      <c r="A469">
        <v>466</v>
      </c>
    </row>
    <row r="470" spans="1:1">
      <c r="A470">
        <v>467</v>
      </c>
    </row>
    <row r="471" spans="1:1">
      <c r="A471">
        <v>468</v>
      </c>
    </row>
    <row r="472" spans="1:1">
      <c r="A472">
        <v>469</v>
      </c>
    </row>
    <row r="473" spans="1:1">
      <c r="A473">
        <v>470</v>
      </c>
    </row>
    <row r="474" spans="1:1">
      <c r="A474">
        <v>471</v>
      </c>
    </row>
    <row r="475" spans="1:1">
      <c r="A475">
        <v>472</v>
      </c>
    </row>
    <row r="476" spans="1:1">
      <c r="A476">
        <v>473</v>
      </c>
    </row>
    <row r="477" spans="1:1">
      <c r="A477">
        <v>474</v>
      </c>
    </row>
    <row r="478" spans="1:1">
      <c r="A478">
        <v>475</v>
      </c>
    </row>
    <row r="479" spans="1:1">
      <c r="A479">
        <v>476</v>
      </c>
    </row>
    <row r="480" spans="1:1">
      <c r="A480">
        <v>477</v>
      </c>
    </row>
    <row r="481" spans="1:1">
      <c r="A481">
        <v>478</v>
      </c>
    </row>
    <row r="482" spans="1:1">
      <c r="A482">
        <v>479</v>
      </c>
    </row>
    <row r="483" spans="1:1">
      <c r="A483">
        <v>480</v>
      </c>
    </row>
    <row r="484" spans="1:1">
      <c r="A484">
        <v>481</v>
      </c>
    </row>
    <row r="485" spans="1:1">
      <c r="A485">
        <v>482</v>
      </c>
    </row>
    <row r="486" spans="1:1">
      <c r="A486">
        <v>483</v>
      </c>
    </row>
    <row r="487" spans="1:1">
      <c r="A487">
        <v>484</v>
      </c>
    </row>
    <row r="488" spans="1:1">
      <c r="A488">
        <v>485</v>
      </c>
    </row>
    <row r="489" spans="1:1">
      <c r="A489">
        <v>486</v>
      </c>
    </row>
    <row r="490" spans="1:1">
      <c r="A490">
        <v>487</v>
      </c>
    </row>
    <row r="491" spans="1:1">
      <c r="A491">
        <v>488</v>
      </c>
    </row>
    <row r="492" spans="1:1">
      <c r="A492">
        <v>489</v>
      </c>
    </row>
    <row r="493" spans="1:1">
      <c r="A493">
        <v>490</v>
      </c>
    </row>
    <row r="494" spans="1:1">
      <c r="A494">
        <v>491</v>
      </c>
    </row>
    <row r="495" spans="1:1">
      <c r="A495">
        <v>492</v>
      </c>
    </row>
    <row r="496" spans="1:1">
      <c r="A496">
        <v>493</v>
      </c>
    </row>
    <row r="497" spans="1:1">
      <c r="A497">
        <v>494</v>
      </c>
    </row>
    <row r="498" spans="1:1">
      <c r="A498">
        <v>495</v>
      </c>
    </row>
    <row r="499" spans="1:1">
      <c r="A499">
        <v>496</v>
      </c>
    </row>
    <row r="500" spans="1:1">
      <c r="A500">
        <v>497</v>
      </c>
    </row>
    <row r="501" spans="1:1">
      <c r="A501">
        <v>498</v>
      </c>
    </row>
    <row r="502" spans="1:1">
      <c r="A502">
        <v>499</v>
      </c>
    </row>
    <row r="503" spans="1:1">
      <c r="A503">
        <v>500</v>
      </c>
    </row>
    <row r="504" spans="1:1">
      <c r="A504">
        <v>501</v>
      </c>
    </row>
    <row r="505" spans="1:1">
      <c r="A505">
        <v>502</v>
      </c>
    </row>
    <row r="506" spans="1:1">
      <c r="A506">
        <v>503</v>
      </c>
    </row>
    <row r="507" spans="1:1">
      <c r="A507">
        <v>504</v>
      </c>
    </row>
    <row r="508" spans="1:1">
      <c r="A508">
        <v>505</v>
      </c>
    </row>
    <row r="509" spans="1:1">
      <c r="A509">
        <v>506</v>
      </c>
    </row>
    <row r="510" spans="1:1">
      <c r="A510">
        <v>507</v>
      </c>
    </row>
    <row r="511" spans="1:1">
      <c r="A511">
        <v>508</v>
      </c>
    </row>
    <row r="512" spans="1:1">
      <c r="A512">
        <v>509</v>
      </c>
    </row>
    <row r="513" spans="1:1">
      <c r="A513">
        <v>510</v>
      </c>
    </row>
    <row r="514" spans="1:1">
      <c r="A514">
        <v>511</v>
      </c>
    </row>
    <row r="515" spans="1:1">
      <c r="A515">
        <v>512</v>
      </c>
    </row>
    <row r="516" spans="1:1">
      <c r="A516">
        <v>513</v>
      </c>
    </row>
    <row r="517" spans="1:1">
      <c r="A517">
        <v>514</v>
      </c>
    </row>
    <row r="518" spans="1:1">
      <c r="A518">
        <v>515</v>
      </c>
    </row>
    <row r="519" spans="1:1">
      <c r="A519">
        <v>516</v>
      </c>
    </row>
    <row r="520" spans="1:1">
      <c r="A520">
        <v>517</v>
      </c>
    </row>
    <row r="521" spans="1:1">
      <c r="A521">
        <v>518</v>
      </c>
    </row>
    <row r="522" spans="1:1">
      <c r="A522">
        <v>519</v>
      </c>
    </row>
    <row r="523" spans="1:1">
      <c r="A523">
        <v>520</v>
      </c>
    </row>
    <row r="524" spans="1:1">
      <c r="A524">
        <v>521</v>
      </c>
    </row>
    <row r="525" spans="1:1">
      <c r="A525">
        <v>522</v>
      </c>
    </row>
    <row r="526" spans="1:1">
      <c r="A526">
        <v>523</v>
      </c>
    </row>
    <row r="527" spans="1:1">
      <c r="A527">
        <v>524</v>
      </c>
    </row>
    <row r="528" spans="1:1">
      <c r="A528">
        <v>525</v>
      </c>
    </row>
    <row r="529" spans="1:1">
      <c r="A529">
        <v>526</v>
      </c>
    </row>
    <row r="530" spans="1:1">
      <c r="A530">
        <v>527</v>
      </c>
    </row>
    <row r="531" spans="1:1">
      <c r="A531">
        <v>528</v>
      </c>
    </row>
    <row r="532" spans="1:1">
      <c r="A532">
        <v>529</v>
      </c>
    </row>
    <row r="533" spans="1:1">
      <c r="A533">
        <v>530</v>
      </c>
    </row>
    <row r="534" spans="1:1">
      <c r="A534">
        <v>531</v>
      </c>
    </row>
    <row r="535" spans="1:1">
      <c r="A535">
        <v>532</v>
      </c>
    </row>
    <row r="536" spans="1:1">
      <c r="A536">
        <v>533</v>
      </c>
    </row>
    <row r="537" spans="1:1">
      <c r="A537">
        <v>534</v>
      </c>
    </row>
    <row r="538" spans="1:1">
      <c r="A538">
        <v>535</v>
      </c>
    </row>
    <row r="539" spans="1:1">
      <c r="A539">
        <v>536</v>
      </c>
    </row>
    <row r="540" spans="1:1">
      <c r="A540">
        <v>537</v>
      </c>
    </row>
    <row r="541" spans="1:1">
      <c r="A541">
        <v>538</v>
      </c>
    </row>
    <row r="542" spans="1:1">
      <c r="A542">
        <v>539</v>
      </c>
    </row>
    <row r="543" spans="1:1">
      <c r="A543">
        <v>540</v>
      </c>
    </row>
    <row r="544" spans="1:1">
      <c r="A544">
        <v>541</v>
      </c>
    </row>
    <row r="545" spans="1:1">
      <c r="A545">
        <v>542</v>
      </c>
    </row>
    <row r="546" spans="1:1">
      <c r="A546">
        <v>543</v>
      </c>
    </row>
    <row r="547" spans="1:1">
      <c r="A547">
        <v>544</v>
      </c>
    </row>
    <row r="548" spans="1:1">
      <c r="A548">
        <v>545</v>
      </c>
    </row>
    <row r="549" spans="1:1">
      <c r="A549">
        <v>546</v>
      </c>
    </row>
    <row r="550" spans="1:1">
      <c r="A550">
        <v>547</v>
      </c>
    </row>
    <row r="551" spans="1:1">
      <c r="A551">
        <v>548</v>
      </c>
    </row>
    <row r="552" spans="1:1">
      <c r="A552">
        <v>549</v>
      </c>
    </row>
    <row r="553" spans="1:1">
      <c r="A553">
        <v>550</v>
      </c>
    </row>
    <row r="554" spans="1:1">
      <c r="A554">
        <v>551</v>
      </c>
    </row>
    <row r="555" spans="1:1">
      <c r="A555">
        <v>552</v>
      </c>
    </row>
    <row r="556" spans="1:1">
      <c r="A556">
        <v>553</v>
      </c>
    </row>
    <row r="557" spans="1:1">
      <c r="A557">
        <v>554</v>
      </c>
    </row>
    <row r="558" spans="1:1">
      <c r="A558">
        <v>555</v>
      </c>
    </row>
    <row r="559" spans="1:1">
      <c r="A559">
        <v>556</v>
      </c>
    </row>
    <row r="560" spans="1:1">
      <c r="A560">
        <v>557</v>
      </c>
    </row>
    <row r="561" spans="1:1">
      <c r="A561">
        <v>558</v>
      </c>
    </row>
    <row r="562" spans="1:1">
      <c r="A562">
        <v>559</v>
      </c>
    </row>
    <row r="563" spans="1:1">
      <c r="A563">
        <v>560</v>
      </c>
    </row>
    <row r="564" spans="1:1">
      <c r="A564">
        <v>561</v>
      </c>
    </row>
    <row r="565" spans="1:1">
      <c r="A565">
        <v>562</v>
      </c>
    </row>
    <row r="566" spans="1:1">
      <c r="A566">
        <v>563</v>
      </c>
    </row>
    <row r="567" spans="1:1">
      <c r="A567">
        <v>564</v>
      </c>
    </row>
    <row r="568" spans="1:1">
      <c r="A568">
        <v>565</v>
      </c>
    </row>
    <row r="569" spans="1:1">
      <c r="A569">
        <v>566</v>
      </c>
    </row>
    <row r="570" spans="1:1">
      <c r="A570">
        <v>567</v>
      </c>
    </row>
    <row r="571" spans="1:1">
      <c r="A571">
        <v>568</v>
      </c>
    </row>
    <row r="572" spans="1:1">
      <c r="A572">
        <v>569</v>
      </c>
    </row>
    <row r="573" spans="1:1">
      <c r="A573">
        <v>570</v>
      </c>
    </row>
    <row r="574" spans="1:1">
      <c r="A574">
        <v>571</v>
      </c>
    </row>
    <row r="575" spans="1:1">
      <c r="A575">
        <v>572</v>
      </c>
    </row>
    <row r="576" spans="1:1">
      <c r="A576">
        <v>573</v>
      </c>
    </row>
    <row r="577" spans="1:1">
      <c r="A577">
        <v>574</v>
      </c>
    </row>
    <row r="578" spans="1:1">
      <c r="A578">
        <v>575</v>
      </c>
    </row>
    <row r="579" spans="1:1">
      <c r="A579">
        <v>576</v>
      </c>
    </row>
    <row r="580" spans="1:1">
      <c r="A580">
        <v>577</v>
      </c>
    </row>
    <row r="581" spans="1:1">
      <c r="A581">
        <v>578</v>
      </c>
    </row>
    <row r="582" spans="1:1">
      <c r="A582">
        <v>579</v>
      </c>
    </row>
    <row r="583" spans="1:1">
      <c r="A583">
        <v>580</v>
      </c>
    </row>
    <row r="584" spans="1:1">
      <c r="A584">
        <v>581</v>
      </c>
    </row>
    <row r="585" spans="1:1">
      <c r="A585">
        <v>582</v>
      </c>
    </row>
    <row r="586" spans="1:1">
      <c r="A586">
        <v>583</v>
      </c>
    </row>
    <row r="587" spans="1:1">
      <c r="A587">
        <v>584</v>
      </c>
    </row>
    <row r="588" spans="1:1">
      <c r="A588">
        <v>585</v>
      </c>
    </row>
    <row r="589" spans="1:1">
      <c r="A589">
        <v>586</v>
      </c>
    </row>
    <row r="590" spans="1:1">
      <c r="A590">
        <v>587</v>
      </c>
    </row>
    <row r="591" spans="1:1">
      <c r="A591">
        <v>588</v>
      </c>
    </row>
    <row r="592" spans="1:1">
      <c r="A592">
        <v>589</v>
      </c>
    </row>
    <row r="593" spans="1:1">
      <c r="A593">
        <v>590</v>
      </c>
    </row>
    <row r="594" spans="1:1">
      <c r="A594">
        <v>591</v>
      </c>
    </row>
    <row r="595" spans="1:1">
      <c r="A595">
        <v>592</v>
      </c>
    </row>
    <row r="596" spans="1:1">
      <c r="A596">
        <v>593</v>
      </c>
    </row>
    <row r="597" spans="1:1">
      <c r="A597">
        <v>594</v>
      </c>
    </row>
    <row r="598" spans="1:1">
      <c r="A598">
        <v>595</v>
      </c>
    </row>
    <row r="599" spans="1:1">
      <c r="A599">
        <v>596</v>
      </c>
    </row>
    <row r="600" spans="1:1">
      <c r="A600">
        <v>597</v>
      </c>
    </row>
    <row r="601" spans="1:1">
      <c r="A601">
        <v>598</v>
      </c>
    </row>
    <row r="602" spans="1:1">
      <c r="A602">
        <v>599</v>
      </c>
    </row>
    <row r="603" spans="1:1">
      <c r="A603">
        <v>600</v>
      </c>
    </row>
    <row r="604" spans="1:1">
      <c r="A604">
        <v>601</v>
      </c>
    </row>
    <row r="605" spans="1:1">
      <c r="A605">
        <v>602</v>
      </c>
    </row>
    <row r="606" spans="1:1">
      <c r="A606">
        <v>603</v>
      </c>
    </row>
    <row r="607" spans="1:1">
      <c r="A607">
        <v>604</v>
      </c>
    </row>
    <row r="608" spans="1:1">
      <c r="A608">
        <v>605</v>
      </c>
    </row>
    <row r="609" spans="1:1">
      <c r="A609">
        <v>606</v>
      </c>
    </row>
    <row r="610" spans="1:1">
      <c r="A610">
        <v>607</v>
      </c>
    </row>
    <row r="611" spans="1:1">
      <c r="A611">
        <v>608</v>
      </c>
    </row>
    <row r="612" spans="1:1">
      <c r="A612">
        <v>609</v>
      </c>
    </row>
    <row r="613" spans="1:1">
      <c r="A613">
        <v>610</v>
      </c>
    </row>
    <row r="614" spans="1:1">
      <c r="A614">
        <v>611</v>
      </c>
    </row>
    <row r="615" spans="1:1">
      <c r="A615">
        <v>612</v>
      </c>
    </row>
    <row r="616" spans="1:1">
      <c r="A616">
        <v>613</v>
      </c>
    </row>
    <row r="617" spans="1:1">
      <c r="A617">
        <v>614</v>
      </c>
    </row>
    <row r="618" spans="1:1">
      <c r="A618">
        <v>615</v>
      </c>
    </row>
    <row r="619" spans="1:1">
      <c r="A619">
        <v>616</v>
      </c>
    </row>
    <row r="620" spans="1:1">
      <c r="A620">
        <v>617</v>
      </c>
    </row>
    <row r="621" spans="1:1">
      <c r="A621">
        <v>618</v>
      </c>
    </row>
    <row r="622" spans="1:1">
      <c r="A622">
        <v>619</v>
      </c>
    </row>
    <row r="623" spans="1:1">
      <c r="A623">
        <v>620</v>
      </c>
    </row>
    <row r="624" spans="1:1">
      <c r="A624">
        <v>621</v>
      </c>
    </row>
    <row r="625" spans="1:1">
      <c r="A625">
        <v>622</v>
      </c>
    </row>
    <row r="626" spans="1:1">
      <c r="A626">
        <v>623</v>
      </c>
    </row>
    <row r="627" spans="1:1">
      <c r="A627">
        <v>624</v>
      </c>
    </row>
    <row r="628" spans="1:1">
      <c r="A628">
        <v>625</v>
      </c>
    </row>
    <row r="629" spans="1:1">
      <c r="A629">
        <v>626</v>
      </c>
    </row>
    <row r="630" spans="1:1">
      <c r="A630">
        <v>627</v>
      </c>
    </row>
    <row r="631" spans="1:1">
      <c r="A631">
        <v>628</v>
      </c>
    </row>
    <row r="632" spans="1:1">
      <c r="A632">
        <v>629</v>
      </c>
    </row>
    <row r="633" spans="1:1">
      <c r="A633">
        <v>630</v>
      </c>
    </row>
    <row r="634" spans="1:1">
      <c r="A634">
        <v>631</v>
      </c>
    </row>
    <row r="635" spans="1:1">
      <c r="A635">
        <v>632</v>
      </c>
    </row>
    <row r="636" spans="1:1">
      <c r="A636">
        <v>633</v>
      </c>
    </row>
    <row r="637" spans="1:1">
      <c r="A637">
        <v>634</v>
      </c>
    </row>
    <row r="638" spans="1:1">
      <c r="A638">
        <v>635</v>
      </c>
    </row>
    <row r="639" spans="1:1">
      <c r="A639">
        <v>636</v>
      </c>
    </row>
    <row r="640" spans="1:1">
      <c r="A640">
        <v>637</v>
      </c>
    </row>
    <row r="641" spans="1:1">
      <c r="A641">
        <v>638</v>
      </c>
    </row>
    <row r="642" spans="1:1">
      <c r="A642">
        <v>639</v>
      </c>
    </row>
    <row r="643" spans="1:1">
      <c r="A643">
        <v>640</v>
      </c>
    </row>
    <row r="644" spans="1:1">
      <c r="A644">
        <v>641</v>
      </c>
    </row>
    <row r="645" spans="1:1">
      <c r="A645">
        <v>642</v>
      </c>
    </row>
    <row r="646" spans="1:1">
      <c r="A646">
        <v>643</v>
      </c>
    </row>
    <row r="647" spans="1:1">
      <c r="A647">
        <v>644</v>
      </c>
    </row>
    <row r="648" spans="1:1">
      <c r="A648">
        <v>645</v>
      </c>
    </row>
    <row r="649" spans="1:1">
      <c r="A649">
        <v>646</v>
      </c>
    </row>
    <row r="650" spans="1:1">
      <c r="A650">
        <v>647</v>
      </c>
    </row>
    <row r="651" spans="1:1">
      <c r="A651">
        <v>648</v>
      </c>
    </row>
    <row r="652" spans="1:1">
      <c r="A652">
        <v>649</v>
      </c>
    </row>
    <row r="653" spans="1:1">
      <c r="A653">
        <v>650</v>
      </c>
    </row>
    <row r="654" spans="1:1">
      <c r="A654">
        <v>651</v>
      </c>
    </row>
    <row r="655" spans="1:1">
      <c r="A655">
        <v>652</v>
      </c>
    </row>
    <row r="656" spans="1:1">
      <c r="A656">
        <v>653</v>
      </c>
    </row>
    <row r="657" spans="1:1">
      <c r="A657">
        <v>654</v>
      </c>
    </row>
    <row r="658" spans="1:1">
      <c r="A658">
        <v>655</v>
      </c>
    </row>
    <row r="659" spans="1:1">
      <c r="A659">
        <v>656</v>
      </c>
    </row>
    <row r="660" spans="1:1">
      <c r="A660">
        <v>657</v>
      </c>
    </row>
    <row r="661" spans="1:1">
      <c r="A661">
        <v>658</v>
      </c>
    </row>
    <row r="662" spans="1:1">
      <c r="A662">
        <v>659</v>
      </c>
    </row>
    <row r="663" spans="1:1">
      <c r="A663">
        <v>660</v>
      </c>
    </row>
    <row r="664" spans="1:1">
      <c r="A664">
        <v>661</v>
      </c>
    </row>
    <row r="665" spans="1:1">
      <c r="A665">
        <v>662</v>
      </c>
    </row>
    <row r="666" spans="1:1">
      <c r="A666">
        <v>663</v>
      </c>
    </row>
    <row r="667" spans="1:1">
      <c r="A667">
        <v>664</v>
      </c>
    </row>
    <row r="668" spans="1:1">
      <c r="A668">
        <v>665</v>
      </c>
    </row>
    <row r="669" spans="1:1">
      <c r="A669">
        <v>666</v>
      </c>
    </row>
    <row r="670" spans="1:1">
      <c r="A670">
        <v>667</v>
      </c>
    </row>
    <row r="671" spans="1:1">
      <c r="A671">
        <v>668</v>
      </c>
    </row>
    <row r="672" spans="1:1">
      <c r="A672">
        <v>669</v>
      </c>
    </row>
    <row r="673" spans="1:1">
      <c r="A673">
        <v>670</v>
      </c>
    </row>
    <row r="674" spans="1:1">
      <c r="A674">
        <v>671</v>
      </c>
    </row>
    <row r="675" spans="1:1">
      <c r="A675">
        <v>672</v>
      </c>
    </row>
    <row r="676" spans="1:1">
      <c r="A676">
        <v>673</v>
      </c>
    </row>
    <row r="677" spans="1:1">
      <c r="A677">
        <v>674</v>
      </c>
    </row>
    <row r="678" spans="1:1">
      <c r="A678">
        <v>675</v>
      </c>
    </row>
    <row r="679" spans="1:1">
      <c r="A679">
        <v>676</v>
      </c>
    </row>
    <row r="680" spans="1:1">
      <c r="A680">
        <v>677</v>
      </c>
    </row>
    <row r="681" spans="1:1">
      <c r="A681">
        <v>678</v>
      </c>
    </row>
    <row r="682" spans="1:1">
      <c r="A682">
        <v>679</v>
      </c>
    </row>
    <row r="683" spans="1:1">
      <c r="A683">
        <v>680</v>
      </c>
    </row>
    <row r="684" spans="1:1">
      <c r="A684">
        <v>681</v>
      </c>
    </row>
    <row r="685" spans="1:1">
      <c r="A685">
        <v>682</v>
      </c>
    </row>
    <row r="686" spans="1:1">
      <c r="A686">
        <v>683</v>
      </c>
    </row>
    <row r="687" spans="1:1">
      <c r="A687">
        <v>684</v>
      </c>
    </row>
    <row r="688" spans="1:1">
      <c r="A688">
        <v>685</v>
      </c>
    </row>
    <row r="689" spans="1:1">
      <c r="A689">
        <v>686</v>
      </c>
    </row>
    <row r="690" spans="1:1">
      <c r="A690">
        <v>687</v>
      </c>
    </row>
    <row r="691" spans="1:1">
      <c r="A691">
        <v>688</v>
      </c>
    </row>
    <row r="692" spans="1:1">
      <c r="A692">
        <v>689</v>
      </c>
    </row>
    <row r="693" spans="1:1">
      <c r="A693">
        <v>690</v>
      </c>
    </row>
    <row r="694" spans="1:1">
      <c r="A694">
        <v>691</v>
      </c>
    </row>
    <row r="695" spans="1:1">
      <c r="A695">
        <v>692</v>
      </c>
    </row>
    <row r="696" spans="1:1">
      <c r="A696">
        <v>693</v>
      </c>
    </row>
    <row r="697" spans="1:1">
      <c r="A697">
        <v>694</v>
      </c>
    </row>
    <row r="698" spans="1:1">
      <c r="A698">
        <v>695</v>
      </c>
    </row>
    <row r="699" spans="1:1">
      <c r="A699">
        <v>696</v>
      </c>
    </row>
    <row r="700" spans="1:1">
      <c r="A700">
        <v>697</v>
      </c>
    </row>
    <row r="701" spans="1:1">
      <c r="A701">
        <v>698</v>
      </c>
    </row>
    <row r="702" spans="1:1">
      <c r="A702">
        <v>699</v>
      </c>
    </row>
    <row r="703" spans="1:1">
      <c r="A703">
        <v>700</v>
      </c>
    </row>
    <row r="704" spans="1:1">
      <c r="A704">
        <v>701</v>
      </c>
    </row>
    <row r="705" spans="1:1">
      <c r="A705">
        <v>702</v>
      </c>
    </row>
    <row r="706" spans="1:1">
      <c r="A706">
        <v>703</v>
      </c>
    </row>
    <row r="707" spans="1:1">
      <c r="A707">
        <v>704</v>
      </c>
    </row>
    <row r="708" spans="1:1">
      <c r="A708">
        <v>705</v>
      </c>
    </row>
    <row r="709" spans="1:1">
      <c r="A709">
        <v>706</v>
      </c>
    </row>
    <row r="710" spans="1:1">
      <c r="A710">
        <v>707</v>
      </c>
    </row>
    <row r="711" spans="1:1">
      <c r="A711">
        <v>708</v>
      </c>
    </row>
    <row r="712" spans="1:1">
      <c r="A712">
        <v>709</v>
      </c>
    </row>
    <row r="713" spans="1:1">
      <c r="A713">
        <v>710</v>
      </c>
    </row>
    <row r="714" spans="1:1">
      <c r="A714">
        <v>711</v>
      </c>
    </row>
    <row r="715" spans="1:1">
      <c r="A715">
        <v>712</v>
      </c>
    </row>
    <row r="716" spans="1:1">
      <c r="A716">
        <v>713</v>
      </c>
    </row>
    <row r="717" spans="1:1">
      <c r="A717">
        <v>714</v>
      </c>
    </row>
    <row r="718" spans="1:1">
      <c r="A718">
        <v>715</v>
      </c>
    </row>
    <row r="719" spans="1:1">
      <c r="A719">
        <v>716</v>
      </c>
    </row>
    <row r="720" spans="1:1">
      <c r="A720">
        <v>717</v>
      </c>
    </row>
    <row r="721" spans="1:1">
      <c r="A721">
        <v>718</v>
      </c>
    </row>
    <row r="722" spans="1:1">
      <c r="A722">
        <v>719</v>
      </c>
    </row>
    <row r="723" spans="1:1">
      <c r="A723">
        <v>720</v>
      </c>
    </row>
    <row r="724" spans="1:1">
      <c r="A724">
        <v>721</v>
      </c>
    </row>
    <row r="725" spans="1:1">
      <c r="A725">
        <v>722</v>
      </c>
    </row>
    <row r="726" spans="1:1">
      <c r="A726">
        <v>723</v>
      </c>
    </row>
    <row r="727" spans="1:1">
      <c r="A727">
        <v>724</v>
      </c>
    </row>
    <row r="728" spans="1:1">
      <c r="A728">
        <v>725</v>
      </c>
    </row>
    <row r="729" spans="1:1">
      <c r="A729">
        <v>726</v>
      </c>
    </row>
    <row r="730" spans="1:1">
      <c r="A730">
        <v>727</v>
      </c>
    </row>
    <row r="731" spans="1:1">
      <c r="A731">
        <v>728</v>
      </c>
    </row>
    <row r="732" spans="1:1">
      <c r="A732">
        <v>729</v>
      </c>
    </row>
    <row r="733" spans="1:1">
      <c r="A733">
        <v>730</v>
      </c>
    </row>
    <row r="734" spans="1:1">
      <c r="A734">
        <v>731</v>
      </c>
    </row>
    <row r="735" spans="1:1">
      <c r="A735">
        <v>732</v>
      </c>
    </row>
    <row r="736" spans="1:1">
      <c r="A736">
        <v>733</v>
      </c>
    </row>
    <row r="737" spans="1:1">
      <c r="A737">
        <v>734</v>
      </c>
    </row>
    <row r="738" spans="1:1">
      <c r="A738">
        <v>735</v>
      </c>
    </row>
    <row r="739" spans="1:1">
      <c r="A739">
        <v>736</v>
      </c>
    </row>
    <row r="740" spans="1:1">
      <c r="A740">
        <v>737</v>
      </c>
    </row>
    <row r="741" spans="1:1">
      <c r="A741">
        <v>738</v>
      </c>
    </row>
    <row r="742" spans="1:1">
      <c r="A742">
        <v>739</v>
      </c>
    </row>
    <row r="743" spans="1:1">
      <c r="A743">
        <v>740</v>
      </c>
    </row>
    <row r="744" spans="1:1">
      <c r="A744">
        <v>741</v>
      </c>
    </row>
    <row r="745" spans="1:1">
      <c r="A745">
        <v>742</v>
      </c>
    </row>
    <row r="746" spans="1:1">
      <c r="A746">
        <v>743</v>
      </c>
    </row>
    <row r="747" spans="1:1">
      <c r="A747">
        <v>744</v>
      </c>
    </row>
    <row r="748" spans="1:1">
      <c r="A748">
        <v>745</v>
      </c>
    </row>
    <row r="749" spans="1:1">
      <c r="A749">
        <v>746</v>
      </c>
    </row>
    <row r="750" spans="1:1">
      <c r="A750">
        <v>747</v>
      </c>
    </row>
    <row r="751" spans="1:1">
      <c r="A751">
        <v>748</v>
      </c>
    </row>
    <row r="752" spans="1:1">
      <c r="A752">
        <v>749</v>
      </c>
    </row>
    <row r="753" spans="1:1">
      <c r="A753">
        <v>750</v>
      </c>
    </row>
    <row r="754" spans="1:1">
      <c r="A754">
        <v>751</v>
      </c>
    </row>
    <row r="755" spans="1:1">
      <c r="A755">
        <v>752</v>
      </c>
    </row>
    <row r="756" spans="1:1">
      <c r="A756">
        <v>753</v>
      </c>
    </row>
    <row r="757" spans="1:1">
      <c r="A757">
        <v>754</v>
      </c>
    </row>
    <row r="758" spans="1:1">
      <c r="A758">
        <v>755</v>
      </c>
    </row>
    <row r="759" spans="1:1">
      <c r="A759">
        <v>756</v>
      </c>
    </row>
    <row r="760" spans="1:1">
      <c r="A760">
        <v>757</v>
      </c>
    </row>
    <row r="761" spans="1:1">
      <c r="A761">
        <v>758</v>
      </c>
    </row>
    <row r="762" spans="1:1">
      <c r="A762">
        <v>759</v>
      </c>
    </row>
    <row r="763" spans="1:1">
      <c r="A763">
        <v>760</v>
      </c>
    </row>
    <row r="764" spans="1:1">
      <c r="A764">
        <v>761</v>
      </c>
    </row>
    <row r="765" spans="1:1">
      <c r="A765">
        <v>762</v>
      </c>
    </row>
    <row r="766" spans="1:1">
      <c r="A766">
        <v>763</v>
      </c>
    </row>
    <row r="767" spans="1:1">
      <c r="A767">
        <v>764</v>
      </c>
    </row>
    <row r="768" spans="1:1">
      <c r="A768">
        <v>765</v>
      </c>
    </row>
    <row r="769" spans="1:1">
      <c r="A769">
        <v>766</v>
      </c>
    </row>
    <row r="770" spans="1:1">
      <c r="A770">
        <v>767</v>
      </c>
    </row>
    <row r="771" spans="1:1">
      <c r="A771">
        <v>768</v>
      </c>
    </row>
    <row r="772" spans="1:1">
      <c r="A772">
        <v>769</v>
      </c>
    </row>
    <row r="773" spans="1:1">
      <c r="A773">
        <v>770</v>
      </c>
    </row>
    <row r="774" spans="1:1">
      <c r="A774">
        <v>771</v>
      </c>
    </row>
    <row r="775" spans="1:1">
      <c r="A775">
        <v>772</v>
      </c>
    </row>
    <row r="776" spans="1:1">
      <c r="A776">
        <v>773</v>
      </c>
    </row>
    <row r="777" spans="1:1">
      <c r="A777">
        <v>774</v>
      </c>
    </row>
    <row r="778" spans="1:1">
      <c r="A778">
        <v>775</v>
      </c>
    </row>
    <row r="779" spans="1:1">
      <c r="A779">
        <v>776</v>
      </c>
    </row>
    <row r="780" spans="1:1">
      <c r="A780">
        <v>777</v>
      </c>
    </row>
    <row r="781" spans="1:1">
      <c r="A781">
        <v>778</v>
      </c>
    </row>
    <row r="782" spans="1:1">
      <c r="A782">
        <v>779</v>
      </c>
    </row>
    <row r="783" spans="1:1">
      <c r="A783">
        <v>780</v>
      </c>
    </row>
    <row r="784" spans="1:1">
      <c r="A784">
        <v>781</v>
      </c>
    </row>
    <row r="785" spans="1:1">
      <c r="A785">
        <v>782</v>
      </c>
    </row>
    <row r="786" spans="1:1">
      <c r="A786">
        <v>783</v>
      </c>
    </row>
    <row r="787" spans="1:1">
      <c r="A787">
        <v>784</v>
      </c>
    </row>
    <row r="788" spans="1:1">
      <c r="A788">
        <v>785</v>
      </c>
    </row>
    <row r="789" spans="1:1">
      <c r="A789">
        <v>786</v>
      </c>
    </row>
    <row r="790" spans="1:1">
      <c r="A790">
        <v>787</v>
      </c>
    </row>
    <row r="791" spans="1:1">
      <c r="A791">
        <v>788</v>
      </c>
    </row>
    <row r="792" spans="1:1">
      <c r="A792">
        <v>789</v>
      </c>
    </row>
    <row r="793" spans="1:1">
      <c r="A793">
        <v>790</v>
      </c>
    </row>
    <row r="794" spans="1:1">
      <c r="A794">
        <v>791</v>
      </c>
    </row>
    <row r="795" spans="1:1">
      <c r="A795">
        <v>792</v>
      </c>
    </row>
    <row r="796" spans="1:1">
      <c r="A796">
        <v>793</v>
      </c>
    </row>
    <row r="797" spans="1:1">
      <c r="A797">
        <v>794</v>
      </c>
    </row>
    <row r="798" spans="1:1">
      <c r="A798">
        <v>795</v>
      </c>
    </row>
    <row r="799" spans="1:1">
      <c r="A799">
        <v>796</v>
      </c>
    </row>
    <row r="800" spans="1:1">
      <c r="A800">
        <v>797</v>
      </c>
    </row>
    <row r="801" spans="1:1">
      <c r="A801">
        <v>798</v>
      </c>
    </row>
    <row r="802" spans="1:1">
      <c r="A802">
        <v>799</v>
      </c>
    </row>
    <row r="803" spans="1:1">
      <c r="A803">
        <v>800</v>
      </c>
    </row>
    <row r="804" spans="1:1">
      <c r="A804">
        <v>801</v>
      </c>
    </row>
    <row r="805" spans="1:1">
      <c r="A805">
        <v>802</v>
      </c>
    </row>
    <row r="806" spans="1:1">
      <c r="A806">
        <v>803</v>
      </c>
    </row>
    <row r="807" spans="1:1">
      <c r="A807">
        <v>804</v>
      </c>
    </row>
    <row r="808" spans="1:1">
      <c r="A808">
        <v>805</v>
      </c>
    </row>
    <row r="809" spans="1:1">
      <c r="A809">
        <v>806</v>
      </c>
    </row>
    <row r="810" spans="1:1">
      <c r="A810">
        <v>807</v>
      </c>
    </row>
    <row r="811" spans="1:1">
      <c r="A811">
        <v>808</v>
      </c>
    </row>
    <row r="812" spans="1:1">
      <c r="A812">
        <v>809</v>
      </c>
    </row>
    <row r="813" spans="1:1">
      <c r="A813">
        <v>810</v>
      </c>
    </row>
    <row r="814" spans="1:1">
      <c r="A814">
        <v>811</v>
      </c>
    </row>
    <row r="815" spans="1:1">
      <c r="A815">
        <v>812</v>
      </c>
    </row>
    <row r="816" spans="1:1">
      <c r="A816">
        <v>813</v>
      </c>
    </row>
    <row r="817" spans="1:1">
      <c r="A817">
        <v>814</v>
      </c>
    </row>
    <row r="818" spans="1:1">
      <c r="A818">
        <v>815</v>
      </c>
    </row>
    <row r="819" spans="1:1">
      <c r="A819">
        <v>816</v>
      </c>
    </row>
    <row r="820" spans="1:1">
      <c r="A820">
        <v>817</v>
      </c>
    </row>
    <row r="821" spans="1:1">
      <c r="A821">
        <v>818</v>
      </c>
    </row>
    <row r="822" spans="1:1">
      <c r="A822">
        <v>819</v>
      </c>
    </row>
    <row r="823" spans="1:1">
      <c r="A823">
        <v>820</v>
      </c>
    </row>
    <row r="824" spans="1:1">
      <c r="A824">
        <v>821</v>
      </c>
    </row>
    <row r="825" spans="1:1">
      <c r="A825">
        <v>822</v>
      </c>
    </row>
    <row r="826" spans="1:1">
      <c r="A826">
        <v>823</v>
      </c>
    </row>
    <row r="827" spans="1:1">
      <c r="A827">
        <v>824</v>
      </c>
    </row>
    <row r="828" spans="1:1">
      <c r="A828">
        <v>825</v>
      </c>
    </row>
    <row r="829" spans="1:1">
      <c r="A829">
        <v>826</v>
      </c>
    </row>
    <row r="830" spans="1:1">
      <c r="A830">
        <v>827</v>
      </c>
    </row>
    <row r="831" spans="1:1">
      <c r="A831">
        <v>828</v>
      </c>
    </row>
    <row r="832" spans="1:1">
      <c r="A832">
        <v>829</v>
      </c>
    </row>
    <row r="833" spans="1:1">
      <c r="A833">
        <v>830</v>
      </c>
    </row>
    <row r="834" spans="1:1">
      <c r="A834">
        <v>831</v>
      </c>
    </row>
    <row r="835" spans="1:1">
      <c r="A835">
        <v>832</v>
      </c>
    </row>
    <row r="836" spans="1:1">
      <c r="A836">
        <v>833</v>
      </c>
    </row>
    <row r="837" spans="1:1">
      <c r="A837">
        <v>834</v>
      </c>
    </row>
    <row r="838" spans="1:1">
      <c r="A838">
        <v>835</v>
      </c>
    </row>
    <row r="839" spans="1:1">
      <c r="A839">
        <v>836</v>
      </c>
    </row>
    <row r="840" spans="1:1">
      <c r="A840">
        <v>837</v>
      </c>
    </row>
    <row r="841" spans="1:1">
      <c r="A841">
        <v>838</v>
      </c>
    </row>
    <row r="842" spans="1:1">
      <c r="A842">
        <v>839</v>
      </c>
    </row>
    <row r="843" spans="1:1">
      <c r="A843">
        <v>840</v>
      </c>
    </row>
    <row r="844" spans="1:1">
      <c r="A844">
        <v>841</v>
      </c>
    </row>
    <row r="845" spans="1:1">
      <c r="A845">
        <v>842</v>
      </c>
    </row>
    <row r="846" spans="1:1">
      <c r="A846">
        <v>843</v>
      </c>
    </row>
    <row r="847" spans="1:1">
      <c r="A847">
        <v>844</v>
      </c>
    </row>
    <row r="848" spans="1:1">
      <c r="A848">
        <v>845</v>
      </c>
    </row>
    <row r="849" spans="1:1">
      <c r="A849">
        <v>846</v>
      </c>
    </row>
    <row r="850" spans="1:1">
      <c r="A850">
        <v>847</v>
      </c>
    </row>
    <row r="851" spans="1:1">
      <c r="A851">
        <v>848</v>
      </c>
    </row>
    <row r="852" spans="1:1">
      <c r="A852">
        <v>849</v>
      </c>
    </row>
    <row r="853" spans="1:1">
      <c r="A853">
        <v>850</v>
      </c>
    </row>
    <row r="854" spans="1:1">
      <c r="A854">
        <v>851</v>
      </c>
    </row>
    <row r="855" spans="1:1">
      <c r="A855">
        <v>852</v>
      </c>
    </row>
    <row r="856" spans="1:1">
      <c r="A856">
        <v>853</v>
      </c>
    </row>
    <row r="857" spans="1:1">
      <c r="A857">
        <v>854</v>
      </c>
    </row>
    <row r="858" spans="1:1">
      <c r="A858">
        <v>855</v>
      </c>
    </row>
    <row r="859" spans="1:1">
      <c r="A859">
        <v>856</v>
      </c>
    </row>
    <row r="860" spans="1:1">
      <c r="A860">
        <v>857</v>
      </c>
    </row>
    <row r="861" spans="1:1">
      <c r="A861">
        <v>858</v>
      </c>
    </row>
    <row r="862" spans="1:1">
      <c r="A862">
        <v>859</v>
      </c>
    </row>
    <row r="863" spans="1:1">
      <c r="A863">
        <v>860</v>
      </c>
    </row>
    <row r="864" spans="1:1">
      <c r="A864">
        <v>861</v>
      </c>
    </row>
    <row r="865" spans="1:1">
      <c r="A865">
        <v>862</v>
      </c>
    </row>
    <row r="866" spans="1:1">
      <c r="A866">
        <v>863</v>
      </c>
    </row>
    <row r="867" spans="1:1">
      <c r="A867">
        <v>864</v>
      </c>
    </row>
    <row r="868" spans="1:1">
      <c r="A868">
        <v>865</v>
      </c>
    </row>
    <row r="869" spans="1:1">
      <c r="A869">
        <v>866</v>
      </c>
    </row>
    <row r="870" spans="1:1">
      <c r="A870">
        <v>867</v>
      </c>
    </row>
    <row r="871" spans="1:1">
      <c r="A871">
        <v>868</v>
      </c>
    </row>
    <row r="872" spans="1:1">
      <c r="A872">
        <v>869</v>
      </c>
    </row>
    <row r="873" spans="1:1">
      <c r="A873">
        <v>870</v>
      </c>
    </row>
    <row r="874" spans="1:1">
      <c r="A874">
        <v>871</v>
      </c>
    </row>
    <row r="875" spans="1:1">
      <c r="A875">
        <v>872</v>
      </c>
    </row>
    <row r="876" spans="1:1">
      <c r="A876">
        <v>873</v>
      </c>
    </row>
    <row r="877" spans="1:1">
      <c r="A877">
        <v>874</v>
      </c>
    </row>
    <row r="878" spans="1:1">
      <c r="A878">
        <v>875</v>
      </c>
    </row>
    <row r="879" spans="1:1">
      <c r="A879">
        <v>876</v>
      </c>
    </row>
    <row r="880" spans="1:1">
      <c r="A880">
        <v>877</v>
      </c>
    </row>
    <row r="881" spans="1:1">
      <c r="A881">
        <v>878</v>
      </c>
    </row>
    <row r="882" spans="1:1">
      <c r="A882">
        <v>879</v>
      </c>
    </row>
    <row r="883" spans="1:1">
      <c r="A883">
        <v>880</v>
      </c>
    </row>
    <row r="884" spans="1:1">
      <c r="A884">
        <v>881</v>
      </c>
    </row>
    <row r="885" spans="1:1">
      <c r="A885">
        <v>882</v>
      </c>
    </row>
    <row r="886" spans="1:1">
      <c r="A886">
        <v>883</v>
      </c>
    </row>
    <row r="887" spans="1:1">
      <c r="A887">
        <v>884</v>
      </c>
    </row>
    <row r="888" spans="1:1">
      <c r="A888">
        <v>885</v>
      </c>
    </row>
    <row r="889" spans="1:1">
      <c r="A889">
        <v>886</v>
      </c>
    </row>
    <row r="890" spans="1:1">
      <c r="A890">
        <v>887</v>
      </c>
    </row>
    <row r="891" spans="1:1">
      <c r="A891">
        <v>888</v>
      </c>
    </row>
    <row r="892" spans="1:1">
      <c r="A892">
        <v>889</v>
      </c>
    </row>
    <row r="893" spans="1:1">
      <c r="A893">
        <v>890</v>
      </c>
    </row>
    <row r="894" spans="1:1">
      <c r="A894">
        <v>891</v>
      </c>
    </row>
    <row r="895" spans="1:1">
      <c r="A895">
        <v>892</v>
      </c>
    </row>
    <row r="896" spans="1:1">
      <c r="A896">
        <v>893</v>
      </c>
    </row>
    <row r="897" spans="1:1">
      <c r="A897">
        <v>894</v>
      </c>
    </row>
    <row r="898" spans="1:1">
      <c r="A898">
        <v>895</v>
      </c>
    </row>
    <row r="899" spans="1:1">
      <c r="A899">
        <v>896</v>
      </c>
    </row>
    <row r="900" spans="1:1">
      <c r="A900">
        <v>897</v>
      </c>
    </row>
    <row r="901" spans="1:1">
      <c r="A901">
        <v>898</v>
      </c>
    </row>
    <row r="902" spans="1:1">
      <c r="A902">
        <v>899</v>
      </c>
    </row>
    <row r="903" spans="1:1">
      <c r="A903">
        <v>900</v>
      </c>
    </row>
    <row r="904" spans="1:1">
      <c r="A904">
        <v>901</v>
      </c>
    </row>
    <row r="905" spans="1:1">
      <c r="A905">
        <v>902</v>
      </c>
    </row>
    <row r="906" spans="1:1">
      <c r="A906">
        <v>903</v>
      </c>
    </row>
    <row r="907" spans="1:1">
      <c r="A907">
        <v>904</v>
      </c>
    </row>
    <row r="908" spans="1:1">
      <c r="A908">
        <v>905</v>
      </c>
    </row>
    <row r="909" spans="1:1">
      <c r="A909">
        <v>906</v>
      </c>
    </row>
    <row r="910" spans="1:1">
      <c r="A910">
        <v>907</v>
      </c>
    </row>
    <row r="911" spans="1:1">
      <c r="A911">
        <v>908</v>
      </c>
    </row>
    <row r="912" spans="1:1">
      <c r="A912">
        <v>909</v>
      </c>
    </row>
    <row r="913" spans="1:1">
      <c r="A913">
        <v>910</v>
      </c>
    </row>
    <row r="914" spans="1:1">
      <c r="A914">
        <v>911</v>
      </c>
    </row>
    <row r="915" spans="1:1">
      <c r="A915">
        <v>912</v>
      </c>
    </row>
    <row r="916" spans="1:1">
      <c r="A916">
        <v>913</v>
      </c>
    </row>
    <row r="917" spans="1:1">
      <c r="A917">
        <v>914</v>
      </c>
    </row>
    <row r="918" spans="1:1">
      <c r="A918">
        <v>915</v>
      </c>
    </row>
    <row r="919" spans="1:1">
      <c r="A919">
        <v>916</v>
      </c>
    </row>
    <row r="920" spans="1:1">
      <c r="A920">
        <v>917</v>
      </c>
    </row>
    <row r="921" spans="1:1">
      <c r="A921">
        <v>918</v>
      </c>
    </row>
    <row r="922" spans="1:1">
      <c r="A922">
        <v>919</v>
      </c>
    </row>
    <row r="923" spans="1:1">
      <c r="A923">
        <v>920</v>
      </c>
    </row>
    <row r="924" spans="1:1">
      <c r="A924">
        <v>921</v>
      </c>
    </row>
    <row r="925" spans="1:1">
      <c r="A925">
        <v>922</v>
      </c>
    </row>
    <row r="926" spans="1:1">
      <c r="A926">
        <v>923</v>
      </c>
    </row>
    <row r="927" spans="1:1">
      <c r="A927">
        <v>924</v>
      </c>
    </row>
    <row r="928" spans="1:1">
      <c r="A928">
        <v>925</v>
      </c>
    </row>
    <row r="929" spans="1:1">
      <c r="A929">
        <v>926</v>
      </c>
    </row>
    <row r="930" spans="1:1">
      <c r="A930">
        <v>927</v>
      </c>
    </row>
    <row r="931" spans="1:1">
      <c r="A931">
        <v>928</v>
      </c>
    </row>
    <row r="932" spans="1:1">
      <c r="A932">
        <v>929</v>
      </c>
    </row>
    <row r="933" spans="1:1">
      <c r="A933">
        <v>930</v>
      </c>
    </row>
    <row r="934" spans="1:1">
      <c r="A934">
        <v>931</v>
      </c>
    </row>
    <row r="935" spans="1:1">
      <c r="A935">
        <v>932</v>
      </c>
    </row>
    <row r="936" spans="1:1">
      <c r="A936">
        <v>933</v>
      </c>
    </row>
    <row r="937" spans="1:1">
      <c r="A937">
        <v>934</v>
      </c>
    </row>
    <row r="938" spans="1:1">
      <c r="A938">
        <v>935</v>
      </c>
    </row>
    <row r="939" spans="1:1">
      <c r="A939">
        <v>936</v>
      </c>
    </row>
    <row r="940" spans="1:1">
      <c r="A940">
        <v>937</v>
      </c>
    </row>
    <row r="941" spans="1:1">
      <c r="A941">
        <v>938</v>
      </c>
    </row>
    <row r="942" spans="1:1">
      <c r="A942">
        <v>939</v>
      </c>
    </row>
    <row r="943" spans="1:1">
      <c r="A943">
        <v>940</v>
      </c>
    </row>
    <row r="944" spans="1:1">
      <c r="A944">
        <v>941</v>
      </c>
    </row>
    <row r="945" spans="1:1">
      <c r="A945">
        <v>942</v>
      </c>
    </row>
    <row r="946" spans="1:1">
      <c r="A946">
        <v>943</v>
      </c>
    </row>
    <row r="947" spans="1:1">
      <c r="A947">
        <v>944</v>
      </c>
    </row>
    <row r="948" spans="1:1">
      <c r="A948">
        <v>945</v>
      </c>
    </row>
    <row r="949" spans="1:1">
      <c r="A949">
        <v>946</v>
      </c>
    </row>
    <row r="950" spans="1:1">
      <c r="A950">
        <v>947</v>
      </c>
    </row>
    <row r="951" spans="1:1">
      <c r="A951">
        <v>948</v>
      </c>
    </row>
    <row r="952" spans="1:1">
      <c r="A952">
        <v>949</v>
      </c>
    </row>
    <row r="953" spans="1:1">
      <c r="A953">
        <v>950</v>
      </c>
    </row>
    <row r="954" spans="1:1">
      <c r="A954">
        <v>951</v>
      </c>
    </row>
    <row r="955" spans="1:1">
      <c r="A955">
        <v>952</v>
      </c>
    </row>
    <row r="956" spans="1:1">
      <c r="A956">
        <v>953</v>
      </c>
    </row>
    <row r="957" spans="1:1">
      <c r="A957">
        <v>954</v>
      </c>
    </row>
    <row r="958" spans="1:1">
      <c r="A958">
        <v>955</v>
      </c>
    </row>
    <row r="959" spans="1:1">
      <c r="A959">
        <v>956</v>
      </c>
    </row>
    <row r="960" spans="1:1">
      <c r="A960">
        <v>957</v>
      </c>
    </row>
    <row r="961" spans="1:1">
      <c r="A961">
        <v>958</v>
      </c>
    </row>
    <row r="962" spans="1:1">
      <c r="A962">
        <v>959</v>
      </c>
    </row>
    <row r="963" spans="1:1">
      <c r="A963">
        <v>960</v>
      </c>
    </row>
    <row r="964" spans="1:1">
      <c r="A964">
        <v>961</v>
      </c>
    </row>
    <row r="965" spans="1:1">
      <c r="A965">
        <v>962</v>
      </c>
    </row>
    <row r="966" spans="1:1">
      <c r="A966">
        <v>963</v>
      </c>
    </row>
    <row r="967" spans="1:1">
      <c r="A967">
        <v>964</v>
      </c>
    </row>
    <row r="968" spans="1:1">
      <c r="A968">
        <v>965</v>
      </c>
    </row>
    <row r="969" spans="1:1">
      <c r="A969">
        <v>966</v>
      </c>
    </row>
    <row r="970" spans="1:1">
      <c r="A970">
        <v>967</v>
      </c>
    </row>
    <row r="971" spans="1:1">
      <c r="A971">
        <v>968</v>
      </c>
    </row>
    <row r="972" spans="1:1">
      <c r="A972">
        <v>969</v>
      </c>
    </row>
    <row r="973" spans="1:1">
      <c r="A973">
        <v>970</v>
      </c>
    </row>
    <row r="974" spans="1:1">
      <c r="A974">
        <v>971</v>
      </c>
    </row>
    <row r="975" spans="1:1">
      <c r="A975">
        <v>972</v>
      </c>
    </row>
    <row r="976" spans="1:1">
      <c r="A976">
        <v>973</v>
      </c>
    </row>
    <row r="977" spans="1:1">
      <c r="A977">
        <v>974</v>
      </c>
    </row>
    <row r="978" spans="1:1">
      <c r="A978">
        <v>975</v>
      </c>
    </row>
    <row r="979" spans="1:1">
      <c r="A979">
        <v>976</v>
      </c>
    </row>
    <row r="980" spans="1:1">
      <c r="A980">
        <v>977</v>
      </c>
    </row>
    <row r="981" spans="1:1">
      <c r="A981">
        <v>978</v>
      </c>
    </row>
    <row r="982" spans="1:1">
      <c r="A982">
        <v>979</v>
      </c>
    </row>
    <row r="983" spans="1:1">
      <c r="A983">
        <v>980</v>
      </c>
    </row>
    <row r="984" spans="1:1">
      <c r="A984">
        <v>981</v>
      </c>
    </row>
    <row r="985" spans="1:1">
      <c r="A985">
        <v>982</v>
      </c>
    </row>
    <row r="986" spans="1:1">
      <c r="A986">
        <v>983</v>
      </c>
    </row>
    <row r="987" spans="1:1">
      <c r="A987">
        <v>984</v>
      </c>
    </row>
    <row r="988" spans="1:1">
      <c r="A988">
        <v>985</v>
      </c>
    </row>
    <row r="989" spans="1:1">
      <c r="A989">
        <v>986</v>
      </c>
    </row>
    <row r="990" spans="1:1">
      <c r="A990">
        <v>987</v>
      </c>
    </row>
    <row r="991" spans="1:1">
      <c r="A991">
        <v>988</v>
      </c>
    </row>
    <row r="992" spans="1:1">
      <c r="A992">
        <v>989</v>
      </c>
    </row>
    <row r="993" spans="1:1">
      <c r="A993">
        <v>990</v>
      </c>
    </row>
    <row r="994" spans="1:1">
      <c r="A994">
        <v>991</v>
      </c>
    </row>
    <row r="995" spans="1:1">
      <c r="A995">
        <v>992</v>
      </c>
    </row>
    <row r="996" spans="1:1">
      <c r="A996">
        <v>993</v>
      </c>
    </row>
    <row r="997" spans="1:1">
      <c r="A997">
        <v>994</v>
      </c>
    </row>
    <row r="998" spans="1:1">
      <c r="A998">
        <v>995</v>
      </c>
    </row>
    <row r="999" spans="1:1">
      <c r="A999">
        <v>996</v>
      </c>
    </row>
    <row r="1000" spans="1:1">
      <c r="A1000">
        <v>997</v>
      </c>
    </row>
    <row r="1001" spans="1:1">
      <c r="A1001">
        <v>998</v>
      </c>
    </row>
    <row r="1002" spans="1:1">
      <c r="A1002">
        <v>999</v>
      </c>
    </row>
    <row r="1003" spans="1:1">
      <c r="A1003">
        <v>1000</v>
      </c>
    </row>
    <row r="1004" spans="1:1">
      <c r="A1004">
        <v>1001</v>
      </c>
    </row>
    <row r="1005" spans="1:1">
      <c r="A1005">
        <v>1002</v>
      </c>
    </row>
    <row r="1006" spans="1:1">
      <c r="A1006">
        <v>1003</v>
      </c>
    </row>
    <row r="1007" spans="1:1">
      <c r="A1007">
        <v>1004</v>
      </c>
    </row>
    <row r="1008" spans="1:1">
      <c r="A1008">
        <v>1005</v>
      </c>
    </row>
    <row r="1009" spans="1:1">
      <c r="A1009">
        <v>1006</v>
      </c>
    </row>
    <row r="1010" spans="1:1">
      <c r="A1010">
        <v>1007</v>
      </c>
    </row>
    <row r="1011" spans="1:1">
      <c r="A1011">
        <v>1008</v>
      </c>
    </row>
    <row r="1012" spans="1:1">
      <c r="A1012">
        <v>1009</v>
      </c>
    </row>
    <row r="1013" spans="1:1">
      <c r="A1013">
        <v>1010</v>
      </c>
    </row>
    <row r="1014" spans="1:1">
      <c r="A1014">
        <v>1011</v>
      </c>
    </row>
    <row r="1015" spans="1:1">
      <c r="A1015">
        <v>1012</v>
      </c>
    </row>
    <row r="1016" spans="1:1">
      <c r="A1016">
        <v>1013</v>
      </c>
    </row>
    <row r="1017" spans="1:1">
      <c r="A1017">
        <v>1014</v>
      </c>
    </row>
    <row r="1018" spans="1:1">
      <c r="A1018">
        <v>1015</v>
      </c>
    </row>
    <row r="1019" spans="1:1">
      <c r="A1019">
        <v>1016</v>
      </c>
    </row>
    <row r="1020" spans="1:1">
      <c r="A1020">
        <v>1017</v>
      </c>
    </row>
    <row r="1021" spans="1:1">
      <c r="A1021">
        <v>1018</v>
      </c>
    </row>
    <row r="1022" spans="1:1">
      <c r="A1022">
        <v>1019</v>
      </c>
    </row>
    <row r="1023" spans="1:1">
      <c r="A1023">
        <v>1020</v>
      </c>
    </row>
    <row r="1024" spans="1:1">
      <c r="A1024">
        <v>1021</v>
      </c>
    </row>
    <row r="1025" spans="1:1">
      <c r="A1025">
        <v>1022</v>
      </c>
    </row>
    <row r="1026" spans="1:1">
      <c r="A1026">
        <v>1023</v>
      </c>
    </row>
    <row r="1027" spans="1:1">
      <c r="A1027">
        <v>1024</v>
      </c>
    </row>
    <row r="1028" spans="1:1">
      <c r="A1028">
        <v>1025</v>
      </c>
    </row>
    <row r="1029" spans="1:1">
      <c r="A1029">
        <v>1026</v>
      </c>
    </row>
    <row r="1030" spans="1:1">
      <c r="A1030">
        <v>1027</v>
      </c>
    </row>
    <row r="1031" spans="1:1">
      <c r="A1031">
        <v>1028</v>
      </c>
    </row>
    <row r="1032" spans="1:1">
      <c r="A1032">
        <v>1029</v>
      </c>
    </row>
    <row r="1033" spans="1:1">
      <c r="A1033">
        <v>1030</v>
      </c>
    </row>
    <row r="1034" spans="1:1">
      <c r="A1034">
        <v>1031</v>
      </c>
    </row>
    <row r="1035" spans="1:1">
      <c r="A1035">
        <v>1032</v>
      </c>
    </row>
    <row r="1036" spans="1:1">
      <c r="A1036">
        <v>1033</v>
      </c>
    </row>
    <row r="1037" spans="1:1">
      <c r="A1037">
        <v>1034</v>
      </c>
    </row>
    <row r="1038" spans="1:1">
      <c r="A1038">
        <v>1035</v>
      </c>
    </row>
    <row r="1039" spans="1:1">
      <c r="A1039">
        <v>1036</v>
      </c>
    </row>
    <row r="1040" spans="1:1">
      <c r="A1040">
        <v>1037</v>
      </c>
    </row>
    <row r="1041" spans="1:1">
      <c r="A1041">
        <v>1038</v>
      </c>
    </row>
    <row r="1042" spans="1:1">
      <c r="A1042">
        <v>1039</v>
      </c>
    </row>
    <row r="1043" spans="1:1">
      <c r="A1043">
        <v>1040</v>
      </c>
    </row>
    <row r="1044" spans="1:1">
      <c r="A1044">
        <v>1041</v>
      </c>
    </row>
    <row r="1045" spans="1:1">
      <c r="A1045">
        <v>1042</v>
      </c>
    </row>
    <row r="1046" spans="1:1">
      <c r="A1046">
        <v>1043</v>
      </c>
    </row>
    <row r="1047" spans="1:1">
      <c r="A1047">
        <v>1044</v>
      </c>
    </row>
    <row r="1048" spans="1:1">
      <c r="A1048">
        <v>1045</v>
      </c>
    </row>
    <row r="1049" spans="1:1">
      <c r="A1049">
        <v>1046</v>
      </c>
    </row>
    <row r="1050" spans="1:1">
      <c r="A1050">
        <v>1047</v>
      </c>
    </row>
    <row r="1051" spans="1:1">
      <c r="A1051">
        <v>1048</v>
      </c>
    </row>
    <row r="1052" spans="1:1">
      <c r="A1052">
        <v>1049</v>
      </c>
    </row>
    <row r="1053" spans="1:1">
      <c r="A1053">
        <v>1050</v>
      </c>
    </row>
    <row r="1054" spans="1:1">
      <c r="A1054">
        <v>1051</v>
      </c>
    </row>
    <row r="1055" spans="1:1">
      <c r="A1055">
        <v>1052</v>
      </c>
    </row>
    <row r="1056" spans="1:1">
      <c r="A1056">
        <v>1053</v>
      </c>
    </row>
    <row r="1057" spans="1:1">
      <c r="A1057">
        <v>1054</v>
      </c>
    </row>
    <row r="1058" spans="1:1">
      <c r="A1058">
        <v>1055</v>
      </c>
    </row>
    <row r="1059" spans="1:1">
      <c r="A1059">
        <v>1056</v>
      </c>
    </row>
    <row r="1060" spans="1:1">
      <c r="A1060">
        <v>1057</v>
      </c>
    </row>
    <row r="1061" spans="1:1">
      <c r="A1061">
        <v>1058</v>
      </c>
    </row>
    <row r="1062" spans="1:1">
      <c r="A1062">
        <v>1059</v>
      </c>
    </row>
    <row r="1063" spans="1:1">
      <c r="A1063">
        <v>1060</v>
      </c>
    </row>
    <row r="1064" spans="1:1">
      <c r="A1064">
        <v>1061</v>
      </c>
    </row>
    <row r="1065" spans="1:1">
      <c r="A1065">
        <v>1062</v>
      </c>
    </row>
    <row r="1066" spans="1:1">
      <c r="A1066">
        <v>1063</v>
      </c>
    </row>
    <row r="1067" spans="1:1">
      <c r="A1067">
        <v>1064</v>
      </c>
    </row>
    <row r="1068" spans="1:1">
      <c r="A1068">
        <v>1065</v>
      </c>
    </row>
    <row r="1069" spans="1:1">
      <c r="A1069">
        <v>1066</v>
      </c>
    </row>
    <row r="1070" spans="1:1">
      <c r="A1070">
        <v>1067</v>
      </c>
    </row>
    <row r="1071" spans="1:1">
      <c r="A1071">
        <v>1068</v>
      </c>
    </row>
    <row r="1072" spans="1:1">
      <c r="A1072">
        <v>1069</v>
      </c>
    </row>
    <row r="1073" spans="1:1">
      <c r="A1073">
        <v>1070</v>
      </c>
    </row>
    <row r="1074" spans="1:1">
      <c r="A1074">
        <v>1071</v>
      </c>
    </row>
    <row r="1075" spans="1:1">
      <c r="A1075">
        <v>1072</v>
      </c>
    </row>
    <row r="1076" spans="1:1">
      <c r="A1076">
        <v>1073</v>
      </c>
    </row>
    <row r="1077" spans="1:1">
      <c r="A1077">
        <v>1074</v>
      </c>
    </row>
    <row r="1078" spans="1:1">
      <c r="A1078">
        <v>1075</v>
      </c>
    </row>
    <row r="1079" spans="1:1">
      <c r="A1079">
        <v>1076</v>
      </c>
    </row>
    <row r="1080" spans="1:1">
      <c r="A1080">
        <v>1077</v>
      </c>
    </row>
    <row r="1081" spans="1:1">
      <c r="A1081">
        <v>1078</v>
      </c>
    </row>
    <row r="1082" spans="1:1">
      <c r="A1082">
        <v>1079</v>
      </c>
    </row>
    <row r="1083" spans="1:1">
      <c r="A1083">
        <v>1080</v>
      </c>
    </row>
    <row r="1084" spans="1:1">
      <c r="A1084">
        <v>1081</v>
      </c>
    </row>
    <row r="1085" spans="1:1">
      <c r="A1085">
        <v>1082</v>
      </c>
    </row>
    <row r="1086" spans="1:1">
      <c r="A1086">
        <v>1083</v>
      </c>
    </row>
    <row r="1087" spans="1:1">
      <c r="A1087">
        <v>1084</v>
      </c>
    </row>
    <row r="1088" spans="1:1">
      <c r="A1088">
        <v>1085</v>
      </c>
    </row>
    <row r="1089" spans="1:1">
      <c r="A1089">
        <v>1086</v>
      </c>
    </row>
    <row r="1090" spans="1:1">
      <c r="A1090">
        <v>1087</v>
      </c>
    </row>
    <row r="1091" spans="1:1">
      <c r="A1091">
        <v>1088</v>
      </c>
    </row>
    <row r="1092" spans="1:1">
      <c r="A1092">
        <v>1089</v>
      </c>
    </row>
    <row r="1093" spans="1:1">
      <c r="A1093">
        <v>1090</v>
      </c>
    </row>
    <row r="1094" spans="1:1">
      <c r="A1094">
        <v>1091</v>
      </c>
    </row>
    <row r="1095" spans="1:1">
      <c r="A1095">
        <v>1092</v>
      </c>
    </row>
    <row r="1096" spans="1:1">
      <c r="A1096">
        <v>1093</v>
      </c>
    </row>
    <row r="1097" spans="1:1">
      <c r="A1097">
        <v>1094</v>
      </c>
    </row>
    <row r="1098" spans="1:1">
      <c r="A1098">
        <v>1095</v>
      </c>
    </row>
    <row r="1099" spans="1:1">
      <c r="A1099">
        <v>1096</v>
      </c>
    </row>
    <row r="1100" spans="1:1">
      <c r="A1100">
        <v>1097</v>
      </c>
    </row>
    <row r="1101" spans="1:1">
      <c r="A1101">
        <v>1098</v>
      </c>
    </row>
    <row r="1102" spans="1:1">
      <c r="A1102">
        <v>1099</v>
      </c>
    </row>
    <row r="1103" spans="1:1">
      <c r="A1103">
        <v>1100</v>
      </c>
    </row>
    <row r="1104" spans="1:1">
      <c r="A1104">
        <v>1101</v>
      </c>
    </row>
    <row r="1105" spans="1:1">
      <c r="A1105">
        <v>1102</v>
      </c>
    </row>
    <row r="1106" spans="1:1">
      <c r="A1106">
        <v>1103</v>
      </c>
    </row>
    <row r="1107" spans="1:1">
      <c r="A1107">
        <v>1104</v>
      </c>
    </row>
    <row r="1108" spans="1:1">
      <c r="A1108">
        <v>1105</v>
      </c>
    </row>
    <row r="1109" spans="1:1">
      <c r="A1109">
        <v>1106</v>
      </c>
    </row>
    <row r="1110" spans="1:1">
      <c r="A1110">
        <v>1107</v>
      </c>
    </row>
    <row r="1111" spans="1:1">
      <c r="A1111">
        <v>1108</v>
      </c>
    </row>
    <row r="1112" spans="1:1">
      <c r="A1112">
        <v>1109</v>
      </c>
    </row>
    <row r="1113" spans="1:1">
      <c r="A1113">
        <v>1110</v>
      </c>
    </row>
    <row r="1114" spans="1:1">
      <c r="A1114">
        <v>1111</v>
      </c>
    </row>
    <row r="1115" spans="1:1">
      <c r="A1115">
        <v>1112</v>
      </c>
    </row>
    <row r="1116" spans="1:1">
      <c r="A1116">
        <v>1113</v>
      </c>
    </row>
    <row r="1117" spans="1:1">
      <c r="A1117">
        <v>1114</v>
      </c>
    </row>
    <row r="1118" spans="1:1">
      <c r="A1118">
        <v>1115</v>
      </c>
    </row>
    <row r="1119" spans="1:1">
      <c r="A1119">
        <v>1116</v>
      </c>
    </row>
    <row r="1120" spans="1:1">
      <c r="A1120">
        <v>1117</v>
      </c>
    </row>
    <row r="1121" spans="1:1">
      <c r="A1121">
        <v>1118</v>
      </c>
    </row>
    <row r="1122" spans="1:1">
      <c r="A1122">
        <v>1119</v>
      </c>
    </row>
    <row r="1123" spans="1:1">
      <c r="A1123">
        <v>1120</v>
      </c>
    </row>
    <row r="1124" spans="1:1">
      <c r="A1124">
        <v>1121</v>
      </c>
    </row>
    <row r="1125" spans="1:1">
      <c r="A1125">
        <v>1122</v>
      </c>
    </row>
    <row r="1126" spans="1:1">
      <c r="A1126">
        <v>1123</v>
      </c>
    </row>
    <row r="1127" spans="1:1">
      <c r="A1127">
        <v>1124</v>
      </c>
    </row>
    <row r="1128" spans="1:1">
      <c r="A1128">
        <v>1125</v>
      </c>
    </row>
    <row r="1129" spans="1:1">
      <c r="A1129">
        <v>1126</v>
      </c>
    </row>
    <row r="1130" spans="1:1">
      <c r="A1130">
        <v>1127</v>
      </c>
    </row>
    <row r="1131" spans="1:1">
      <c r="A1131">
        <v>1128</v>
      </c>
    </row>
    <row r="1132" spans="1:1">
      <c r="A1132">
        <v>1129</v>
      </c>
    </row>
    <row r="1133" spans="1:1">
      <c r="A1133">
        <v>1130</v>
      </c>
    </row>
    <row r="1134" spans="1:1">
      <c r="A1134">
        <v>1131</v>
      </c>
    </row>
    <row r="1135" spans="1:1">
      <c r="A1135">
        <v>1132</v>
      </c>
    </row>
    <row r="1136" spans="1:1">
      <c r="A1136">
        <v>1133</v>
      </c>
    </row>
    <row r="1137" spans="1:1">
      <c r="A1137">
        <v>1134</v>
      </c>
    </row>
    <row r="1138" spans="1:1">
      <c r="A1138">
        <v>1135</v>
      </c>
    </row>
    <row r="1139" spans="1:1">
      <c r="A1139">
        <v>1136</v>
      </c>
    </row>
    <row r="1140" spans="1:1">
      <c r="A1140">
        <v>1137</v>
      </c>
    </row>
    <row r="1141" spans="1:1">
      <c r="A1141">
        <v>1138</v>
      </c>
    </row>
    <row r="1142" spans="1:1">
      <c r="A1142">
        <v>1139</v>
      </c>
    </row>
    <row r="1143" spans="1:1">
      <c r="A1143">
        <v>1140</v>
      </c>
    </row>
    <row r="1144" spans="1:1">
      <c r="A1144">
        <v>1141</v>
      </c>
    </row>
    <row r="1145" spans="1:1">
      <c r="A1145">
        <v>1142</v>
      </c>
    </row>
    <row r="1146" spans="1:1">
      <c r="A1146">
        <v>1143</v>
      </c>
    </row>
    <row r="1147" spans="1:1">
      <c r="A1147">
        <v>1144</v>
      </c>
    </row>
    <row r="1148" spans="1:1">
      <c r="A1148">
        <v>1145</v>
      </c>
    </row>
    <row r="1149" spans="1:1">
      <c r="A1149">
        <v>1146</v>
      </c>
    </row>
    <row r="1150" spans="1:1">
      <c r="A1150">
        <v>1147</v>
      </c>
    </row>
    <row r="1151" spans="1:1">
      <c r="A1151">
        <v>1148</v>
      </c>
    </row>
    <row r="1152" spans="1:1">
      <c r="A1152">
        <v>1149</v>
      </c>
    </row>
    <row r="1153" spans="1:1">
      <c r="A1153">
        <v>1150</v>
      </c>
    </row>
    <row r="1154" spans="1:1">
      <c r="A1154">
        <v>1151</v>
      </c>
    </row>
    <row r="1155" spans="1:1">
      <c r="A1155">
        <v>1152</v>
      </c>
    </row>
    <row r="1156" spans="1:1">
      <c r="A1156">
        <v>1153</v>
      </c>
    </row>
    <row r="1157" spans="1:1">
      <c r="A1157">
        <v>1154</v>
      </c>
    </row>
    <row r="1158" spans="1:1">
      <c r="A1158">
        <v>1155</v>
      </c>
    </row>
    <row r="1159" spans="1:1">
      <c r="A1159">
        <v>1156</v>
      </c>
    </row>
    <row r="1160" spans="1:1">
      <c r="A1160">
        <v>1157</v>
      </c>
    </row>
    <row r="1161" spans="1:1">
      <c r="A1161">
        <v>1158</v>
      </c>
    </row>
    <row r="1162" spans="1:1">
      <c r="A1162">
        <v>1159</v>
      </c>
    </row>
    <row r="1163" spans="1:1">
      <c r="A1163">
        <v>1160</v>
      </c>
    </row>
    <row r="1164" spans="1:1">
      <c r="A1164">
        <v>1161</v>
      </c>
    </row>
    <row r="1165" spans="1:1">
      <c r="A1165">
        <v>1162</v>
      </c>
    </row>
    <row r="1166" spans="1:1">
      <c r="A1166">
        <v>1163</v>
      </c>
    </row>
    <row r="1167" spans="1:1">
      <c r="A1167">
        <v>1164</v>
      </c>
    </row>
    <row r="1168" spans="1:1">
      <c r="A1168">
        <v>1165</v>
      </c>
    </row>
    <row r="1169" spans="1:1">
      <c r="A1169">
        <v>1166</v>
      </c>
    </row>
    <row r="1170" spans="1:1">
      <c r="A1170">
        <v>1167</v>
      </c>
    </row>
    <row r="1171" spans="1:1">
      <c r="A1171">
        <v>1168</v>
      </c>
    </row>
    <row r="1172" spans="1:1">
      <c r="A1172">
        <v>1169</v>
      </c>
    </row>
    <row r="1173" spans="1:1">
      <c r="A1173">
        <v>1170</v>
      </c>
    </row>
    <row r="1174" spans="1:1">
      <c r="A1174">
        <v>1171</v>
      </c>
    </row>
    <row r="1175" spans="1:1">
      <c r="A1175">
        <v>1172</v>
      </c>
    </row>
    <row r="1176" spans="1:1">
      <c r="A1176">
        <v>1173</v>
      </c>
    </row>
    <row r="1177" spans="1:1">
      <c r="A1177">
        <v>1174</v>
      </c>
    </row>
    <row r="1178" spans="1:1">
      <c r="A1178">
        <v>1175</v>
      </c>
    </row>
    <row r="1179" spans="1:1">
      <c r="A1179">
        <v>1176</v>
      </c>
    </row>
    <row r="1180" spans="1:1">
      <c r="A1180">
        <v>1177</v>
      </c>
    </row>
    <row r="1181" spans="1:1">
      <c r="A1181">
        <v>1178</v>
      </c>
    </row>
    <row r="1182" spans="1:1">
      <c r="A1182">
        <v>1179</v>
      </c>
    </row>
    <row r="1183" spans="1:1">
      <c r="A1183">
        <v>1180</v>
      </c>
    </row>
    <row r="1184" spans="1:1">
      <c r="A1184">
        <v>1181</v>
      </c>
    </row>
    <row r="1185" spans="1:1">
      <c r="A1185">
        <v>1182</v>
      </c>
    </row>
    <row r="1186" spans="1:1">
      <c r="A1186">
        <v>1183</v>
      </c>
    </row>
    <row r="1187" spans="1:1">
      <c r="A1187">
        <v>1184</v>
      </c>
    </row>
    <row r="1188" spans="1:1">
      <c r="A1188">
        <v>1185</v>
      </c>
    </row>
    <row r="1189" spans="1:1">
      <c r="A1189">
        <v>1186</v>
      </c>
    </row>
    <row r="1190" spans="1:1">
      <c r="A1190">
        <v>1187</v>
      </c>
    </row>
    <row r="1191" spans="1:1">
      <c r="A1191">
        <v>1188</v>
      </c>
    </row>
    <row r="1192" spans="1:1">
      <c r="A1192">
        <v>1189</v>
      </c>
    </row>
    <row r="1193" spans="1:1">
      <c r="A1193">
        <v>1190</v>
      </c>
    </row>
    <row r="1194" spans="1:1">
      <c r="A1194">
        <v>1191</v>
      </c>
    </row>
    <row r="1195" spans="1:1">
      <c r="A1195">
        <v>1192</v>
      </c>
    </row>
    <row r="1196" spans="1:1">
      <c r="A1196">
        <v>1193</v>
      </c>
    </row>
    <row r="1197" spans="1:1">
      <c r="A1197">
        <v>1194</v>
      </c>
    </row>
    <row r="1198" spans="1:1">
      <c r="A1198">
        <v>1195</v>
      </c>
    </row>
    <row r="1199" spans="1:1">
      <c r="A1199">
        <v>1196</v>
      </c>
    </row>
    <row r="1200" spans="1:1">
      <c r="A1200">
        <v>1197</v>
      </c>
    </row>
    <row r="1201" spans="1:1">
      <c r="A1201">
        <v>1198</v>
      </c>
    </row>
    <row r="1202" spans="1:1">
      <c r="A1202">
        <v>1199</v>
      </c>
    </row>
    <row r="1203" spans="1:1">
      <c r="A1203">
        <v>1200</v>
      </c>
    </row>
    <row r="1204" spans="1:1">
      <c r="A1204">
        <v>1201</v>
      </c>
    </row>
    <row r="1205" spans="1:1">
      <c r="A1205">
        <v>1202</v>
      </c>
    </row>
    <row r="1206" spans="1:1">
      <c r="A1206">
        <v>1203</v>
      </c>
    </row>
    <row r="1207" spans="1:1">
      <c r="A1207">
        <v>1204</v>
      </c>
    </row>
    <row r="1208" spans="1:1">
      <c r="A1208">
        <v>1205</v>
      </c>
    </row>
    <row r="1209" spans="1:1">
      <c r="A1209">
        <v>1206</v>
      </c>
    </row>
    <row r="1210" spans="1:1">
      <c r="A1210">
        <v>1207</v>
      </c>
    </row>
    <row r="1211" spans="1:1">
      <c r="A1211">
        <v>1208</v>
      </c>
    </row>
    <row r="1212" spans="1:1">
      <c r="A1212">
        <v>1209</v>
      </c>
    </row>
    <row r="1213" spans="1:1">
      <c r="A1213">
        <v>1210</v>
      </c>
    </row>
    <row r="1214" spans="1:1">
      <c r="A1214">
        <v>1211</v>
      </c>
    </row>
    <row r="1215" spans="1:1">
      <c r="A1215">
        <v>1212</v>
      </c>
    </row>
    <row r="1216" spans="1:1">
      <c r="A1216">
        <v>1213</v>
      </c>
    </row>
    <row r="1217" spans="1:1">
      <c r="A1217">
        <v>1214</v>
      </c>
    </row>
    <row r="1218" spans="1:1">
      <c r="A1218">
        <v>1215</v>
      </c>
    </row>
    <row r="1219" spans="1:1">
      <c r="A1219">
        <v>1216</v>
      </c>
    </row>
    <row r="1220" spans="1:1">
      <c r="A1220">
        <v>1217</v>
      </c>
    </row>
    <row r="1221" spans="1:1">
      <c r="A1221">
        <v>1218</v>
      </c>
    </row>
    <row r="1222" spans="1:1">
      <c r="A1222">
        <v>1219</v>
      </c>
    </row>
    <row r="1223" spans="1:1">
      <c r="A1223">
        <v>1220</v>
      </c>
    </row>
    <row r="1224" spans="1:1">
      <c r="A1224">
        <v>1221</v>
      </c>
    </row>
    <row r="1225" spans="1:1">
      <c r="A1225">
        <v>1222</v>
      </c>
    </row>
    <row r="1226" spans="1:1">
      <c r="A1226">
        <v>1223</v>
      </c>
    </row>
    <row r="1227" spans="1:1">
      <c r="A1227">
        <v>1224</v>
      </c>
    </row>
    <row r="1228" spans="1:1">
      <c r="A1228">
        <v>1225</v>
      </c>
    </row>
    <row r="1229" spans="1:1">
      <c r="A1229">
        <v>1226</v>
      </c>
    </row>
    <row r="1230" spans="1:1">
      <c r="A1230">
        <v>1227</v>
      </c>
    </row>
    <row r="1231" spans="1:1">
      <c r="A1231">
        <v>1228</v>
      </c>
    </row>
    <row r="1232" spans="1:1">
      <c r="A1232">
        <v>1229</v>
      </c>
    </row>
    <row r="1233" spans="1:1">
      <c r="A1233">
        <v>1230</v>
      </c>
    </row>
    <row r="1234" spans="1:1">
      <c r="A1234">
        <v>1231</v>
      </c>
    </row>
    <row r="1235" spans="1:1">
      <c r="A1235">
        <v>1232</v>
      </c>
    </row>
    <row r="1236" spans="1:1">
      <c r="A1236">
        <v>1233</v>
      </c>
    </row>
    <row r="1237" spans="1:1">
      <c r="A1237">
        <v>1234</v>
      </c>
    </row>
    <row r="1238" spans="1:1">
      <c r="A1238">
        <v>1235</v>
      </c>
    </row>
    <row r="1239" spans="1:1">
      <c r="A1239">
        <v>1236</v>
      </c>
    </row>
    <row r="1240" spans="1:1">
      <c r="A1240">
        <v>1237</v>
      </c>
    </row>
    <row r="1241" spans="1:1">
      <c r="A1241">
        <v>1238</v>
      </c>
    </row>
    <row r="1242" spans="1:1">
      <c r="A1242">
        <v>1239</v>
      </c>
    </row>
    <row r="1243" spans="1:1">
      <c r="A1243">
        <v>1240</v>
      </c>
    </row>
    <row r="1244" spans="1:1">
      <c r="A1244">
        <v>1241</v>
      </c>
    </row>
    <row r="1245" spans="1:1">
      <c r="A1245">
        <v>1242</v>
      </c>
    </row>
    <row r="1246" spans="1:1">
      <c r="A1246">
        <v>1243</v>
      </c>
    </row>
    <row r="1247" spans="1:1">
      <c r="A1247">
        <v>1244</v>
      </c>
    </row>
    <row r="1248" spans="1:1">
      <c r="A1248">
        <v>1245</v>
      </c>
    </row>
    <row r="1249" spans="1:1">
      <c r="A1249">
        <v>1246</v>
      </c>
    </row>
    <row r="1250" spans="1:1">
      <c r="A1250">
        <v>1247</v>
      </c>
    </row>
    <row r="1251" spans="1:1">
      <c r="A1251">
        <v>1248</v>
      </c>
    </row>
    <row r="1252" spans="1:1">
      <c r="A1252">
        <v>1249</v>
      </c>
    </row>
    <row r="1253" spans="1:1">
      <c r="A1253">
        <v>1250</v>
      </c>
    </row>
    <row r="1254" spans="1:1">
      <c r="A1254">
        <v>1251</v>
      </c>
    </row>
    <row r="1255" spans="1:1">
      <c r="A1255">
        <v>1252</v>
      </c>
    </row>
    <row r="1256" spans="1:1">
      <c r="A1256">
        <v>1253</v>
      </c>
    </row>
    <row r="1257" spans="1:1">
      <c r="A1257">
        <v>1254</v>
      </c>
    </row>
    <row r="1258" spans="1:1">
      <c r="A1258">
        <v>1255</v>
      </c>
    </row>
    <row r="1259" spans="1:1">
      <c r="A1259">
        <v>1256</v>
      </c>
    </row>
    <row r="1260" spans="1:1">
      <c r="A1260">
        <v>1257</v>
      </c>
    </row>
    <row r="1261" spans="1:1">
      <c r="A1261">
        <v>1258</v>
      </c>
    </row>
    <row r="1262" spans="1:1">
      <c r="A1262">
        <v>1259</v>
      </c>
    </row>
    <row r="1263" spans="1:1">
      <c r="A1263">
        <v>1260</v>
      </c>
    </row>
    <row r="1264" spans="1:1">
      <c r="A1264">
        <v>1261</v>
      </c>
    </row>
    <row r="1265" spans="1:1">
      <c r="A1265">
        <v>1262</v>
      </c>
    </row>
    <row r="1266" spans="1:1">
      <c r="A1266">
        <v>1263</v>
      </c>
    </row>
    <row r="1267" spans="1:1">
      <c r="A1267">
        <v>1264</v>
      </c>
    </row>
    <row r="1268" spans="1:1">
      <c r="A1268">
        <v>1265</v>
      </c>
    </row>
    <row r="1269" spans="1:1">
      <c r="A1269">
        <v>1266</v>
      </c>
    </row>
    <row r="1270" spans="1:1">
      <c r="A1270">
        <v>1267</v>
      </c>
    </row>
    <row r="1271" spans="1:1">
      <c r="A1271">
        <v>1268</v>
      </c>
    </row>
    <row r="1272" spans="1:1">
      <c r="A1272">
        <v>1269</v>
      </c>
    </row>
    <row r="1273" spans="1:1">
      <c r="A1273">
        <v>1270</v>
      </c>
    </row>
    <row r="1274" spans="1:1">
      <c r="A1274">
        <v>1271</v>
      </c>
    </row>
    <row r="1275" spans="1:1">
      <c r="A1275">
        <v>1272</v>
      </c>
    </row>
    <row r="1276" spans="1:1">
      <c r="A1276">
        <v>1273</v>
      </c>
    </row>
    <row r="1277" spans="1:1">
      <c r="A1277">
        <v>1274</v>
      </c>
    </row>
    <row r="1278" spans="1:1">
      <c r="A1278">
        <v>1275</v>
      </c>
    </row>
    <row r="1279" spans="1:1">
      <c r="A1279">
        <v>1276</v>
      </c>
    </row>
    <row r="1280" spans="1:1">
      <c r="A1280">
        <v>1277</v>
      </c>
    </row>
    <row r="1281" spans="1:1">
      <c r="A1281">
        <v>1278</v>
      </c>
    </row>
    <row r="1282" spans="1:1">
      <c r="A1282">
        <v>1279</v>
      </c>
    </row>
    <row r="1283" spans="1:1">
      <c r="A1283">
        <v>1280</v>
      </c>
    </row>
    <row r="1284" spans="1:1">
      <c r="A1284">
        <v>1281</v>
      </c>
    </row>
    <row r="1285" spans="1:1">
      <c r="A1285">
        <v>1282</v>
      </c>
    </row>
    <row r="1286" spans="1:1">
      <c r="A1286">
        <v>1283</v>
      </c>
    </row>
    <row r="1287" spans="1:1">
      <c r="A1287">
        <v>1284</v>
      </c>
    </row>
    <row r="1288" spans="1:1">
      <c r="A1288">
        <v>1285</v>
      </c>
    </row>
    <row r="1289" spans="1:1">
      <c r="A1289">
        <v>1286</v>
      </c>
    </row>
    <row r="1290" spans="1:1">
      <c r="A1290">
        <v>1287</v>
      </c>
    </row>
    <row r="1291" spans="1:1">
      <c r="A1291">
        <v>1288</v>
      </c>
    </row>
    <row r="1292" spans="1:1">
      <c r="A1292">
        <v>1289</v>
      </c>
    </row>
    <row r="1293" spans="1:1">
      <c r="A1293">
        <v>1290</v>
      </c>
    </row>
    <row r="1294" spans="1:1">
      <c r="A1294">
        <v>1291</v>
      </c>
    </row>
    <row r="1295" spans="1:1">
      <c r="A1295">
        <v>1292</v>
      </c>
    </row>
    <row r="1296" spans="1:1">
      <c r="A1296">
        <v>1293</v>
      </c>
    </row>
    <row r="1297" spans="1:1">
      <c r="A1297">
        <v>1294</v>
      </c>
    </row>
    <row r="1298" spans="1:1">
      <c r="A1298">
        <v>1295</v>
      </c>
    </row>
    <row r="1299" spans="1:1">
      <c r="A1299">
        <v>1296</v>
      </c>
    </row>
    <row r="1300" spans="1:1">
      <c r="A1300">
        <v>1297</v>
      </c>
    </row>
    <row r="1301" spans="1:1">
      <c r="A1301">
        <v>1298</v>
      </c>
    </row>
    <row r="1302" spans="1:1">
      <c r="A1302">
        <v>1299</v>
      </c>
    </row>
    <row r="1303" spans="1:1">
      <c r="A1303">
        <v>1300</v>
      </c>
    </row>
    <row r="1304" spans="1:1">
      <c r="A1304">
        <v>1301</v>
      </c>
    </row>
    <row r="1305" spans="1:1">
      <c r="A1305">
        <v>1302</v>
      </c>
    </row>
    <row r="1306" spans="1:1">
      <c r="A1306">
        <v>1303</v>
      </c>
    </row>
    <row r="1307" spans="1:1">
      <c r="A1307">
        <v>1304</v>
      </c>
    </row>
    <row r="1308" spans="1:1">
      <c r="A1308">
        <v>1305</v>
      </c>
    </row>
    <row r="1309" spans="1:1">
      <c r="A1309">
        <v>1306</v>
      </c>
    </row>
    <row r="1310" spans="1:1">
      <c r="A1310">
        <v>1307</v>
      </c>
    </row>
    <row r="1311" spans="1:1">
      <c r="A1311">
        <v>1308</v>
      </c>
    </row>
    <row r="1312" spans="1:1">
      <c r="A1312">
        <v>1309</v>
      </c>
    </row>
    <row r="1313" spans="1:1">
      <c r="A1313">
        <v>1310</v>
      </c>
    </row>
    <row r="1314" spans="1:1">
      <c r="A1314">
        <v>1311</v>
      </c>
    </row>
    <row r="1315" spans="1:1">
      <c r="A1315">
        <v>1312</v>
      </c>
    </row>
    <row r="1316" spans="1:1">
      <c r="A1316">
        <v>1313</v>
      </c>
    </row>
    <row r="1317" spans="1:1">
      <c r="A1317">
        <v>1314</v>
      </c>
    </row>
    <row r="1318" spans="1:1">
      <c r="A1318">
        <v>1315</v>
      </c>
    </row>
    <row r="1319" spans="1:1">
      <c r="A1319">
        <v>1316</v>
      </c>
    </row>
    <row r="1320" spans="1:1">
      <c r="A1320">
        <v>1317</v>
      </c>
    </row>
    <row r="1321" spans="1:1">
      <c r="A1321">
        <v>1318</v>
      </c>
    </row>
    <row r="1322" spans="1:1">
      <c r="A1322">
        <v>1319</v>
      </c>
    </row>
    <row r="1323" spans="1:1">
      <c r="A1323">
        <v>1320</v>
      </c>
    </row>
    <row r="1324" spans="1:1">
      <c r="A1324">
        <v>1321</v>
      </c>
    </row>
    <row r="1325" spans="1:1">
      <c r="A1325">
        <v>1322</v>
      </c>
    </row>
    <row r="1326" spans="1:1">
      <c r="A1326">
        <v>1323</v>
      </c>
    </row>
    <row r="1327" spans="1:1">
      <c r="A1327">
        <v>1324</v>
      </c>
    </row>
    <row r="1328" spans="1:1">
      <c r="A1328">
        <v>1325</v>
      </c>
    </row>
    <row r="1329" spans="1:1">
      <c r="A1329">
        <v>1326</v>
      </c>
    </row>
    <row r="1330" spans="1:1">
      <c r="A1330">
        <v>1327</v>
      </c>
    </row>
    <row r="1331" spans="1:1">
      <c r="A1331">
        <v>1328</v>
      </c>
    </row>
    <row r="1332" spans="1:1">
      <c r="A1332">
        <v>1329</v>
      </c>
    </row>
    <row r="1333" spans="1:1">
      <c r="A1333">
        <v>1330</v>
      </c>
    </row>
    <row r="1334" spans="1:1">
      <c r="A1334">
        <v>1331</v>
      </c>
    </row>
    <row r="1335" spans="1:1">
      <c r="A1335">
        <v>1332</v>
      </c>
    </row>
    <row r="1336" spans="1:1">
      <c r="A1336">
        <v>1333</v>
      </c>
    </row>
    <row r="1337" spans="1:1">
      <c r="A1337">
        <v>1334</v>
      </c>
    </row>
    <row r="1338" spans="1:1">
      <c r="A1338">
        <v>1335</v>
      </c>
    </row>
    <row r="1339" spans="1:1">
      <c r="A1339">
        <v>1336</v>
      </c>
    </row>
    <row r="1340" spans="1:1">
      <c r="A1340">
        <v>1337</v>
      </c>
    </row>
    <row r="1341" spans="1:1">
      <c r="A1341">
        <v>1338</v>
      </c>
    </row>
    <row r="1342" spans="1:1">
      <c r="A1342">
        <v>1339</v>
      </c>
    </row>
    <row r="1343" spans="1:1">
      <c r="A1343">
        <v>1340</v>
      </c>
    </row>
    <row r="1344" spans="1:1">
      <c r="A1344">
        <v>1341</v>
      </c>
    </row>
    <row r="1345" spans="1:1">
      <c r="A1345">
        <v>1342</v>
      </c>
    </row>
    <row r="1346" spans="1:1">
      <c r="A1346">
        <v>1343</v>
      </c>
    </row>
    <row r="1347" spans="1:1">
      <c r="A1347">
        <v>1344</v>
      </c>
    </row>
    <row r="1348" spans="1:1">
      <c r="A1348">
        <v>1345</v>
      </c>
    </row>
    <row r="1349" spans="1:1">
      <c r="A1349">
        <v>1346</v>
      </c>
    </row>
    <row r="1350" spans="1:1">
      <c r="A1350">
        <v>1347</v>
      </c>
    </row>
    <row r="1351" spans="1:1">
      <c r="A1351">
        <v>1348</v>
      </c>
    </row>
    <row r="1352" spans="1:1">
      <c r="A1352">
        <v>1349</v>
      </c>
    </row>
    <row r="1353" spans="1:1">
      <c r="A1353">
        <v>1350</v>
      </c>
    </row>
    <row r="1354" spans="1:1">
      <c r="A1354">
        <v>1351</v>
      </c>
    </row>
    <row r="1355" spans="1:1">
      <c r="A1355">
        <v>1352</v>
      </c>
    </row>
    <row r="1356" spans="1:1">
      <c r="A1356">
        <v>1353</v>
      </c>
    </row>
    <row r="1357" spans="1:1">
      <c r="A1357">
        <v>1354</v>
      </c>
    </row>
    <row r="1358" spans="1:1">
      <c r="A1358">
        <v>1355</v>
      </c>
    </row>
    <row r="1359" spans="1:1">
      <c r="A1359">
        <v>1356</v>
      </c>
    </row>
    <row r="1360" spans="1:1">
      <c r="A1360">
        <v>1357</v>
      </c>
    </row>
    <row r="1361" spans="1:1">
      <c r="A1361">
        <v>1358</v>
      </c>
    </row>
    <row r="1362" spans="1:1">
      <c r="A1362">
        <v>1359</v>
      </c>
    </row>
    <row r="1363" spans="1:1">
      <c r="A1363">
        <v>1360</v>
      </c>
    </row>
    <row r="1364" spans="1:1">
      <c r="A1364">
        <v>1361</v>
      </c>
    </row>
    <row r="1365" spans="1:1">
      <c r="A1365">
        <v>1362</v>
      </c>
    </row>
    <row r="1366" spans="1:1">
      <c r="A1366">
        <v>1363</v>
      </c>
    </row>
    <row r="1367" spans="1:1">
      <c r="A1367">
        <v>1364</v>
      </c>
    </row>
    <row r="1368" spans="1:1">
      <c r="A1368">
        <v>1365</v>
      </c>
    </row>
    <row r="1369" spans="1:1">
      <c r="A1369">
        <v>1366</v>
      </c>
    </row>
    <row r="1370" spans="1:1">
      <c r="A1370">
        <v>1367</v>
      </c>
    </row>
    <row r="1371" spans="1:1">
      <c r="A1371">
        <v>1368</v>
      </c>
    </row>
    <row r="1372" spans="1:1">
      <c r="A1372">
        <v>1369</v>
      </c>
    </row>
    <row r="1373" spans="1:1">
      <c r="A1373">
        <v>1370</v>
      </c>
    </row>
    <row r="1374" spans="1:1">
      <c r="A1374">
        <v>1371</v>
      </c>
    </row>
    <row r="1375" spans="1:1">
      <c r="A1375">
        <v>1372</v>
      </c>
    </row>
    <row r="1376" spans="1:1">
      <c r="A1376">
        <v>1373</v>
      </c>
    </row>
    <row r="1377" spans="1:1">
      <c r="A1377">
        <v>1374</v>
      </c>
    </row>
    <row r="1378" spans="1:1">
      <c r="A1378">
        <v>1375</v>
      </c>
    </row>
    <row r="1379" spans="1:1">
      <c r="A1379">
        <v>1376</v>
      </c>
    </row>
    <row r="1380" spans="1:1">
      <c r="A1380">
        <v>1377</v>
      </c>
    </row>
    <row r="1381" spans="1:1">
      <c r="A1381">
        <v>1378</v>
      </c>
    </row>
    <row r="1382" spans="1:1">
      <c r="A1382">
        <v>1379</v>
      </c>
    </row>
    <row r="1383" spans="1:1">
      <c r="A1383">
        <v>1380</v>
      </c>
    </row>
    <row r="1384" spans="1:1">
      <c r="A1384">
        <v>1381</v>
      </c>
    </row>
    <row r="1385" spans="1:1">
      <c r="A1385">
        <v>1382</v>
      </c>
    </row>
    <row r="1386" spans="1:1">
      <c r="A1386">
        <v>1383</v>
      </c>
    </row>
    <row r="1387" spans="1:1">
      <c r="A1387">
        <v>1384</v>
      </c>
    </row>
    <row r="1388" spans="1:1">
      <c r="A1388">
        <v>1385</v>
      </c>
    </row>
    <row r="1389" spans="1:1">
      <c r="A1389">
        <v>1386</v>
      </c>
    </row>
    <row r="1390" spans="1:1">
      <c r="A1390">
        <v>1387</v>
      </c>
    </row>
    <row r="1391" spans="1:1">
      <c r="A1391">
        <v>1388</v>
      </c>
    </row>
    <row r="1392" spans="1:1">
      <c r="A1392">
        <v>1389</v>
      </c>
    </row>
    <row r="1393" spans="1:1">
      <c r="A1393">
        <v>1390</v>
      </c>
    </row>
    <row r="1394" spans="1:1">
      <c r="A1394">
        <v>1391</v>
      </c>
    </row>
    <row r="1395" spans="1:1">
      <c r="A1395">
        <v>1392</v>
      </c>
    </row>
    <row r="1396" spans="1:1">
      <c r="A1396">
        <v>1393</v>
      </c>
    </row>
    <row r="1397" spans="1:1">
      <c r="A1397">
        <v>1394</v>
      </c>
    </row>
    <row r="1398" spans="1:1">
      <c r="A1398">
        <v>1395</v>
      </c>
    </row>
    <row r="1399" spans="1:1">
      <c r="A1399">
        <v>1396</v>
      </c>
    </row>
    <row r="1400" spans="1:1">
      <c r="A1400">
        <v>1397</v>
      </c>
    </row>
    <row r="1401" spans="1:1">
      <c r="A1401">
        <v>1398</v>
      </c>
    </row>
    <row r="1402" spans="1:1">
      <c r="A1402">
        <v>1399</v>
      </c>
    </row>
    <row r="1403" spans="1:1">
      <c r="A1403">
        <v>1400</v>
      </c>
    </row>
    <row r="1404" spans="1:1">
      <c r="A1404">
        <v>1401</v>
      </c>
    </row>
    <row r="1405" spans="1:1">
      <c r="A1405">
        <v>1402</v>
      </c>
    </row>
    <row r="1406" spans="1:1">
      <c r="A1406">
        <v>1403</v>
      </c>
    </row>
    <row r="1407" spans="1:1">
      <c r="A1407">
        <v>1404</v>
      </c>
    </row>
    <row r="1408" spans="1:1">
      <c r="A1408">
        <v>1405</v>
      </c>
    </row>
    <row r="1409" spans="1:1">
      <c r="A1409">
        <v>1406</v>
      </c>
    </row>
    <row r="1410" spans="1:1">
      <c r="A1410">
        <v>1407</v>
      </c>
    </row>
    <row r="1411" spans="1:1">
      <c r="A1411">
        <v>1408</v>
      </c>
    </row>
    <row r="1412" spans="1:1">
      <c r="A1412">
        <v>1409</v>
      </c>
    </row>
    <row r="1413" spans="1:1">
      <c r="A1413">
        <v>1410</v>
      </c>
    </row>
    <row r="1414" spans="1:1">
      <c r="A1414">
        <v>1411</v>
      </c>
    </row>
    <row r="1415" spans="1:1">
      <c r="A1415">
        <v>1412</v>
      </c>
    </row>
    <row r="1416" spans="1:1">
      <c r="A1416">
        <v>1413</v>
      </c>
    </row>
    <row r="1417" spans="1:1">
      <c r="A1417">
        <v>1414</v>
      </c>
    </row>
    <row r="1418" spans="1:1">
      <c r="A1418">
        <v>1415</v>
      </c>
    </row>
    <row r="1419" spans="1:1">
      <c r="A1419">
        <v>1416</v>
      </c>
    </row>
    <row r="1420" spans="1:1">
      <c r="A1420">
        <v>1417</v>
      </c>
    </row>
    <row r="1421" spans="1:1">
      <c r="A1421">
        <v>1418</v>
      </c>
    </row>
    <row r="1422" spans="1:1">
      <c r="A1422">
        <v>1419</v>
      </c>
    </row>
    <row r="1423" spans="1:1">
      <c r="A1423">
        <v>1420</v>
      </c>
    </row>
    <row r="1424" spans="1:1">
      <c r="A1424">
        <v>1421</v>
      </c>
    </row>
    <row r="1425" spans="1:1">
      <c r="A1425">
        <v>1422</v>
      </c>
    </row>
    <row r="1426" spans="1:1">
      <c r="A1426">
        <v>1423</v>
      </c>
    </row>
    <row r="1427" spans="1:1">
      <c r="A1427">
        <v>1424</v>
      </c>
    </row>
    <row r="1428" spans="1:1">
      <c r="A1428">
        <v>1425</v>
      </c>
    </row>
    <row r="1429" spans="1:1">
      <c r="A1429">
        <v>1426</v>
      </c>
    </row>
    <row r="1430" spans="1:1">
      <c r="A1430">
        <v>1427</v>
      </c>
    </row>
    <row r="1431" spans="1:1">
      <c r="A1431">
        <v>1428</v>
      </c>
    </row>
    <row r="1432" spans="1:1">
      <c r="A1432">
        <v>1429</v>
      </c>
    </row>
    <row r="1433" spans="1:1">
      <c r="A1433">
        <v>1430</v>
      </c>
    </row>
    <row r="1434" spans="1:1">
      <c r="A1434">
        <v>1431</v>
      </c>
    </row>
    <row r="1435" spans="1:1">
      <c r="A1435">
        <v>1432</v>
      </c>
    </row>
    <row r="1436" spans="1:1">
      <c r="A1436">
        <v>1433</v>
      </c>
    </row>
    <row r="1437" spans="1:1">
      <c r="A1437">
        <v>1434</v>
      </c>
    </row>
    <row r="1438" spans="1:1">
      <c r="A1438">
        <v>1435</v>
      </c>
    </row>
    <row r="1439" spans="1:1">
      <c r="A1439">
        <v>1436</v>
      </c>
    </row>
    <row r="1440" spans="1:1">
      <c r="A1440">
        <v>1437</v>
      </c>
    </row>
    <row r="1441" spans="1:1">
      <c r="A1441">
        <v>1438</v>
      </c>
    </row>
    <row r="1442" spans="1:1">
      <c r="A1442">
        <v>1439</v>
      </c>
    </row>
    <row r="1443" spans="1:1">
      <c r="A1443">
        <v>1440</v>
      </c>
    </row>
    <row r="1444" spans="1:1">
      <c r="A1444">
        <v>1441</v>
      </c>
    </row>
    <row r="1445" spans="1:1">
      <c r="A1445">
        <v>1442</v>
      </c>
    </row>
    <row r="1446" spans="1:1">
      <c r="A1446">
        <v>1443</v>
      </c>
    </row>
    <row r="1447" spans="1:1">
      <c r="A1447">
        <v>1444</v>
      </c>
    </row>
    <row r="1448" spans="1:1">
      <c r="A1448">
        <v>1445</v>
      </c>
    </row>
    <row r="1449" spans="1:1">
      <c r="A1449">
        <v>1446</v>
      </c>
    </row>
    <row r="1450" spans="1:1">
      <c r="A1450">
        <v>1447</v>
      </c>
    </row>
    <row r="1451" spans="1:1">
      <c r="A1451">
        <v>1448</v>
      </c>
    </row>
    <row r="1452" spans="1:1">
      <c r="A1452">
        <v>1449</v>
      </c>
    </row>
    <row r="1453" spans="1:1">
      <c r="A1453">
        <v>1450</v>
      </c>
    </row>
    <row r="1454" spans="1:1">
      <c r="A1454">
        <v>1451</v>
      </c>
    </row>
    <row r="1455" spans="1:1">
      <c r="A1455">
        <v>1452</v>
      </c>
    </row>
    <row r="1456" spans="1:1">
      <c r="A1456">
        <v>1453</v>
      </c>
    </row>
    <row r="1457" spans="1:1">
      <c r="A1457">
        <v>1454</v>
      </c>
    </row>
    <row r="1458" spans="1:1">
      <c r="A1458">
        <v>1455</v>
      </c>
    </row>
    <row r="1459" spans="1:1">
      <c r="A1459">
        <v>1456</v>
      </c>
    </row>
    <row r="1460" spans="1:1">
      <c r="A1460">
        <v>1457</v>
      </c>
    </row>
    <row r="1461" spans="1:1">
      <c r="A1461">
        <v>1458</v>
      </c>
    </row>
    <row r="1462" spans="1:1">
      <c r="A1462">
        <v>1459</v>
      </c>
    </row>
    <row r="1463" spans="1:1">
      <c r="A1463">
        <v>1460</v>
      </c>
    </row>
    <row r="1464" spans="1:1">
      <c r="A1464">
        <v>1461</v>
      </c>
    </row>
    <row r="1465" spans="1:1">
      <c r="A1465">
        <v>1462</v>
      </c>
    </row>
    <row r="1466" spans="1:1">
      <c r="A1466">
        <v>1463</v>
      </c>
    </row>
    <row r="1467" spans="1:1">
      <c r="A1467">
        <v>1464</v>
      </c>
    </row>
    <row r="1468" spans="1:1">
      <c r="A1468">
        <v>1465</v>
      </c>
    </row>
    <row r="1469" spans="1:1">
      <c r="A1469">
        <v>1466</v>
      </c>
    </row>
    <row r="1470" spans="1:1">
      <c r="A1470">
        <v>1467</v>
      </c>
    </row>
    <row r="1471" spans="1:1">
      <c r="A1471">
        <v>1468</v>
      </c>
    </row>
    <row r="1472" spans="1:1">
      <c r="A1472">
        <v>1469</v>
      </c>
    </row>
    <row r="1473" spans="1:1">
      <c r="A1473">
        <v>1470</v>
      </c>
    </row>
    <row r="1474" spans="1:1">
      <c r="A1474">
        <v>1471</v>
      </c>
    </row>
    <row r="1475" spans="1:1">
      <c r="A1475">
        <v>1472</v>
      </c>
    </row>
    <row r="1476" spans="1:1">
      <c r="A1476">
        <v>1473</v>
      </c>
    </row>
    <row r="1477" spans="1:1">
      <c r="A1477">
        <v>1474</v>
      </c>
    </row>
    <row r="1478" spans="1:1">
      <c r="A1478">
        <v>1475</v>
      </c>
    </row>
    <row r="1479" spans="1:1">
      <c r="A1479">
        <v>1476</v>
      </c>
    </row>
    <row r="1480" spans="1:1">
      <c r="A1480">
        <v>1477</v>
      </c>
    </row>
    <row r="1481" spans="1:1">
      <c r="A1481">
        <v>1478</v>
      </c>
    </row>
    <row r="1482" spans="1:1">
      <c r="A1482">
        <v>1479</v>
      </c>
    </row>
    <row r="1483" spans="1:1">
      <c r="A1483">
        <v>1480</v>
      </c>
    </row>
    <row r="1484" spans="1:1">
      <c r="A1484">
        <v>1481</v>
      </c>
    </row>
    <row r="1485" spans="1:1">
      <c r="A1485">
        <v>1482</v>
      </c>
    </row>
    <row r="1486" spans="1:1">
      <c r="A1486">
        <v>1483</v>
      </c>
    </row>
    <row r="1487" spans="1:1">
      <c r="A1487">
        <v>1484</v>
      </c>
    </row>
    <row r="1488" spans="1:1">
      <c r="A1488">
        <v>1485</v>
      </c>
    </row>
    <row r="1489" spans="1:1">
      <c r="A1489">
        <v>1486</v>
      </c>
    </row>
    <row r="1490" spans="1:1">
      <c r="A1490">
        <v>1487</v>
      </c>
    </row>
    <row r="1491" spans="1:1">
      <c r="A1491">
        <v>1488</v>
      </c>
    </row>
    <row r="1492" spans="1:1">
      <c r="A1492">
        <v>1489</v>
      </c>
    </row>
    <row r="1493" spans="1:1">
      <c r="A1493">
        <v>1490</v>
      </c>
    </row>
    <row r="1494" spans="1:1">
      <c r="A1494">
        <v>1491</v>
      </c>
    </row>
    <row r="1495" spans="1:1">
      <c r="A1495">
        <v>1492</v>
      </c>
    </row>
    <row r="1496" spans="1:1">
      <c r="A1496">
        <v>1493</v>
      </c>
    </row>
    <row r="1497" spans="1:1">
      <c r="A1497">
        <v>1494</v>
      </c>
    </row>
    <row r="1498" spans="1:1">
      <c r="A1498">
        <v>1495</v>
      </c>
    </row>
    <row r="1499" spans="1:1">
      <c r="A1499">
        <v>1496</v>
      </c>
    </row>
    <row r="1500" spans="1:1">
      <c r="A1500">
        <v>1497</v>
      </c>
    </row>
    <row r="1501" spans="1:1">
      <c r="A1501">
        <v>1498</v>
      </c>
    </row>
    <row r="1502" spans="1:1">
      <c r="A1502">
        <v>1499</v>
      </c>
    </row>
    <row r="1503" spans="1:1">
      <c r="A1503">
        <v>1500</v>
      </c>
    </row>
    <row r="1504" spans="1:1">
      <c r="A1504">
        <v>1501</v>
      </c>
    </row>
    <row r="1505" spans="1:1">
      <c r="A1505">
        <v>1502</v>
      </c>
    </row>
    <row r="1506" spans="1:1">
      <c r="A1506">
        <v>1503</v>
      </c>
    </row>
    <row r="1507" spans="1:1">
      <c r="A1507">
        <v>1504</v>
      </c>
    </row>
    <row r="1508" spans="1:1">
      <c r="A1508">
        <v>1505</v>
      </c>
    </row>
    <row r="1509" spans="1:1">
      <c r="A1509">
        <v>1506</v>
      </c>
    </row>
    <row r="1510" spans="1:1">
      <c r="A1510">
        <v>1507</v>
      </c>
    </row>
    <row r="1511" spans="1:1">
      <c r="A1511">
        <v>1508</v>
      </c>
    </row>
    <row r="1512" spans="1:1">
      <c r="A1512">
        <v>1509</v>
      </c>
    </row>
    <row r="1513" spans="1:1">
      <c r="A1513">
        <v>1510</v>
      </c>
    </row>
    <row r="1514" spans="1:1">
      <c r="A1514">
        <v>1511</v>
      </c>
    </row>
    <row r="1515" spans="1:1">
      <c r="A1515">
        <v>1512</v>
      </c>
    </row>
    <row r="1516" spans="1:1">
      <c r="A1516">
        <v>1513</v>
      </c>
    </row>
    <row r="1517" spans="1:1">
      <c r="A1517">
        <v>1514</v>
      </c>
    </row>
    <row r="1518" spans="1:1">
      <c r="A1518">
        <v>1515</v>
      </c>
    </row>
    <row r="1519" spans="1:1">
      <c r="A1519">
        <v>1516</v>
      </c>
    </row>
    <row r="1520" spans="1:1">
      <c r="A1520">
        <v>1517</v>
      </c>
    </row>
    <row r="1521" spans="1:1">
      <c r="A1521">
        <v>1518</v>
      </c>
    </row>
    <row r="1522" spans="1:1">
      <c r="A1522">
        <v>1519</v>
      </c>
    </row>
    <row r="1523" spans="1:1">
      <c r="A1523">
        <v>1520</v>
      </c>
    </row>
    <row r="1524" spans="1:1">
      <c r="A1524">
        <v>1521</v>
      </c>
    </row>
    <row r="1525" spans="1:1">
      <c r="A1525">
        <v>1522</v>
      </c>
    </row>
    <row r="1526" spans="1:1">
      <c r="A1526">
        <v>1523</v>
      </c>
    </row>
    <row r="1527" spans="1:1">
      <c r="A1527">
        <v>1524</v>
      </c>
    </row>
    <row r="1528" spans="1:1">
      <c r="A1528">
        <v>1525</v>
      </c>
    </row>
    <row r="1529" spans="1:1">
      <c r="A1529">
        <v>1526</v>
      </c>
    </row>
    <row r="1530" spans="1:1">
      <c r="A1530">
        <v>1527</v>
      </c>
    </row>
    <row r="1531" spans="1:1">
      <c r="A1531">
        <v>1528</v>
      </c>
    </row>
    <row r="1532" spans="1:1">
      <c r="A1532">
        <v>1529</v>
      </c>
    </row>
    <row r="1533" spans="1:1">
      <c r="A1533">
        <v>1530</v>
      </c>
    </row>
    <row r="1534" spans="1:1">
      <c r="A1534">
        <v>1531</v>
      </c>
    </row>
    <row r="1535" spans="1:1">
      <c r="A1535">
        <v>1532</v>
      </c>
    </row>
    <row r="1536" spans="1:1">
      <c r="A1536">
        <v>1533</v>
      </c>
    </row>
    <row r="1537" spans="1:1">
      <c r="A1537">
        <v>1534</v>
      </c>
    </row>
    <row r="1538" spans="1:1">
      <c r="A1538">
        <v>1535</v>
      </c>
    </row>
    <row r="1539" spans="1:1">
      <c r="A1539">
        <v>1536</v>
      </c>
    </row>
    <row r="1540" spans="1:1">
      <c r="A1540">
        <v>1537</v>
      </c>
    </row>
    <row r="1541" spans="1:1">
      <c r="A1541">
        <v>1538</v>
      </c>
    </row>
    <row r="1542" spans="1:1">
      <c r="A1542">
        <v>1539</v>
      </c>
    </row>
    <row r="1543" spans="1:1">
      <c r="A1543">
        <v>1540</v>
      </c>
    </row>
    <row r="1544" spans="1:1">
      <c r="A1544">
        <v>1541</v>
      </c>
    </row>
    <row r="1545" spans="1:1">
      <c r="A1545">
        <v>1542</v>
      </c>
    </row>
    <row r="1546" spans="1:1">
      <c r="A1546">
        <v>1543</v>
      </c>
    </row>
    <row r="1547" spans="1:1">
      <c r="A1547">
        <v>1544</v>
      </c>
    </row>
    <row r="1548" spans="1:1">
      <c r="A1548">
        <v>1545</v>
      </c>
    </row>
    <row r="1549" spans="1:1">
      <c r="A1549">
        <v>1546</v>
      </c>
    </row>
    <row r="1550" spans="1:1">
      <c r="A1550">
        <v>1547</v>
      </c>
    </row>
    <row r="1551" spans="1:1">
      <c r="A1551">
        <v>1548</v>
      </c>
    </row>
    <row r="1552" spans="1:1">
      <c r="A1552">
        <v>1549</v>
      </c>
    </row>
    <row r="1553" spans="1:1">
      <c r="A1553">
        <v>1550</v>
      </c>
    </row>
    <row r="1554" spans="1:1">
      <c r="A1554">
        <v>1551</v>
      </c>
    </row>
    <row r="1555" spans="1:1">
      <c r="A1555">
        <v>1552</v>
      </c>
    </row>
    <row r="1556" spans="1:1">
      <c r="A1556">
        <v>1553</v>
      </c>
    </row>
    <row r="1557" spans="1:1">
      <c r="A1557">
        <v>1554</v>
      </c>
    </row>
    <row r="1558" spans="1:1">
      <c r="A1558">
        <v>1555</v>
      </c>
    </row>
    <row r="1559" spans="1:1">
      <c r="A1559">
        <v>1556</v>
      </c>
    </row>
    <row r="1560" spans="1:1">
      <c r="A1560">
        <v>1557</v>
      </c>
    </row>
    <row r="1561" spans="1:1">
      <c r="A1561">
        <v>1558</v>
      </c>
    </row>
    <row r="1562" spans="1:1">
      <c r="A1562">
        <v>1559</v>
      </c>
    </row>
    <row r="1563" spans="1:1">
      <c r="A1563">
        <v>1560</v>
      </c>
    </row>
    <row r="1564" spans="1:1">
      <c r="A1564">
        <v>1561</v>
      </c>
    </row>
    <row r="1565" spans="1:1">
      <c r="A1565">
        <v>1562</v>
      </c>
    </row>
    <row r="1566" spans="1:1">
      <c r="A1566">
        <v>1563</v>
      </c>
    </row>
    <row r="1567" spans="1:1">
      <c r="A1567">
        <v>1564</v>
      </c>
    </row>
    <row r="1568" spans="1:1">
      <c r="A1568">
        <v>1565</v>
      </c>
    </row>
    <row r="1569" spans="1:1">
      <c r="A1569">
        <v>1566</v>
      </c>
    </row>
    <row r="1570" spans="1:1">
      <c r="A1570">
        <v>1567</v>
      </c>
    </row>
    <row r="1571" spans="1:1">
      <c r="A1571">
        <v>1568</v>
      </c>
    </row>
    <row r="1572" spans="1:1">
      <c r="A1572">
        <v>1569</v>
      </c>
    </row>
    <row r="1573" spans="1:1">
      <c r="A1573">
        <v>1570</v>
      </c>
    </row>
    <row r="1574" spans="1:1">
      <c r="A1574">
        <v>1571</v>
      </c>
    </row>
    <row r="1575" spans="1:1">
      <c r="A1575">
        <v>1572</v>
      </c>
    </row>
    <row r="1576" spans="1:1">
      <c r="A1576">
        <v>1573</v>
      </c>
    </row>
    <row r="1577" spans="1:1">
      <c r="A1577">
        <v>1574</v>
      </c>
    </row>
    <row r="1578" spans="1:1">
      <c r="A1578">
        <v>1575</v>
      </c>
    </row>
    <row r="1579" spans="1:1">
      <c r="A1579">
        <v>1576</v>
      </c>
    </row>
    <row r="1580" spans="1:1">
      <c r="A1580">
        <v>1577</v>
      </c>
    </row>
    <row r="1581" spans="1:1">
      <c r="A1581">
        <v>1578</v>
      </c>
    </row>
    <row r="1582" spans="1:1">
      <c r="A1582">
        <v>1579</v>
      </c>
    </row>
    <row r="1583" spans="1:1">
      <c r="A1583">
        <v>1580</v>
      </c>
    </row>
    <row r="1584" spans="1:1">
      <c r="A1584">
        <v>1581</v>
      </c>
    </row>
    <row r="1585" spans="1:1">
      <c r="A1585">
        <v>1582</v>
      </c>
    </row>
    <row r="1586" spans="1:1">
      <c r="A1586">
        <v>1583</v>
      </c>
    </row>
    <row r="1587" spans="1:1">
      <c r="A1587">
        <v>1584</v>
      </c>
    </row>
    <row r="1588" spans="1:1">
      <c r="A1588">
        <v>1585</v>
      </c>
    </row>
    <row r="1589" spans="1:1">
      <c r="A1589">
        <v>1586</v>
      </c>
    </row>
    <row r="1590" spans="1:1">
      <c r="A1590">
        <v>1587</v>
      </c>
    </row>
    <row r="1591" spans="1:1">
      <c r="A1591">
        <v>1588</v>
      </c>
    </row>
    <row r="1592" spans="1:1">
      <c r="A1592">
        <v>1589</v>
      </c>
    </row>
    <row r="1593" spans="1:1">
      <c r="A1593">
        <v>1590</v>
      </c>
    </row>
    <row r="1594" spans="1:1">
      <c r="A1594">
        <v>1591</v>
      </c>
    </row>
    <row r="1595" spans="1:1">
      <c r="A1595">
        <v>1592</v>
      </c>
    </row>
    <row r="1596" spans="1:1">
      <c r="A1596">
        <v>1593</v>
      </c>
    </row>
    <row r="1597" spans="1:1">
      <c r="A1597">
        <v>1594</v>
      </c>
    </row>
    <row r="1598" spans="1:1">
      <c r="A1598">
        <v>1595</v>
      </c>
    </row>
    <row r="1599" spans="1:1">
      <c r="A1599">
        <v>1596</v>
      </c>
    </row>
    <row r="1600" spans="1:1">
      <c r="A1600">
        <v>1597</v>
      </c>
    </row>
    <row r="1601" spans="1:1">
      <c r="A1601">
        <v>1598</v>
      </c>
    </row>
    <row r="1602" spans="1:1">
      <c r="A1602">
        <v>1599</v>
      </c>
    </row>
    <row r="1603" spans="1:1">
      <c r="A1603">
        <v>1600</v>
      </c>
    </row>
    <row r="1604" spans="1:1">
      <c r="A1604">
        <v>1601</v>
      </c>
    </row>
    <row r="1605" spans="1:1">
      <c r="A1605">
        <v>1602</v>
      </c>
    </row>
    <row r="1606" spans="1:1">
      <c r="A1606">
        <v>1603</v>
      </c>
    </row>
    <row r="1607" spans="1:1">
      <c r="A1607">
        <v>1604</v>
      </c>
    </row>
    <row r="1608" spans="1:1">
      <c r="A1608">
        <v>1605</v>
      </c>
    </row>
    <row r="1609" spans="1:1">
      <c r="A1609">
        <v>1606</v>
      </c>
    </row>
    <row r="1610" spans="1:1">
      <c r="A1610">
        <v>1607</v>
      </c>
    </row>
    <row r="1611" spans="1:1">
      <c r="A1611">
        <v>1608</v>
      </c>
    </row>
    <row r="1612" spans="1:1">
      <c r="A1612">
        <v>1609</v>
      </c>
    </row>
    <row r="1613" spans="1:1">
      <c r="A1613">
        <v>1610</v>
      </c>
    </row>
    <row r="1614" spans="1:1">
      <c r="A1614">
        <v>1611</v>
      </c>
    </row>
    <row r="1615" spans="1:1">
      <c r="A1615">
        <v>1612</v>
      </c>
    </row>
    <row r="1616" spans="1:1">
      <c r="A1616">
        <v>1613</v>
      </c>
    </row>
    <row r="1617" spans="1:1">
      <c r="A1617">
        <v>1614</v>
      </c>
    </row>
    <row r="1618" spans="1:1">
      <c r="A1618">
        <v>1615</v>
      </c>
    </row>
    <row r="1619" spans="1:1">
      <c r="A1619">
        <v>1616</v>
      </c>
    </row>
    <row r="1620" spans="1:1">
      <c r="A1620">
        <v>1617</v>
      </c>
    </row>
    <row r="1621" spans="1:1">
      <c r="A1621">
        <v>1618</v>
      </c>
    </row>
    <row r="1622" spans="1:1">
      <c r="A1622">
        <v>1619</v>
      </c>
    </row>
    <row r="1623" spans="1:1">
      <c r="A1623">
        <v>1620</v>
      </c>
    </row>
    <row r="1624" spans="1:1">
      <c r="A1624">
        <v>1621</v>
      </c>
    </row>
    <row r="1625" spans="1:1">
      <c r="A1625">
        <v>1622</v>
      </c>
    </row>
    <row r="1626" spans="1:1">
      <c r="A1626">
        <v>1623</v>
      </c>
    </row>
    <row r="1627" spans="1:1">
      <c r="A1627">
        <v>1624</v>
      </c>
    </row>
    <row r="1628" spans="1:1">
      <c r="A1628">
        <v>1625</v>
      </c>
    </row>
    <row r="1629" spans="1:1">
      <c r="A1629">
        <v>1626</v>
      </c>
    </row>
    <row r="1630" spans="1:1">
      <c r="A1630">
        <v>1627</v>
      </c>
    </row>
    <row r="1631" spans="1:1">
      <c r="A1631">
        <v>1628</v>
      </c>
    </row>
    <row r="1632" spans="1:1">
      <c r="A1632">
        <v>1629</v>
      </c>
    </row>
    <row r="1633" spans="1:1">
      <c r="A1633">
        <v>1630</v>
      </c>
    </row>
    <row r="1634" spans="1:1">
      <c r="A1634">
        <v>1631</v>
      </c>
    </row>
    <row r="1635" spans="1:1">
      <c r="A1635">
        <v>1632</v>
      </c>
    </row>
    <row r="1636" spans="1:1">
      <c r="A1636">
        <v>1633</v>
      </c>
    </row>
    <row r="1637" spans="1:1">
      <c r="A1637">
        <v>1634</v>
      </c>
    </row>
    <row r="1638" spans="1:1">
      <c r="A1638">
        <v>1635</v>
      </c>
    </row>
    <row r="1639" spans="1:1">
      <c r="A1639">
        <v>1636</v>
      </c>
    </row>
    <row r="1640" spans="1:1">
      <c r="A1640">
        <v>1637</v>
      </c>
    </row>
    <row r="1641" spans="1:1">
      <c r="A1641">
        <v>1638</v>
      </c>
    </row>
    <row r="1642" spans="1:1">
      <c r="A1642">
        <v>1639</v>
      </c>
    </row>
    <row r="1643" spans="1:1">
      <c r="A1643">
        <v>1640</v>
      </c>
    </row>
    <row r="1644" spans="1:1">
      <c r="A1644">
        <v>1641</v>
      </c>
    </row>
    <row r="1645" spans="1:1">
      <c r="A1645">
        <v>1642</v>
      </c>
    </row>
    <row r="1646" spans="1:1">
      <c r="A1646">
        <v>1643</v>
      </c>
    </row>
    <row r="1647" spans="1:1">
      <c r="A1647">
        <v>1644</v>
      </c>
    </row>
    <row r="1648" spans="1:1">
      <c r="A1648">
        <v>1645</v>
      </c>
    </row>
    <row r="1649" spans="1:1">
      <c r="A1649">
        <v>1646</v>
      </c>
    </row>
    <row r="1650" spans="1:1">
      <c r="A1650">
        <v>1647</v>
      </c>
    </row>
    <row r="1651" spans="1:1">
      <c r="A1651">
        <v>1648</v>
      </c>
    </row>
    <row r="1652" spans="1:1">
      <c r="A1652">
        <v>1649</v>
      </c>
    </row>
    <row r="1653" spans="1:1">
      <c r="A1653">
        <v>1650</v>
      </c>
    </row>
    <row r="1654" spans="1:1">
      <c r="A1654">
        <v>1651</v>
      </c>
    </row>
    <row r="1655" spans="1:1">
      <c r="A1655">
        <v>1652</v>
      </c>
    </row>
    <row r="1656" spans="1:1">
      <c r="A1656">
        <v>1653</v>
      </c>
    </row>
    <row r="1657" spans="1:1">
      <c r="A1657">
        <v>1654</v>
      </c>
    </row>
    <row r="1658" spans="1:1">
      <c r="A1658">
        <v>1655</v>
      </c>
    </row>
    <row r="1659" spans="1:1">
      <c r="A1659">
        <v>1656</v>
      </c>
    </row>
    <row r="1660" spans="1:1">
      <c r="A1660">
        <v>1657</v>
      </c>
    </row>
    <row r="1661" spans="1:1">
      <c r="A1661">
        <v>1658</v>
      </c>
    </row>
    <row r="1662" spans="1:1">
      <c r="A1662">
        <v>1659</v>
      </c>
    </row>
    <row r="1663" spans="1:1">
      <c r="A1663">
        <v>1660</v>
      </c>
    </row>
    <row r="1664" spans="1:1">
      <c r="A1664">
        <v>1661</v>
      </c>
    </row>
    <row r="1665" spans="1:1">
      <c r="A1665">
        <v>1662</v>
      </c>
    </row>
    <row r="1666" spans="1:1">
      <c r="A1666">
        <v>1663</v>
      </c>
    </row>
    <row r="1667" spans="1:1">
      <c r="A1667">
        <v>1664</v>
      </c>
    </row>
    <row r="1668" spans="1:1">
      <c r="A1668">
        <v>1665</v>
      </c>
    </row>
    <row r="1669" spans="1:1">
      <c r="A1669">
        <v>1666</v>
      </c>
    </row>
    <row r="1670" spans="1:1">
      <c r="A1670">
        <v>1667</v>
      </c>
    </row>
    <row r="1671" spans="1:1">
      <c r="A1671">
        <v>1668</v>
      </c>
    </row>
    <row r="1672" spans="1:1">
      <c r="A1672">
        <v>1669</v>
      </c>
    </row>
    <row r="1673" spans="1:1">
      <c r="A1673">
        <v>1670</v>
      </c>
    </row>
    <row r="1674" spans="1:1">
      <c r="A1674">
        <v>1671</v>
      </c>
    </row>
    <row r="1675" spans="1:1">
      <c r="A1675">
        <v>1672</v>
      </c>
    </row>
    <row r="1676" spans="1:1">
      <c r="A1676">
        <v>1673</v>
      </c>
    </row>
    <row r="1677" spans="1:1">
      <c r="A1677">
        <v>1674</v>
      </c>
    </row>
    <row r="1678" spans="1:1">
      <c r="A1678">
        <v>1675</v>
      </c>
    </row>
    <row r="1679" spans="1:1">
      <c r="A1679">
        <v>1676</v>
      </c>
    </row>
    <row r="1680" spans="1:1">
      <c r="A1680">
        <v>1677</v>
      </c>
    </row>
    <row r="1681" spans="1:1">
      <c r="A1681">
        <v>1678</v>
      </c>
    </row>
    <row r="1682" spans="1:1">
      <c r="A1682">
        <v>1679</v>
      </c>
    </row>
    <row r="1683" spans="1:1">
      <c r="A1683">
        <v>1680</v>
      </c>
    </row>
    <row r="1684" spans="1:1">
      <c r="A1684">
        <v>1681</v>
      </c>
    </row>
    <row r="1685" spans="1:1">
      <c r="A1685">
        <v>1682</v>
      </c>
    </row>
    <row r="1686" spans="1:1">
      <c r="A1686">
        <v>1683</v>
      </c>
    </row>
    <row r="1687" spans="1:1">
      <c r="A1687">
        <v>1684</v>
      </c>
    </row>
    <row r="1688" spans="1:1">
      <c r="A1688">
        <v>1685</v>
      </c>
    </row>
    <row r="1689" spans="1:1">
      <c r="A1689">
        <v>1686</v>
      </c>
    </row>
    <row r="1690" spans="1:1">
      <c r="A1690">
        <v>1687</v>
      </c>
    </row>
    <row r="1691" spans="1:1">
      <c r="A1691">
        <v>1688</v>
      </c>
    </row>
    <row r="1692" spans="1:1">
      <c r="A1692">
        <v>1689</v>
      </c>
    </row>
    <row r="1693" spans="1:1">
      <c r="A1693">
        <v>1690</v>
      </c>
    </row>
    <row r="1694" spans="1:1">
      <c r="A1694">
        <v>1691</v>
      </c>
    </row>
    <row r="1695" spans="1:1">
      <c r="A1695">
        <v>1692</v>
      </c>
    </row>
    <row r="1696" spans="1:1">
      <c r="A1696">
        <v>1693</v>
      </c>
    </row>
    <row r="1697" spans="1:1">
      <c r="A1697">
        <v>1694</v>
      </c>
    </row>
    <row r="1698" spans="1:1">
      <c r="A1698">
        <v>1695</v>
      </c>
    </row>
    <row r="1699" spans="1:1">
      <c r="A1699">
        <v>1696</v>
      </c>
    </row>
    <row r="1700" spans="1:1">
      <c r="A1700">
        <v>1697</v>
      </c>
    </row>
    <row r="1701" spans="1:1">
      <c r="A1701">
        <v>1698</v>
      </c>
    </row>
    <row r="1702" spans="1:1">
      <c r="A1702">
        <v>1699</v>
      </c>
    </row>
    <row r="1703" spans="1:1">
      <c r="A1703">
        <v>1700</v>
      </c>
    </row>
    <row r="1704" spans="1:1">
      <c r="A1704">
        <v>1701</v>
      </c>
    </row>
    <row r="1705" spans="1:1">
      <c r="A1705">
        <v>1702</v>
      </c>
    </row>
    <row r="1706" spans="1:1">
      <c r="A1706">
        <v>1703</v>
      </c>
    </row>
    <row r="1707" spans="1:1">
      <c r="A1707">
        <v>1704</v>
      </c>
    </row>
    <row r="1708" spans="1:1">
      <c r="A1708">
        <v>1705</v>
      </c>
    </row>
    <row r="1709" spans="1:1">
      <c r="A1709">
        <v>1706</v>
      </c>
    </row>
    <row r="1710" spans="1:1">
      <c r="A1710">
        <v>1707</v>
      </c>
    </row>
    <row r="1711" spans="1:1">
      <c r="A1711">
        <v>1708</v>
      </c>
    </row>
    <row r="1712" spans="1:1">
      <c r="A1712">
        <v>1709</v>
      </c>
    </row>
    <row r="1713" spans="1:1">
      <c r="A1713">
        <v>1710</v>
      </c>
    </row>
    <row r="1714" spans="1:1">
      <c r="A1714">
        <v>1711</v>
      </c>
    </row>
    <row r="1715" spans="1:1">
      <c r="A1715">
        <v>1712</v>
      </c>
    </row>
    <row r="1716" spans="1:1">
      <c r="A1716">
        <v>1713</v>
      </c>
    </row>
    <row r="1717" spans="1:1">
      <c r="A1717">
        <v>1714</v>
      </c>
    </row>
    <row r="1718" spans="1:1">
      <c r="A1718">
        <v>1715</v>
      </c>
    </row>
    <row r="1719" spans="1:1">
      <c r="A1719">
        <v>1716</v>
      </c>
    </row>
    <row r="1720" spans="1:1">
      <c r="A1720">
        <v>1717</v>
      </c>
    </row>
    <row r="1721" spans="1:1">
      <c r="A1721">
        <v>1718</v>
      </c>
    </row>
    <row r="1722" spans="1:1">
      <c r="A1722">
        <v>1719</v>
      </c>
    </row>
    <row r="1723" spans="1:1">
      <c r="A1723">
        <v>1720</v>
      </c>
    </row>
    <row r="1724" spans="1:1">
      <c r="A1724">
        <v>1721</v>
      </c>
    </row>
    <row r="1725" spans="1:1">
      <c r="A1725">
        <v>1722</v>
      </c>
    </row>
    <row r="1726" spans="1:1">
      <c r="A1726">
        <v>1723</v>
      </c>
    </row>
    <row r="1727" spans="1:1">
      <c r="A1727">
        <v>1724</v>
      </c>
    </row>
    <row r="1728" spans="1:1">
      <c r="A1728">
        <v>1725</v>
      </c>
    </row>
    <row r="1729" spans="1:1">
      <c r="A1729">
        <v>1726</v>
      </c>
    </row>
    <row r="1730" spans="1:1">
      <c r="A1730">
        <v>1727</v>
      </c>
    </row>
    <row r="1731" spans="1:1">
      <c r="A1731">
        <v>1728</v>
      </c>
    </row>
    <row r="1732" spans="1:1">
      <c r="A1732">
        <v>1729</v>
      </c>
    </row>
    <row r="1733" spans="1:1">
      <c r="A1733">
        <v>1730</v>
      </c>
    </row>
    <row r="1734" spans="1:1">
      <c r="A1734">
        <v>1731</v>
      </c>
    </row>
    <row r="1735" spans="1:1">
      <c r="A1735">
        <v>1732</v>
      </c>
    </row>
    <row r="1736" spans="1:1">
      <c r="A1736">
        <v>1733</v>
      </c>
    </row>
    <row r="1737" spans="1:1">
      <c r="A1737">
        <v>1734</v>
      </c>
    </row>
    <row r="1738" spans="1:1">
      <c r="A1738">
        <v>1735</v>
      </c>
    </row>
    <row r="1739" spans="1:1">
      <c r="A1739">
        <v>1736</v>
      </c>
    </row>
    <row r="1740" spans="1:1">
      <c r="A1740">
        <v>1737</v>
      </c>
    </row>
    <row r="1741" spans="1:1">
      <c r="A1741">
        <v>1738</v>
      </c>
    </row>
    <row r="1742" spans="1:1">
      <c r="A1742">
        <v>1739</v>
      </c>
    </row>
    <row r="1743" spans="1:1">
      <c r="A1743">
        <v>1740</v>
      </c>
    </row>
    <row r="1744" spans="1:1">
      <c r="A1744">
        <v>1741</v>
      </c>
    </row>
    <row r="1745" spans="1:1">
      <c r="A1745">
        <v>1742</v>
      </c>
    </row>
    <row r="1746" spans="1:1">
      <c r="A1746">
        <v>1743</v>
      </c>
    </row>
    <row r="1747" spans="1:1">
      <c r="A1747">
        <v>1744</v>
      </c>
    </row>
    <row r="1748" spans="1:1">
      <c r="A1748">
        <v>1745</v>
      </c>
    </row>
    <row r="1749" spans="1:1">
      <c r="A1749">
        <v>1746</v>
      </c>
    </row>
    <row r="1750" spans="1:1">
      <c r="A1750">
        <v>1747</v>
      </c>
    </row>
    <row r="1751" spans="1:1">
      <c r="A1751">
        <v>1748</v>
      </c>
    </row>
    <row r="1752" spans="1:1">
      <c r="A1752">
        <v>1749</v>
      </c>
    </row>
    <row r="1753" spans="1:1">
      <c r="A1753">
        <v>1750</v>
      </c>
    </row>
    <row r="1754" spans="1:1">
      <c r="A1754">
        <v>1751</v>
      </c>
    </row>
    <row r="1755" spans="1:1">
      <c r="A1755">
        <v>1752</v>
      </c>
    </row>
    <row r="1756" spans="1:1">
      <c r="A1756">
        <v>1753</v>
      </c>
    </row>
    <row r="1757" spans="1:1">
      <c r="A1757">
        <v>1754</v>
      </c>
    </row>
    <row r="1758" spans="1:1">
      <c r="A1758">
        <v>1755</v>
      </c>
    </row>
    <row r="1759" spans="1:1">
      <c r="A1759">
        <v>1756</v>
      </c>
    </row>
    <row r="1760" spans="1:1">
      <c r="A1760">
        <v>1757</v>
      </c>
    </row>
    <row r="1761" spans="1:1">
      <c r="A1761">
        <v>1758</v>
      </c>
    </row>
    <row r="1762" spans="1:1">
      <c r="A1762">
        <v>1759</v>
      </c>
    </row>
    <row r="1763" spans="1:1">
      <c r="A1763">
        <v>1760</v>
      </c>
    </row>
    <row r="1764" spans="1:1">
      <c r="A1764">
        <v>1761</v>
      </c>
    </row>
    <row r="1765" spans="1:1">
      <c r="A1765">
        <v>1762</v>
      </c>
    </row>
    <row r="1766" spans="1:1">
      <c r="A1766">
        <v>1763</v>
      </c>
    </row>
    <row r="1767" spans="1:1">
      <c r="A1767">
        <v>1764</v>
      </c>
    </row>
    <row r="1768" spans="1:1">
      <c r="A1768">
        <v>1765</v>
      </c>
    </row>
    <row r="1769" spans="1:1">
      <c r="A1769">
        <v>1766</v>
      </c>
    </row>
    <row r="1770" spans="1:1">
      <c r="A1770">
        <v>1767</v>
      </c>
    </row>
    <row r="1771" spans="1:1">
      <c r="A1771">
        <v>1768</v>
      </c>
    </row>
    <row r="1772" spans="1:1">
      <c r="A1772">
        <v>1769</v>
      </c>
    </row>
    <row r="1773" spans="1:1">
      <c r="A1773">
        <v>1770</v>
      </c>
    </row>
    <row r="1774" spans="1:1">
      <c r="A1774">
        <v>1771</v>
      </c>
    </row>
    <row r="1775" spans="1:1">
      <c r="A1775">
        <v>1772</v>
      </c>
    </row>
    <row r="1776" spans="1:1">
      <c r="A1776">
        <v>1773</v>
      </c>
    </row>
    <row r="1777" spans="1:1">
      <c r="A1777">
        <v>1774</v>
      </c>
    </row>
    <row r="1778" spans="1:1">
      <c r="A1778">
        <v>1775</v>
      </c>
    </row>
    <row r="1779" spans="1:1">
      <c r="A1779">
        <v>1776</v>
      </c>
    </row>
    <row r="1780" spans="1:1">
      <c r="A1780">
        <v>1777</v>
      </c>
    </row>
    <row r="1781" spans="1:1">
      <c r="A1781">
        <v>1778</v>
      </c>
    </row>
    <row r="1782" spans="1:1">
      <c r="A1782">
        <v>1779</v>
      </c>
    </row>
    <row r="1783" spans="1:1">
      <c r="A1783">
        <v>1780</v>
      </c>
    </row>
    <row r="1784" spans="1:1">
      <c r="A1784">
        <v>1781</v>
      </c>
    </row>
    <row r="1785" spans="1:1">
      <c r="A1785">
        <v>1782</v>
      </c>
    </row>
    <row r="1786" spans="1:1">
      <c r="A1786">
        <v>1783</v>
      </c>
    </row>
    <row r="1787" spans="1:1">
      <c r="A1787">
        <v>1784</v>
      </c>
    </row>
    <row r="1788" spans="1:1">
      <c r="A1788">
        <v>1785</v>
      </c>
    </row>
    <row r="1789" spans="1:1">
      <c r="A1789">
        <v>1786</v>
      </c>
    </row>
    <row r="1790" spans="1:1">
      <c r="A1790">
        <v>1787</v>
      </c>
    </row>
    <row r="1791" spans="1:1">
      <c r="A1791">
        <v>1788</v>
      </c>
    </row>
    <row r="1792" spans="1:1">
      <c r="A1792">
        <v>1789</v>
      </c>
    </row>
    <row r="1793" spans="1:1">
      <c r="A1793">
        <v>1790</v>
      </c>
    </row>
    <row r="1794" spans="1:1">
      <c r="A1794">
        <v>1791</v>
      </c>
    </row>
    <row r="1795" spans="1:1">
      <c r="A1795">
        <v>1792</v>
      </c>
    </row>
    <row r="1796" spans="1:1">
      <c r="A1796">
        <v>1793</v>
      </c>
    </row>
    <row r="1797" spans="1:1">
      <c r="A1797">
        <v>1794</v>
      </c>
    </row>
    <row r="1798" spans="1:1">
      <c r="A1798">
        <v>1795</v>
      </c>
    </row>
    <row r="1799" spans="1:1">
      <c r="A1799">
        <v>1796</v>
      </c>
    </row>
    <row r="1800" spans="1:1">
      <c r="A1800">
        <v>1797</v>
      </c>
    </row>
    <row r="1801" spans="1:1">
      <c r="A1801">
        <v>1798</v>
      </c>
    </row>
    <row r="1802" spans="1:1">
      <c r="A1802">
        <v>1799</v>
      </c>
    </row>
    <row r="1803" spans="1:1">
      <c r="A1803">
        <v>1800</v>
      </c>
    </row>
    <row r="1804" spans="1:1">
      <c r="A1804">
        <v>1801</v>
      </c>
    </row>
    <row r="1805" spans="1:1">
      <c r="A1805">
        <v>1802</v>
      </c>
    </row>
    <row r="1806" spans="1:1">
      <c r="A1806">
        <v>1803</v>
      </c>
    </row>
    <row r="1807" spans="1:1">
      <c r="A1807">
        <v>1804</v>
      </c>
    </row>
    <row r="1808" spans="1:1">
      <c r="A1808">
        <v>1805</v>
      </c>
    </row>
    <row r="1809" spans="1:1">
      <c r="A1809">
        <v>1806</v>
      </c>
    </row>
    <row r="1810" spans="1:1">
      <c r="A1810">
        <v>1807</v>
      </c>
    </row>
    <row r="1811" spans="1:1">
      <c r="A1811">
        <v>1808</v>
      </c>
    </row>
    <row r="1812" spans="1:1">
      <c r="A1812">
        <v>1809</v>
      </c>
    </row>
    <row r="1813" spans="1:1">
      <c r="A1813">
        <v>1810</v>
      </c>
    </row>
    <row r="1814" spans="1:1">
      <c r="A1814">
        <v>1811</v>
      </c>
    </row>
    <row r="1815" spans="1:1">
      <c r="A1815">
        <v>1812</v>
      </c>
    </row>
    <row r="1816" spans="1:1">
      <c r="A1816">
        <v>1813</v>
      </c>
    </row>
    <row r="1817" spans="1:1">
      <c r="A1817">
        <v>1814</v>
      </c>
    </row>
    <row r="1818" spans="1:1">
      <c r="A1818">
        <v>1815</v>
      </c>
    </row>
    <row r="1819" spans="1:1">
      <c r="A1819">
        <v>1816</v>
      </c>
    </row>
    <row r="1820" spans="1:1">
      <c r="A1820">
        <v>1817</v>
      </c>
    </row>
    <row r="1821" spans="1:1">
      <c r="A1821">
        <v>1818</v>
      </c>
    </row>
    <row r="1822" spans="1:1">
      <c r="A1822">
        <v>1819</v>
      </c>
    </row>
    <row r="1823" spans="1:1">
      <c r="A1823">
        <v>1820</v>
      </c>
    </row>
    <row r="1824" spans="1:1">
      <c r="A1824">
        <v>1821</v>
      </c>
    </row>
    <row r="1825" spans="1:1">
      <c r="A1825">
        <v>1822</v>
      </c>
    </row>
    <row r="1826" spans="1:1">
      <c r="A1826">
        <v>1823</v>
      </c>
    </row>
    <row r="1827" spans="1:1">
      <c r="A1827">
        <v>1824</v>
      </c>
    </row>
    <row r="1828" spans="1:1">
      <c r="A1828">
        <v>1825</v>
      </c>
    </row>
    <row r="1829" spans="1:1">
      <c r="A1829">
        <v>1826</v>
      </c>
    </row>
    <row r="1830" spans="1:1">
      <c r="A1830">
        <v>1827</v>
      </c>
    </row>
    <row r="1831" spans="1:1">
      <c r="A1831">
        <v>1828</v>
      </c>
    </row>
    <row r="1832" spans="1:1">
      <c r="A1832">
        <v>1829</v>
      </c>
    </row>
    <row r="1833" spans="1:1">
      <c r="A1833">
        <v>1830</v>
      </c>
    </row>
    <row r="1834" spans="1:1">
      <c r="A1834">
        <v>1831</v>
      </c>
    </row>
    <row r="1835" spans="1:1">
      <c r="A1835">
        <v>1832</v>
      </c>
    </row>
    <row r="1836" spans="1:1">
      <c r="A1836">
        <v>1833</v>
      </c>
    </row>
    <row r="1837" spans="1:1">
      <c r="A1837">
        <v>1834</v>
      </c>
    </row>
    <row r="1838" spans="1:1">
      <c r="A1838">
        <v>1835</v>
      </c>
    </row>
    <row r="1839" spans="1:1">
      <c r="A1839">
        <v>1836</v>
      </c>
    </row>
    <row r="1840" spans="1:1">
      <c r="A1840">
        <v>1837</v>
      </c>
    </row>
    <row r="1841" spans="1:1">
      <c r="A1841">
        <v>1838</v>
      </c>
    </row>
    <row r="1842" spans="1:1">
      <c r="A1842">
        <v>1839</v>
      </c>
    </row>
    <row r="1843" spans="1:1">
      <c r="A1843">
        <v>1840</v>
      </c>
    </row>
    <row r="1844" spans="1:1">
      <c r="A1844">
        <v>1841</v>
      </c>
    </row>
    <row r="1845" spans="1:1">
      <c r="A1845">
        <v>1842</v>
      </c>
    </row>
    <row r="1846" spans="1:1">
      <c r="A1846">
        <v>1843</v>
      </c>
    </row>
    <row r="1847" spans="1:1">
      <c r="A1847">
        <v>1844</v>
      </c>
    </row>
    <row r="1848" spans="1:1">
      <c r="A1848">
        <v>1845</v>
      </c>
    </row>
    <row r="1849" spans="1:1">
      <c r="A1849">
        <v>1846</v>
      </c>
    </row>
    <row r="1850" spans="1:1">
      <c r="A1850">
        <v>1847</v>
      </c>
    </row>
    <row r="1851" spans="1:1">
      <c r="A1851">
        <v>1848</v>
      </c>
    </row>
    <row r="1852" spans="1:1">
      <c r="A1852">
        <v>1849</v>
      </c>
    </row>
    <row r="1853" spans="1:1">
      <c r="A1853">
        <v>1850</v>
      </c>
    </row>
    <row r="1854" spans="1:1">
      <c r="A1854">
        <v>1851</v>
      </c>
    </row>
    <row r="1855" spans="1:1">
      <c r="A1855">
        <v>1852</v>
      </c>
    </row>
    <row r="1856" spans="1:1">
      <c r="A1856">
        <v>1853</v>
      </c>
    </row>
    <row r="1857" spans="1:1">
      <c r="A1857">
        <v>1854</v>
      </c>
    </row>
    <row r="1858" spans="1:1">
      <c r="A1858">
        <v>1855</v>
      </c>
    </row>
    <row r="1859" spans="1:1">
      <c r="A1859">
        <v>1856</v>
      </c>
    </row>
    <row r="1860" spans="1:1">
      <c r="A1860">
        <v>1857</v>
      </c>
    </row>
    <row r="1861" spans="1:1">
      <c r="A1861">
        <v>1858</v>
      </c>
    </row>
    <row r="1862" spans="1:1">
      <c r="A1862">
        <v>1859</v>
      </c>
    </row>
    <row r="1863" spans="1:1">
      <c r="A1863">
        <v>1860</v>
      </c>
    </row>
    <row r="1864" spans="1:1">
      <c r="A1864">
        <v>1861</v>
      </c>
    </row>
    <row r="1865" spans="1:1">
      <c r="A1865">
        <v>1862</v>
      </c>
    </row>
    <row r="1866" spans="1:1">
      <c r="A1866">
        <v>1863</v>
      </c>
    </row>
    <row r="1867" spans="1:1">
      <c r="A1867">
        <v>1864</v>
      </c>
    </row>
    <row r="1868" spans="1:1">
      <c r="A1868">
        <v>1865</v>
      </c>
    </row>
    <row r="1869" spans="1:1">
      <c r="A1869">
        <v>1866</v>
      </c>
    </row>
    <row r="1870" spans="1:1">
      <c r="A1870">
        <v>1867</v>
      </c>
    </row>
    <row r="1871" spans="1:1">
      <c r="A1871">
        <v>1868</v>
      </c>
    </row>
    <row r="1872" spans="1:1">
      <c r="A1872">
        <v>1869</v>
      </c>
    </row>
    <row r="1873" spans="1:1">
      <c r="A1873">
        <v>1870</v>
      </c>
    </row>
    <row r="1874" spans="1:1">
      <c r="A1874">
        <v>1871</v>
      </c>
    </row>
    <row r="1875" spans="1:1">
      <c r="A1875">
        <v>1872</v>
      </c>
    </row>
    <row r="1876" spans="1:1">
      <c r="A1876">
        <v>1873</v>
      </c>
    </row>
    <row r="1877" spans="1:1">
      <c r="A1877">
        <v>1874</v>
      </c>
    </row>
    <row r="1878" spans="1:1">
      <c r="A1878">
        <v>1875</v>
      </c>
    </row>
    <row r="1879" spans="1:1">
      <c r="A1879">
        <v>1876</v>
      </c>
    </row>
    <row r="1880" spans="1:1">
      <c r="A1880">
        <v>1877</v>
      </c>
    </row>
    <row r="1881" spans="1:1">
      <c r="A1881">
        <v>1878</v>
      </c>
    </row>
    <row r="1882" spans="1:1">
      <c r="A1882">
        <v>1879</v>
      </c>
    </row>
    <row r="1883" spans="1:1">
      <c r="A1883">
        <v>1880</v>
      </c>
    </row>
    <row r="1884" spans="1:1">
      <c r="A1884">
        <v>1881</v>
      </c>
    </row>
    <row r="1885" spans="1:1">
      <c r="A1885">
        <v>1882</v>
      </c>
    </row>
    <row r="1886" spans="1:1">
      <c r="A1886">
        <v>1883</v>
      </c>
    </row>
    <row r="1887" spans="1:1">
      <c r="A1887">
        <v>1884</v>
      </c>
    </row>
    <row r="1888" spans="1:1">
      <c r="A1888">
        <v>1885</v>
      </c>
    </row>
    <row r="1889" spans="1:1">
      <c r="A1889">
        <v>1886</v>
      </c>
    </row>
    <row r="1890" spans="1:1">
      <c r="A1890">
        <v>1887</v>
      </c>
    </row>
    <row r="1891" spans="1:1">
      <c r="A1891">
        <v>1888</v>
      </c>
    </row>
    <row r="1892" spans="1:1">
      <c r="A1892">
        <v>1889</v>
      </c>
    </row>
    <row r="1893" spans="1:1">
      <c r="A1893">
        <v>1890</v>
      </c>
    </row>
    <row r="1894" spans="1:1">
      <c r="A1894">
        <v>1891</v>
      </c>
    </row>
    <row r="1895" spans="1:1">
      <c r="A1895">
        <v>1892</v>
      </c>
    </row>
    <row r="1896" spans="1:1">
      <c r="A1896">
        <v>1893</v>
      </c>
    </row>
    <row r="1897" spans="1:1">
      <c r="A1897">
        <v>1894</v>
      </c>
    </row>
    <row r="1898" spans="1:1">
      <c r="A1898">
        <v>1895</v>
      </c>
    </row>
    <row r="1899" spans="1:1">
      <c r="A1899">
        <v>1896</v>
      </c>
    </row>
    <row r="1900" spans="1:1">
      <c r="A1900">
        <v>1897</v>
      </c>
    </row>
    <row r="1901" spans="1:1">
      <c r="A1901">
        <v>1898</v>
      </c>
    </row>
    <row r="1902" spans="1:1">
      <c r="A1902">
        <v>1899</v>
      </c>
    </row>
    <row r="1903" spans="1:1">
      <c r="A1903">
        <v>1900</v>
      </c>
    </row>
    <row r="1904" spans="1:1">
      <c r="A1904">
        <v>1901</v>
      </c>
    </row>
    <row r="1905" spans="1:1">
      <c r="A1905">
        <v>1902</v>
      </c>
    </row>
    <row r="1906" spans="1:1">
      <c r="A1906">
        <v>1903</v>
      </c>
    </row>
    <row r="1907" spans="1:1">
      <c r="A1907">
        <v>1904</v>
      </c>
    </row>
    <row r="1908" spans="1:1">
      <c r="A1908">
        <v>1905</v>
      </c>
    </row>
    <row r="1909" spans="1:1">
      <c r="A1909">
        <v>1906</v>
      </c>
    </row>
    <row r="1910" spans="1:1">
      <c r="A1910">
        <v>1907</v>
      </c>
    </row>
    <row r="1911" spans="1:1">
      <c r="A1911">
        <v>1908</v>
      </c>
    </row>
    <row r="1912" spans="1:1">
      <c r="A1912">
        <v>1909</v>
      </c>
    </row>
    <row r="1913" spans="1:1">
      <c r="A1913">
        <v>1910</v>
      </c>
    </row>
    <row r="1914" spans="1:1">
      <c r="A1914">
        <v>1911</v>
      </c>
    </row>
    <row r="1915" spans="1:1">
      <c r="A1915">
        <v>1912</v>
      </c>
    </row>
    <row r="1916" spans="1:1">
      <c r="A1916">
        <v>1913</v>
      </c>
    </row>
    <row r="1917" spans="1:1">
      <c r="A1917">
        <v>1914</v>
      </c>
    </row>
    <row r="1918" spans="1:1">
      <c r="A1918">
        <v>1915</v>
      </c>
    </row>
    <row r="1919" spans="1:1">
      <c r="A1919">
        <v>1916</v>
      </c>
    </row>
    <row r="1920" spans="1:1">
      <c r="A1920">
        <v>1917</v>
      </c>
    </row>
    <row r="1921" spans="1:1">
      <c r="A1921">
        <v>1918</v>
      </c>
    </row>
    <row r="1922" spans="1:1">
      <c r="A1922">
        <v>1919</v>
      </c>
    </row>
    <row r="1923" spans="1:1">
      <c r="A1923">
        <v>1920</v>
      </c>
    </row>
    <row r="1924" spans="1:1">
      <c r="A1924">
        <v>1921</v>
      </c>
    </row>
    <row r="1925" spans="1:1">
      <c r="A1925">
        <v>1922</v>
      </c>
    </row>
    <row r="1926" spans="1:1">
      <c r="A1926">
        <v>1923</v>
      </c>
    </row>
    <row r="1927" spans="1:1">
      <c r="A1927">
        <v>1924</v>
      </c>
    </row>
    <row r="1928" spans="1:1">
      <c r="A1928">
        <v>1925</v>
      </c>
    </row>
    <row r="1929" spans="1:1">
      <c r="A1929">
        <v>1926</v>
      </c>
    </row>
    <row r="1930" spans="1:1">
      <c r="A1930">
        <v>1927</v>
      </c>
    </row>
    <row r="1931" spans="1:1">
      <c r="A1931">
        <v>1928</v>
      </c>
    </row>
    <row r="1932" spans="1:1">
      <c r="A1932">
        <v>1929</v>
      </c>
    </row>
    <row r="1933" spans="1:1">
      <c r="A1933">
        <v>1930</v>
      </c>
    </row>
    <row r="1934" spans="1:1">
      <c r="A1934">
        <v>1931</v>
      </c>
    </row>
    <row r="1935" spans="1:1">
      <c r="A1935">
        <v>1932</v>
      </c>
    </row>
    <row r="1936" spans="1:1">
      <c r="A1936">
        <v>1933</v>
      </c>
    </row>
    <row r="1937" spans="1:1">
      <c r="A1937">
        <v>1934</v>
      </c>
    </row>
    <row r="1938" spans="1:1">
      <c r="A1938">
        <v>1935</v>
      </c>
    </row>
    <row r="1939" spans="1:1">
      <c r="A1939">
        <v>1936</v>
      </c>
    </row>
    <row r="1940" spans="1:1">
      <c r="A1940">
        <v>1937</v>
      </c>
    </row>
    <row r="1941" spans="1:1">
      <c r="A1941">
        <v>1938</v>
      </c>
    </row>
    <row r="1942" spans="1:1">
      <c r="A1942">
        <v>1939</v>
      </c>
    </row>
    <row r="1943" spans="1:1">
      <c r="A1943">
        <v>1940</v>
      </c>
    </row>
    <row r="1944" spans="1:1">
      <c r="A1944">
        <v>1941</v>
      </c>
    </row>
    <row r="1945" spans="1:1">
      <c r="A1945">
        <v>1942</v>
      </c>
    </row>
    <row r="1946" spans="1:1">
      <c r="A1946">
        <v>1943</v>
      </c>
    </row>
    <row r="1947" spans="1:1">
      <c r="A1947">
        <v>1944</v>
      </c>
    </row>
    <row r="1948" spans="1:1">
      <c r="A1948">
        <v>1945</v>
      </c>
    </row>
    <row r="1949" spans="1:1">
      <c r="A1949">
        <v>1946</v>
      </c>
    </row>
    <row r="1950" spans="1:1">
      <c r="A1950">
        <v>1947</v>
      </c>
    </row>
    <row r="1951" spans="1:1">
      <c r="A1951">
        <v>1948</v>
      </c>
    </row>
    <row r="1952" spans="1:1">
      <c r="A1952">
        <v>1949</v>
      </c>
    </row>
    <row r="1953" spans="1:1">
      <c r="A1953">
        <v>1950</v>
      </c>
    </row>
    <row r="1954" spans="1:1">
      <c r="A1954">
        <v>1951</v>
      </c>
    </row>
    <row r="1955" spans="1:1">
      <c r="A1955">
        <v>1952</v>
      </c>
    </row>
    <row r="1956" spans="1:1">
      <c r="A1956">
        <v>1953</v>
      </c>
    </row>
    <row r="1957" spans="1:1">
      <c r="A1957">
        <v>1954</v>
      </c>
    </row>
    <row r="1958" spans="1:1">
      <c r="A1958">
        <v>1955</v>
      </c>
    </row>
    <row r="1959" spans="1:1">
      <c r="A1959">
        <v>1956</v>
      </c>
    </row>
    <row r="1960" spans="1:1">
      <c r="A1960">
        <v>1957</v>
      </c>
    </row>
    <row r="1961" spans="1:1">
      <c r="A1961">
        <v>1958</v>
      </c>
    </row>
    <row r="1962" spans="1:1">
      <c r="A1962">
        <v>1959</v>
      </c>
    </row>
    <row r="1963" spans="1:1">
      <c r="A1963">
        <v>1960</v>
      </c>
    </row>
    <row r="1964" spans="1:1">
      <c r="A1964">
        <v>1961</v>
      </c>
    </row>
    <row r="1965" spans="1:1">
      <c r="A1965">
        <v>1962</v>
      </c>
    </row>
    <row r="1966" spans="1:1">
      <c r="A1966">
        <v>1963</v>
      </c>
    </row>
    <row r="1967" spans="1:1">
      <c r="A1967">
        <v>1964</v>
      </c>
    </row>
    <row r="1968" spans="1:1">
      <c r="A1968">
        <v>1965</v>
      </c>
    </row>
    <row r="1969" spans="1:1">
      <c r="A1969">
        <v>1966</v>
      </c>
    </row>
    <row r="1970" spans="1:1">
      <c r="A1970">
        <v>1967</v>
      </c>
    </row>
    <row r="1971" spans="1:1">
      <c r="A1971">
        <v>1968</v>
      </c>
    </row>
    <row r="1972" spans="1:1">
      <c r="A1972">
        <v>1969</v>
      </c>
    </row>
    <row r="1973" spans="1:1">
      <c r="A1973">
        <v>1970</v>
      </c>
    </row>
    <row r="1974" spans="1:1">
      <c r="A1974">
        <v>1971</v>
      </c>
    </row>
    <row r="1975" spans="1:1">
      <c r="A1975">
        <v>1972</v>
      </c>
    </row>
    <row r="1976" spans="1:1">
      <c r="A1976">
        <v>1973</v>
      </c>
    </row>
    <row r="1977" spans="1:1">
      <c r="A1977">
        <v>1974</v>
      </c>
    </row>
    <row r="1978" spans="1:1">
      <c r="A1978">
        <v>1975</v>
      </c>
    </row>
    <row r="1979" spans="1:1">
      <c r="A1979">
        <v>1976</v>
      </c>
    </row>
    <row r="1980" spans="1:1">
      <c r="A1980">
        <v>1977</v>
      </c>
    </row>
    <row r="1981" spans="1:1">
      <c r="A1981">
        <v>1978</v>
      </c>
    </row>
    <row r="1982" spans="1:1">
      <c r="A1982">
        <v>1979</v>
      </c>
    </row>
    <row r="1983" spans="1:1">
      <c r="A1983">
        <v>1980</v>
      </c>
    </row>
    <row r="1984" spans="1:1">
      <c r="A1984">
        <v>1981</v>
      </c>
    </row>
    <row r="1985" spans="1:1">
      <c r="A1985">
        <v>1982</v>
      </c>
    </row>
    <row r="1986" spans="1:1">
      <c r="A1986">
        <v>1983</v>
      </c>
    </row>
    <row r="1987" spans="1:1">
      <c r="A1987">
        <v>1984</v>
      </c>
    </row>
    <row r="1988" spans="1:1">
      <c r="A1988">
        <v>1985</v>
      </c>
    </row>
    <row r="1989" spans="1:1">
      <c r="A1989">
        <v>1986</v>
      </c>
    </row>
    <row r="1990" spans="1:1">
      <c r="A1990">
        <v>1987</v>
      </c>
    </row>
    <row r="1991" spans="1:1">
      <c r="A1991">
        <v>1988</v>
      </c>
    </row>
    <row r="1992" spans="1:1">
      <c r="A1992">
        <v>1989</v>
      </c>
    </row>
    <row r="1993" spans="1:1">
      <c r="A1993">
        <v>1990</v>
      </c>
    </row>
    <row r="1994" spans="1:1">
      <c r="A1994">
        <v>1991</v>
      </c>
    </row>
    <row r="1995" spans="1:1">
      <c r="A1995">
        <v>1992</v>
      </c>
    </row>
    <row r="1996" spans="1:1">
      <c r="A1996">
        <v>1993</v>
      </c>
    </row>
    <row r="1997" spans="1:1">
      <c r="A1997">
        <v>1994</v>
      </c>
    </row>
    <row r="1998" spans="1:1">
      <c r="A1998">
        <v>1995</v>
      </c>
    </row>
    <row r="1999" spans="1:1">
      <c r="A1999">
        <v>1996</v>
      </c>
    </row>
    <row r="2000" spans="1:1">
      <c r="A2000">
        <v>1997</v>
      </c>
    </row>
    <row r="2001" spans="1:1">
      <c r="A2001">
        <v>1998</v>
      </c>
    </row>
    <row r="2002" spans="1:1">
      <c r="A2002">
        <v>1999</v>
      </c>
    </row>
    <row r="2003" spans="1:1">
      <c r="A2003">
        <v>2000</v>
      </c>
    </row>
    <row r="2004" spans="1:1">
      <c r="A2004">
        <v>2001</v>
      </c>
    </row>
    <row r="2005" spans="1:1">
      <c r="A2005">
        <v>2002</v>
      </c>
    </row>
    <row r="2006" spans="1:1">
      <c r="A2006">
        <v>2003</v>
      </c>
    </row>
    <row r="2007" spans="1:1">
      <c r="A2007">
        <v>2004</v>
      </c>
    </row>
    <row r="2008" spans="1:1">
      <c r="A2008">
        <v>2005</v>
      </c>
    </row>
    <row r="2009" spans="1:1">
      <c r="A2009">
        <v>2006</v>
      </c>
    </row>
    <row r="2010" spans="1:1">
      <c r="A2010">
        <v>2007</v>
      </c>
    </row>
    <row r="2011" spans="1:1">
      <c r="A2011">
        <v>2008</v>
      </c>
    </row>
    <row r="2012" spans="1:1">
      <c r="A2012">
        <v>2009</v>
      </c>
    </row>
    <row r="2013" spans="1:1">
      <c r="A2013">
        <v>2010</v>
      </c>
    </row>
    <row r="2014" spans="1:1">
      <c r="A2014">
        <v>2011</v>
      </c>
    </row>
    <row r="2015" spans="1:1">
      <c r="A2015">
        <v>2012</v>
      </c>
    </row>
    <row r="2016" spans="1:1">
      <c r="A2016">
        <v>2013</v>
      </c>
    </row>
    <row r="2017" spans="1:1">
      <c r="A2017">
        <v>2014</v>
      </c>
    </row>
    <row r="2018" spans="1:1">
      <c r="A2018">
        <v>2015</v>
      </c>
    </row>
    <row r="2019" spans="1:1">
      <c r="A2019">
        <v>2016</v>
      </c>
    </row>
    <row r="2020" spans="1:1">
      <c r="A2020">
        <v>2017</v>
      </c>
    </row>
    <row r="2021" spans="1:1">
      <c r="A2021">
        <v>2018</v>
      </c>
    </row>
    <row r="2022" spans="1:1">
      <c r="A2022">
        <v>2019</v>
      </c>
    </row>
    <row r="2023" spans="1:1">
      <c r="A2023">
        <v>2020</v>
      </c>
    </row>
    <row r="2024" spans="1:1">
      <c r="A2024">
        <v>2021</v>
      </c>
    </row>
    <row r="2025" spans="1:1">
      <c r="A2025">
        <v>2022</v>
      </c>
    </row>
    <row r="2026" spans="1:1">
      <c r="A2026">
        <v>2023</v>
      </c>
    </row>
    <row r="2027" spans="1:1">
      <c r="A2027">
        <v>2024</v>
      </c>
    </row>
    <row r="2028" spans="1:1">
      <c r="A2028">
        <v>2025</v>
      </c>
    </row>
    <row r="2029" spans="1:1">
      <c r="A2029">
        <v>2026</v>
      </c>
    </row>
    <row r="2030" spans="1:1">
      <c r="A2030">
        <v>2027</v>
      </c>
    </row>
    <row r="2031" spans="1:1">
      <c r="A2031">
        <v>2028</v>
      </c>
    </row>
    <row r="2032" spans="1:1">
      <c r="A2032">
        <v>2029</v>
      </c>
    </row>
    <row r="2033" spans="1:1">
      <c r="A2033">
        <v>2030</v>
      </c>
    </row>
    <row r="2034" spans="1:1">
      <c r="A2034">
        <v>2031</v>
      </c>
    </row>
    <row r="2035" spans="1:1">
      <c r="A2035">
        <v>2032</v>
      </c>
    </row>
    <row r="2036" spans="1:1">
      <c r="A2036">
        <v>2033</v>
      </c>
    </row>
    <row r="2037" spans="1:1">
      <c r="A2037">
        <v>2034</v>
      </c>
    </row>
    <row r="2038" spans="1:1">
      <c r="A2038">
        <v>2035</v>
      </c>
    </row>
    <row r="2039" spans="1:1">
      <c r="A2039">
        <v>2036</v>
      </c>
    </row>
    <row r="2040" spans="1:1">
      <c r="A2040">
        <v>2037</v>
      </c>
    </row>
    <row r="2041" spans="1:1">
      <c r="A2041">
        <v>2038</v>
      </c>
    </row>
    <row r="2042" spans="1:1">
      <c r="A2042">
        <v>2039</v>
      </c>
    </row>
    <row r="2043" spans="1:1">
      <c r="A2043">
        <v>2040</v>
      </c>
    </row>
    <row r="2044" spans="1:1">
      <c r="A2044">
        <v>2041</v>
      </c>
    </row>
    <row r="2045" spans="1:1">
      <c r="A2045">
        <v>2042</v>
      </c>
    </row>
    <row r="2046" spans="1:1">
      <c r="A2046">
        <v>2043</v>
      </c>
    </row>
    <row r="2047" spans="1:1">
      <c r="A2047">
        <v>2044</v>
      </c>
    </row>
    <row r="2048" spans="1:1">
      <c r="A2048">
        <v>2045</v>
      </c>
    </row>
    <row r="2049" spans="1:1">
      <c r="A2049">
        <v>2046</v>
      </c>
    </row>
    <row r="2050" spans="1:1">
      <c r="A2050">
        <v>2047</v>
      </c>
    </row>
    <row r="2051" spans="1:1">
      <c r="A2051">
        <v>2048</v>
      </c>
    </row>
    <row r="2052" spans="1:1">
      <c r="A2052">
        <v>2049</v>
      </c>
    </row>
    <row r="2053" spans="1:1">
      <c r="A2053">
        <v>2050</v>
      </c>
    </row>
    <row r="2054" spans="1:1">
      <c r="A2054">
        <v>2051</v>
      </c>
    </row>
    <row r="2055" spans="1:1">
      <c r="A2055">
        <v>2052</v>
      </c>
    </row>
    <row r="2056" spans="1:1">
      <c r="A2056">
        <v>2053</v>
      </c>
    </row>
    <row r="2057" spans="1:1">
      <c r="A2057">
        <v>2054</v>
      </c>
    </row>
    <row r="2058" spans="1:1">
      <c r="A2058">
        <v>2055</v>
      </c>
    </row>
    <row r="2059" spans="1:1">
      <c r="A2059">
        <v>2056</v>
      </c>
    </row>
    <row r="2060" spans="1:1">
      <c r="A2060">
        <v>2057</v>
      </c>
    </row>
    <row r="2061" spans="1:1">
      <c r="A2061">
        <v>2058</v>
      </c>
    </row>
    <row r="2062" spans="1:1">
      <c r="A2062">
        <v>2059</v>
      </c>
    </row>
    <row r="2063" spans="1:1">
      <c r="A2063">
        <v>2060</v>
      </c>
    </row>
    <row r="2064" spans="1:1">
      <c r="A2064">
        <v>2061</v>
      </c>
    </row>
    <row r="2065" spans="1:1">
      <c r="A2065">
        <v>2062</v>
      </c>
    </row>
    <row r="2066" spans="1:1">
      <c r="A2066">
        <v>2063</v>
      </c>
    </row>
    <row r="2067" spans="1:1">
      <c r="A2067">
        <v>2064</v>
      </c>
    </row>
    <row r="2068" spans="1:1">
      <c r="A2068">
        <v>2065</v>
      </c>
    </row>
    <row r="2069" spans="1:1">
      <c r="A2069">
        <v>2066</v>
      </c>
    </row>
    <row r="2070" spans="1:1">
      <c r="A2070">
        <v>2067</v>
      </c>
    </row>
    <row r="2071" spans="1:1">
      <c r="A2071">
        <v>2068</v>
      </c>
    </row>
    <row r="2072" spans="1:1">
      <c r="A2072">
        <v>2069</v>
      </c>
    </row>
    <row r="2073" spans="1:1">
      <c r="A2073">
        <v>2070</v>
      </c>
    </row>
    <row r="2074" spans="1:1">
      <c r="A2074">
        <v>2071</v>
      </c>
    </row>
    <row r="2075" spans="1:1">
      <c r="A2075">
        <v>2072</v>
      </c>
    </row>
    <row r="2076" spans="1:1">
      <c r="A2076">
        <v>2073</v>
      </c>
    </row>
    <row r="2077" spans="1:1">
      <c r="A2077">
        <v>2074</v>
      </c>
    </row>
    <row r="2078" spans="1:1">
      <c r="A2078">
        <v>2075</v>
      </c>
    </row>
    <row r="2079" spans="1:1">
      <c r="A2079">
        <v>2076</v>
      </c>
    </row>
    <row r="2080" spans="1:1">
      <c r="A2080">
        <v>2077</v>
      </c>
    </row>
    <row r="2081" spans="1:1">
      <c r="A2081">
        <v>2078</v>
      </c>
    </row>
    <row r="2082" spans="1:1">
      <c r="A2082">
        <v>2079</v>
      </c>
    </row>
    <row r="2083" spans="1:1">
      <c r="A2083">
        <v>2080</v>
      </c>
    </row>
    <row r="2084" spans="1:1">
      <c r="A2084">
        <v>2081</v>
      </c>
    </row>
    <row r="2085" spans="1:1">
      <c r="A2085">
        <v>2082</v>
      </c>
    </row>
    <row r="2086" spans="1:1">
      <c r="A2086">
        <v>2083</v>
      </c>
    </row>
    <row r="2087" spans="1:1">
      <c r="A2087">
        <v>2084</v>
      </c>
    </row>
    <row r="2088" spans="1:1">
      <c r="A2088">
        <v>2085</v>
      </c>
    </row>
    <row r="2089" spans="1:1">
      <c r="A2089">
        <v>2086</v>
      </c>
    </row>
    <row r="2090" spans="1:1">
      <c r="A2090">
        <v>2087</v>
      </c>
    </row>
    <row r="2091" spans="1:1">
      <c r="A2091">
        <v>2088</v>
      </c>
    </row>
    <row r="2092" spans="1:1">
      <c r="A2092">
        <v>2089</v>
      </c>
    </row>
    <row r="2093" spans="1:1">
      <c r="A2093">
        <v>2090</v>
      </c>
    </row>
    <row r="2094" spans="1:1">
      <c r="A2094">
        <v>2091</v>
      </c>
    </row>
    <row r="2095" spans="1:1">
      <c r="A2095">
        <v>2092</v>
      </c>
    </row>
    <row r="2096" spans="1:1">
      <c r="A2096">
        <v>2093</v>
      </c>
    </row>
    <row r="2097" spans="1:1">
      <c r="A2097">
        <v>2094</v>
      </c>
    </row>
    <row r="2098" spans="1:1">
      <c r="A2098">
        <v>2095</v>
      </c>
    </row>
    <row r="2099" spans="1:1">
      <c r="A2099">
        <v>2096</v>
      </c>
    </row>
    <row r="2100" spans="1:1">
      <c r="A2100">
        <v>2097</v>
      </c>
    </row>
    <row r="2101" spans="1:1">
      <c r="A2101">
        <v>2098</v>
      </c>
    </row>
    <row r="2102" spans="1:1">
      <c r="A2102">
        <v>2099</v>
      </c>
    </row>
    <row r="2103" spans="1:1">
      <c r="A2103">
        <v>2100</v>
      </c>
    </row>
    <row r="2104" spans="1:1">
      <c r="A2104">
        <v>2101</v>
      </c>
    </row>
    <row r="2105" spans="1:1">
      <c r="A2105">
        <v>2102</v>
      </c>
    </row>
    <row r="2106" spans="1:1">
      <c r="A2106">
        <v>2103</v>
      </c>
    </row>
    <row r="2107" spans="1:1">
      <c r="A2107">
        <v>2104</v>
      </c>
    </row>
    <row r="2108" spans="1:1">
      <c r="A2108">
        <v>2105</v>
      </c>
    </row>
    <row r="2109" spans="1:1">
      <c r="A2109">
        <v>2106</v>
      </c>
    </row>
    <row r="2110" spans="1:1">
      <c r="A2110">
        <v>2107</v>
      </c>
    </row>
    <row r="2111" spans="1:1">
      <c r="A2111">
        <v>2108</v>
      </c>
    </row>
    <row r="2112" spans="1:1">
      <c r="A2112">
        <v>2109</v>
      </c>
    </row>
    <row r="2113" spans="1:1">
      <c r="A2113">
        <v>2110</v>
      </c>
    </row>
    <row r="2114" spans="1:1">
      <c r="A2114">
        <v>2111</v>
      </c>
    </row>
    <row r="2115" spans="1:1">
      <c r="A2115">
        <v>2112</v>
      </c>
    </row>
    <row r="2116" spans="1:1">
      <c r="A2116">
        <v>2113</v>
      </c>
    </row>
    <row r="2117" spans="1:1">
      <c r="A2117">
        <v>2114</v>
      </c>
    </row>
    <row r="2118" spans="1:1">
      <c r="A2118">
        <v>2115</v>
      </c>
    </row>
    <row r="2119" spans="1:1">
      <c r="A2119">
        <v>2116</v>
      </c>
    </row>
    <row r="2120" spans="1:1">
      <c r="A2120">
        <v>2117</v>
      </c>
    </row>
    <row r="2121" spans="1:1">
      <c r="A2121">
        <v>2118</v>
      </c>
    </row>
    <row r="2122" spans="1:1">
      <c r="A2122">
        <v>2119</v>
      </c>
    </row>
    <row r="2123" spans="1:1">
      <c r="A2123">
        <v>2120</v>
      </c>
    </row>
    <row r="2124" spans="1:1">
      <c r="A2124">
        <v>2121</v>
      </c>
    </row>
    <row r="2125" spans="1:1">
      <c r="A2125">
        <v>2122</v>
      </c>
    </row>
    <row r="2126" spans="1:1">
      <c r="A2126">
        <v>2123</v>
      </c>
    </row>
    <row r="2127" spans="1:1">
      <c r="A2127">
        <v>2124</v>
      </c>
    </row>
    <row r="2128" spans="1:1">
      <c r="A2128">
        <v>2125</v>
      </c>
    </row>
    <row r="2129" spans="1:1">
      <c r="A2129">
        <v>2126</v>
      </c>
    </row>
    <row r="2130" spans="1:1">
      <c r="A2130">
        <v>2127</v>
      </c>
    </row>
    <row r="2131" spans="1:1">
      <c r="A2131">
        <v>2128</v>
      </c>
    </row>
    <row r="2132" spans="1:1">
      <c r="A2132">
        <v>2129</v>
      </c>
    </row>
    <row r="2133" spans="1:1">
      <c r="A2133">
        <v>2130</v>
      </c>
    </row>
    <row r="2134" spans="1:1">
      <c r="A2134">
        <v>2131</v>
      </c>
    </row>
    <row r="2135" spans="1:1">
      <c r="A2135">
        <v>2132</v>
      </c>
    </row>
    <row r="2136" spans="1:1">
      <c r="A2136">
        <v>2133</v>
      </c>
    </row>
    <row r="2137" spans="1:1">
      <c r="A2137">
        <v>2134</v>
      </c>
    </row>
    <row r="2138" spans="1:1">
      <c r="A2138">
        <v>2135</v>
      </c>
    </row>
    <row r="2139" spans="1:1">
      <c r="A2139">
        <v>2136</v>
      </c>
    </row>
    <row r="2140" spans="1:1">
      <c r="A2140">
        <v>2137</v>
      </c>
    </row>
    <row r="2141" spans="1:1">
      <c r="A2141">
        <v>2138</v>
      </c>
    </row>
    <row r="2142" spans="1:1">
      <c r="A2142">
        <v>2139</v>
      </c>
    </row>
    <row r="2143" spans="1:1">
      <c r="A2143">
        <v>2140</v>
      </c>
    </row>
    <row r="2144" spans="1:1">
      <c r="A2144">
        <v>2141</v>
      </c>
    </row>
    <row r="2145" spans="1:1">
      <c r="A2145">
        <v>2142</v>
      </c>
    </row>
    <row r="2146" spans="1:1">
      <c r="A2146">
        <v>2143</v>
      </c>
    </row>
    <row r="2147" spans="1:1">
      <c r="A2147">
        <v>2144</v>
      </c>
    </row>
    <row r="2148" spans="1:1">
      <c r="A2148">
        <v>2145</v>
      </c>
    </row>
    <row r="2149" spans="1:1">
      <c r="A2149">
        <v>2146</v>
      </c>
    </row>
    <row r="2150" spans="1:1">
      <c r="A2150">
        <v>2147</v>
      </c>
    </row>
    <row r="2151" spans="1:1">
      <c r="A2151">
        <v>2148</v>
      </c>
    </row>
    <row r="2152" spans="1:1">
      <c r="A2152">
        <v>2149</v>
      </c>
    </row>
    <row r="2153" spans="1:1">
      <c r="A2153">
        <v>2150</v>
      </c>
    </row>
    <row r="2154" spans="1:1">
      <c r="A2154">
        <v>2151</v>
      </c>
    </row>
    <row r="2155" spans="1:1">
      <c r="A2155">
        <v>2152</v>
      </c>
    </row>
    <row r="2156" spans="1:1">
      <c r="A2156">
        <v>2153</v>
      </c>
    </row>
    <row r="2157" spans="1:1">
      <c r="A2157">
        <v>2154</v>
      </c>
    </row>
    <row r="2158" spans="1:1">
      <c r="A2158">
        <v>2155</v>
      </c>
    </row>
    <row r="2159" spans="1:1">
      <c r="A2159">
        <v>2156</v>
      </c>
    </row>
    <row r="2160" spans="1:1">
      <c r="A2160">
        <v>2157</v>
      </c>
    </row>
    <row r="2161" spans="1:1">
      <c r="A2161">
        <v>2158</v>
      </c>
    </row>
    <row r="2162" spans="1:1">
      <c r="A2162">
        <v>2159</v>
      </c>
    </row>
    <row r="2163" spans="1:1">
      <c r="A2163">
        <v>2160</v>
      </c>
    </row>
    <row r="2164" spans="1:1">
      <c r="A2164">
        <v>2161</v>
      </c>
    </row>
    <row r="2165" spans="1:1">
      <c r="A2165">
        <v>2162</v>
      </c>
    </row>
    <row r="2166" spans="1:1">
      <c r="A2166">
        <v>2163</v>
      </c>
    </row>
    <row r="2167" spans="1:1">
      <c r="A2167">
        <v>2164</v>
      </c>
    </row>
    <row r="2168" spans="1:1">
      <c r="A2168">
        <v>2165</v>
      </c>
    </row>
    <row r="2169" spans="1:1">
      <c r="A2169">
        <v>2166</v>
      </c>
    </row>
    <row r="2170" spans="1:1">
      <c r="A2170">
        <v>2167</v>
      </c>
    </row>
    <row r="2171" spans="1:1">
      <c r="A2171">
        <v>2168</v>
      </c>
    </row>
    <row r="2172" spans="1:1">
      <c r="A2172">
        <v>2169</v>
      </c>
    </row>
    <row r="2173" spans="1:1">
      <c r="A2173">
        <v>2170</v>
      </c>
    </row>
    <row r="2174" spans="1:1">
      <c r="A2174">
        <v>2171</v>
      </c>
    </row>
    <row r="2175" spans="1:1">
      <c r="A2175">
        <v>2172</v>
      </c>
    </row>
    <row r="2176" spans="1:1">
      <c r="A2176">
        <v>2173</v>
      </c>
    </row>
    <row r="2177" spans="1:1">
      <c r="A2177">
        <v>2174</v>
      </c>
    </row>
    <row r="2178" spans="1:1">
      <c r="A2178">
        <v>2175</v>
      </c>
    </row>
    <row r="2179" spans="1:1">
      <c r="A2179">
        <v>2176</v>
      </c>
    </row>
    <row r="2180" spans="1:1">
      <c r="A2180">
        <v>2177</v>
      </c>
    </row>
    <row r="2181" spans="1:1">
      <c r="A2181">
        <v>2178</v>
      </c>
    </row>
    <row r="2182" spans="1:1">
      <c r="A2182">
        <v>2179</v>
      </c>
    </row>
    <row r="2183" spans="1:1">
      <c r="A2183">
        <v>2180</v>
      </c>
    </row>
    <row r="2184" spans="1:1">
      <c r="A2184">
        <v>2181</v>
      </c>
    </row>
    <row r="2185" spans="1:1">
      <c r="A2185">
        <v>2182</v>
      </c>
    </row>
    <row r="2186" spans="1:1">
      <c r="A2186">
        <v>2183</v>
      </c>
    </row>
    <row r="2187" spans="1:1">
      <c r="A2187">
        <v>2184</v>
      </c>
    </row>
    <row r="2188" spans="1:1">
      <c r="A2188">
        <v>2185</v>
      </c>
    </row>
    <row r="2189" spans="1:1">
      <c r="A2189">
        <v>2186</v>
      </c>
    </row>
    <row r="2190" spans="1:1">
      <c r="A2190">
        <v>2187</v>
      </c>
    </row>
    <row r="2191" spans="1:1">
      <c r="A2191">
        <v>2188</v>
      </c>
    </row>
    <row r="2192" spans="1:1">
      <c r="A2192">
        <v>2189</v>
      </c>
    </row>
    <row r="2193" spans="1:1">
      <c r="A2193">
        <v>2190</v>
      </c>
    </row>
    <row r="2194" spans="1:1">
      <c r="A2194">
        <v>2191</v>
      </c>
    </row>
    <row r="2195" spans="1:1">
      <c r="A2195">
        <v>2192</v>
      </c>
    </row>
    <row r="2196" spans="1:1">
      <c r="A2196">
        <v>2193</v>
      </c>
    </row>
    <row r="2197" spans="1:1">
      <c r="A2197">
        <v>2194</v>
      </c>
    </row>
    <row r="2198" spans="1:1">
      <c r="A2198">
        <v>2195</v>
      </c>
    </row>
    <row r="2199" spans="1:1">
      <c r="A2199">
        <v>2196</v>
      </c>
    </row>
    <row r="2200" spans="1:1">
      <c r="A2200">
        <v>2197</v>
      </c>
    </row>
    <row r="2201" spans="1:1">
      <c r="A2201">
        <v>2198</v>
      </c>
    </row>
    <row r="2202" spans="1:1">
      <c r="A2202">
        <v>2199</v>
      </c>
    </row>
    <row r="2203" spans="1:1">
      <c r="A2203">
        <v>2200</v>
      </c>
    </row>
    <row r="2204" spans="1:1">
      <c r="A2204">
        <v>2201</v>
      </c>
    </row>
    <row r="2205" spans="1:1">
      <c r="A2205">
        <v>2202</v>
      </c>
    </row>
    <row r="2206" spans="1:1">
      <c r="A2206">
        <v>2203</v>
      </c>
    </row>
    <row r="2207" spans="1:1">
      <c r="A2207">
        <v>2204</v>
      </c>
    </row>
    <row r="2208" spans="1:1">
      <c r="A2208">
        <v>2205</v>
      </c>
    </row>
    <row r="2209" spans="1:1">
      <c r="A2209">
        <v>2206</v>
      </c>
    </row>
    <row r="2210" spans="1:1">
      <c r="A2210">
        <v>2207</v>
      </c>
    </row>
    <row r="2211" spans="1:1">
      <c r="A2211">
        <v>2208</v>
      </c>
    </row>
    <row r="2212" spans="1:1">
      <c r="A2212">
        <v>2209</v>
      </c>
    </row>
    <row r="2213" spans="1:1">
      <c r="A2213">
        <v>2210</v>
      </c>
    </row>
    <row r="2214" spans="1:1">
      <c r="A2214">
        <v>2211</v>
      </c>
    </row>
    <row r="2215" spans="1:1">
      <c r="A2215">
        <v>2212</v>
      </c>
    </row>
    <row r="2216" spans="1:1">
      <c r="A2216">
        <v>2213</v>
      </c>
    </row>
    <row r="2217" spans="1:1">
      <c r="A2217">
        <v>2214</v>
      </c>
    </row>
    <row r="2218" spans="1:1">
      <c r="A2218">
        <v>2215</v>
      </c>
    </row>
    <row r="2219" spans="1:1">
      <c r="A2219">
        <v>2216</v>
      </c>
    </row>
    <row r="2220" spans="1:1">
      <c r="A2220">
        <v>2217</v>
      </c>
    </row>
    <row r="2221" spans="1:1">
      <c r="A2221">
        <v>2218</v>
      </c>
    </row>
    <row r="2222" spans="1:1">
      <c r="A2222">
        <v>2219</v>
      </c>
    </row>
    <row r="2223" spans="1:1">
      <c r="A2223">
        <v>2220</v>
      </c>
    </row>
    <row r="2224" spans="1:1">
      <c r="A2224">
        <v>2221</v>
      </c>
    </row>
    <row r="2225" spans="1:1">
      <c r="A2225">
        <v>2222</v>
      </c>
    </row>
    <row r="2226" spans="1:1">
      <c r="A2226">
        <v>2223</v>
      </c>
    </row>
    <row r="2227" spans="1:1">
      <c r="A2227">
        <v>2224</v>
      </c>
    </row>
    <row r="2228" spans="1:1">
      <c r="A2228">
        <v>2225</v>
      </c>
    </row>
    <row r="2229" spans="1:1">
      <c r="A2229">
        <v>2226</v>
      </c>
    </row>
    <row r="2230" spans="1:1">
      <c r="A2230">
        <v>2227</v>
      </c>
    </row>
    <row r="2231" spans="1:1">
      <c r="A2231">
        <v>2228</v>
      </c>
    </row>
    <row r="2232" spans="1:1">
      <c r="A2232">
        <v>2229</v>
      </c>
    </row>
    <row r="2233" spans="1:1">
      <c r="A2233">
        <v>2230</v>
      </c>
    </row>
    <row r="2234" spans="1:1">
      <c r="A2234">
        <v>2231</v>
      </c>
    </row>
    <row r="2235" spans="1:1">
      <c r="A2235">
        <v>2232</v>
      </c>
    </row>
    <row r="2236" spans="1:1">
      <c r="A2236">
        <v>2233</v>
      </c>
    </row>
    <row r="2237" spans="1:1">
      <c r="A2237">
        <v>2234</v>
      </c>
    </row>
    <row r="2238" spans="1:1">
      <c r="A2238">
        <v>2235</v>
      </c>
    </row>
    <row r="2239" spans="1:1">
      <c r="A2239">
        <v>2236</v>
      </c>
    </row>
    <row r="2240" spans="1:1">
      <c r="A2240">
        <v>2237</v>
      </c>
    </row>
    <row r="2241" spans="1:1">
      <c r="A2241">
        <v>2238</v>
      </c>
    </row>
    <row r="2242" spans="1:1">
      <c r="A2242">
        <v>2239</v>
      </c>
    </row>
    <row r="2243" spans="1:1">
      <c r="A2243">
        <v>2240</v>
      </c>
    </row>
    <row r="2244" spans="1:1">
      <c r="A2244">
        <v>2241</v>
      </c>
    </row>
    <row r="2245" spans="1:1">
      <c r="A2245">
        <v>2242</v>
      </c>
    </row>
    <row r="2246" spans="1:1">
      <c r="A2246">
        <v>2243</v>
      </c>
    </row>
    <row r="2247" spans="1:1">
      <c r="A2247">
        <v>2244</v>
      </c>
    </row>
    <row r="2248" spans="1:1">
      <c r="A2248">
        <v>2245</v>
      </c>
    </row>
    <row r="2249" spans="1:1">
      <c r="A2249">
        <v>2246</v>
      </c>
    </row>
    <row r="2250" spans="1:1">
      <c r="A2250">
        <v>2247</v>
      </c>
    </row>
    <row r="2251" spans="1:1">
      <c r="A2251">
        <v>2248</v>
      </c>
    </row>
    <row r="2252" spans="1:1">
      <c r="A2252">
        <v>2249</v>
      </c>
    </row>
    <row r="2253" spans="1:1">
      <c r="A2253">
        <v>2250</v>
      </c>
    </row>
    <row r="2254" spans="1:1">
      <c r="A2254">
        <v>2251</v>
      </c>
    </row>
    <row r="2255" spans="1:1">
      <c r="A2255">
        <v>2252</v>
      </c>
    </row>
    <row r="2256" spans="1:1">
      <c r="A2256">
        <v>2253</v>
      </c>
    </row>
    <row r="2257" spans="1:1">
      <c r="A2257">
        <v>2254</v>
      </c>
    </row>
    <row r="2258" spans="1:1">
      <c r="A2258">
        <v>2255</v>
      </c>
    </row>
    <row r="2259" spans="1:1">
      <c r="A2259">
        <v>2256</v>
      </c>
    </row>
    <row r="2260" spans="1:1">
      <c r="A2260">
        <v>2257</v>
      </c>
    </row>
    <row r="2261" spans="1:1">
      <c r="A2261">
        <v>2258</v>
      </c>
    </row>
    <row r="2262" spans="1:1">
      <c r="A2262">
        <v>2259</v>
      </c>
    </row>
    <row r="2263" spans="1:1">
      <c r="A2263">
        <v>2260</v>
      </c>
    </row>
    <row r="2264" spans="1:1">
      <c r="A2264">
        <v>2261</v>
      </c>
    </row>
    <row r="2265" spans="1:1">
      <c r="A2265">
        <v>2262</v>
      </c>
    </row>
    <row r="2266" spans="1:1">
      <c r="A2266">
        <v>2263</v>
      </c>
    </row>
    <row r="2267" spans="1:1">
      <c r="A2267">
        <v>2264</v>
      </c>
    </row>
    <row r="2268" spans="1:1">
      <c r="A2268">
        <v>2265</v>
      </c>
    </row>
    <row r="2269" spans="1:1">
      <c r="A2269">
        <v>2266</v>
      </c>
    </row>
    <row r="2270" spans="1:1">
      <c r="A2270">
        <v>2267</v>
      </c>
    </row>
    <row r="2271" spans="1:1">
      <c r="A2271">
        <v>2268</v>
      </c>
    </row>
    <row r="2272" spans="1:1">
      <c r="A2272">
        <v>2269</v>
      </c>
    </row>
    <row r="2273" spans="1:1">
      <c r="A2273">
        <v>2270</v>
      </c>
    </row>
    <row r="2274" spans="1:1">
      <c r="A2274">
        <v>2271</v>
      </c>
    </row>
    <row r="2275" spans="1:1">
      <c r="A2275">
        <v>2272</v>
      </c>
    </row>
    <row r="2276" spans="1:1">
      <c r="A2276">
        <v>2273</v>
      </c>
    </row>
    <row r="2277" spans="1:1">
      <c r="A2277">
        <v>2274</v>
      </c>
    </row>
    <row r="2278" spans="1:1">
      <c r="A2278">
        <v>2275</v>
      </c>
    </row>
    <row r="2279" spans="1:1">
      <c r="A2279">
        <v>2276</v>
      </c>
    </row>
    <row r="2280" spans="1:1">
      <c r="A2280">
        <v>2277</v>
      </c>
    </row>
    <row r="2281" spans="1:1">
      <c r="A2281">
        <v>2278</v>
      </c>
    </row>
    <row r="2282" spans="1:1">
      <c r="A2282">
        <v>2279</v>
      </c>
    </row>
    <row r="2283" spans="1:1">
      <c r="A2283">
        <v>2280</v>
      </c>
    </row>
    <row r="2284" spans="1:1">
      <c r="A2284">
        <v>2281</v>
      </c>
    </row>
    <row r="2285" spans="1:1">
      <c r="A2285">
        <v>2282</v>
      </c>
    </row>
    <row r="2286" spans="1:1">
      <c r="A2286">
        <v>2283</v>
      </c>
    </row>
    <row r="2287" spans="1:1">
      <c r="A2287">
        <v>2284</v>
      </c>
    </row>
    <row r="2288" spans="1:1">
      <c r="A2288">
        <v>2285</v>
      </c>
    </row>
    <row r="2289" spans="1:1">
      <c r="A2289">
        <v>2286</v>
      </c>
    </row>
    <row r="2290" spans="1:1">
      <c r="A2290">
        <v>2287</v>
      </c>
    </row>
    <row r="2291" spans="1:1">
      <c r="A2291">
        <v>2288</v>
      </c>
    </row>
    <row r="2292" spans="1:1">
      <c r="A2292">
        <v>2289</v>
      </c>
    </row>
    <row r="2293" spans="1:1">
      <c r="A2293">
        <v>2290</v>
      </c>
    </row>
    <row r="2294" spans="1:1">
      <c r="A2294">
        <v>2291</v>
      </c>
    </row>
    <row r="2295" spans="1:1">
      <c r="A2295">
        <v>2292</v>
      </c>
    </row>
    <row r="2296" spans="1:1">
      <c r="A2296">
        <v>2293</v>
      </c>
    </row>
    <row r="2297" spans="1:1">
      <c r="A2297">
        <v>2294</v>
      </c>
    </row>
    <row r="2298" spans="1:1">
      <c r="A2298">
        <v>2295</v>
      </c>
    </row>
    <row r="2299" spans="1:1">
      <c r="A2299">
        <v>2296</v>
      </c>
    </row>
    <row r="2300" spans="1:1">
      <c r="A2300">
        <v>2297</v>
      </c>
    </row>
    <row r="2301" spans="1:1">
      <c r="A2301">
        <v>2298</v>
      </c>
    </row>
    <row r="2302" spans="1:1">
      <c r="A2302">
        <v>2299</v>
      </c>
    </row>
    <row r="2303" spans="1:1">
      <c r="A2303">
        <v>2300</v>
      </c>
    </row>
    <row r="2304" spans="1:1">
      <c r="A2304">
        <v>2301</v>
      </c>
    </row>
    <row r="2305" spans="1:1">
      <c r="A2305">
        <v>2302</v>
      </c>
    </row>
    <row r="2306" spans="1:1">
      <c r="A2306">
        <v>2303</v>
      </c>
    </row>
    <row r="2307" spans="1:1">
      <c r="A2307">
        <v>2304</v>
      </c>
    </row>
    <row r="2308" spans="1:1">
      <c r="A2308">
        <v>2305</v>
      </c>
    </row>
    <row r="2309" spans="1:1">
      <c r="A2309">
        <v>2306</v>
      </c>
    </row>
    <row r="2310" spans="1:1">
      <c r="A2310">
        <v>2307</v>
      </c>
    </row>
    <row r="2311" spans="1:1">
      <c r="A2311">
        <v>2308</v>
      </c>
    </row>
    <row r="2312" spans="1:1">
      <c r="A2312">
        <v>2309</v>
      </c>
    </row>
    <row r="2313" spans="1:1">
      <c r="A2313">
        <v>2310</v>
      </c>
    </row>
    <row r="2314" spans="1:1">
      <c r="A2314">
        <v>2311</v>
      </c>
    </row>
    <row r="2315" spans="1:1">
      <c r="A2315">
        <v>2312</v>
      </c>
    </row>
    <row r="2316" spans="1:1">
      <c r="A2316">
        <v>2313</v>
      </c>
    </row>
    <row r="2317" spans="1:1">
      <c r="A2317">
        <v>2314</v>
      </c>
    </row>
    <row r="2318" spans="1:1">
      <c r="A2318">
        <v>2315</v>
      </c>
    </row>
    <row r="2319" spans="1:1">
      <c r="A2319">
        <v>2316</v>
      </c>
    </row>
    <row r="2320" spans="1:1">
      <c r="A2320">
        <v>2317</v>
      </c>
    </row>
    <row r="2321" spans="1:1">
      <c r="A2321">
        <v>2318</v>
      </c>
    </row>
    <row r="2322" spans="1:1">
      <c r="A2322">
        <v>2319</v>
      </c>
    </row>
    <row r="2323" spans="1:1">
      <c r="A2323">
        <v>2320</v>
      </c>
    </row>
    <row r="2324" spans="1:1">
      <c r="A2324">
        <v>2321</v>
      </c>
    </row>
    <row r="2325" spans="1:1">
      <c r="A2325">
        <v>2322</v>
      </c>
    </row>
    <row r="2326" spans="1:1">
      <c r="A2326">
        <v>2323</v>
      </c>
    </row>
    <row r="2327" spans="1:1">
      <c r="A2327">
        <v>2324</v>
      </c>
    </row>
    <row r="2328" spans="1:1">
      <c r="A2328">
        <v>2325</v>
      </c>
    </row>
    <row r="2329" spans="1:1">
      <c r="A2329">
        <v>2326</v>
      </c>
    </row>
    <row r="2330" spans="1:1">
      <c r="A2330">
        <v>2327</v>
      </c>
    </row>
    <row r="2331" spans="1:1">
      <c r="A2331">
        <v>2328</v>
      </c>
    </row>
    <row r="2332" spans="1:1">
      <c r="A2332">
        <v>2329</v>
      </c>
    </row>
    <row r="2333" spans="1:1">
      <c r="A2333">
        <v>2330</v>
      </c>
    </row>
    <row r="2334" spans="1:1">
      <c r="A2334">
        <v>2331</v>
      </c>
    </row>
    <row r="2335" spans="1:1">
      <c r="A2335">
        <v>2332</v>
      </c>
    </row>
    <row r="2336" spans="1:1">
      <c r="A2336">
        <v>2333</v>
      </c>
    </row>
    <row r="2337" spans="1:1">
      <c r="A2337">
        <v>2334</v>
      </c>
    </row>
    <row r="2338" spans="1:1">
      <c r="A2338">
        <v>2335</v>
      </c>
    </row>
    <row r="2339" spans="1:1">
      <c r="A2339">
        <v>2336</v>
      </c>
    </row>
    <row r="2340" spans="1:1">
      <c r="A2340">
        <v>2337</v>
      </c>
    </row>
    <row r="2341" spans="1:1">
      <c r="A2341">
        <v>2338</v>
      </c>
    </row>
    <row r="2342" spans="1:1">
      <c r="A2342">
        <v>2339</v>
      </c>
    </row>
    <row r="2343" spans="1:1">
      <c r="A2343">
        <v>2340</v>
      </c>
    </row>
    <row r="2344" spans="1:1">
      <c r="A2344">
        <v>2341</v>
      </c>
    </row>
    <row r="2345" spans="1:1">
      <c r="A2345">
        <v>2342</v>
      </c>
    </row>
    <row r="2346" spans="1:1">
      <c r="A2346">
        <v>2343</v>
      </c>
    </row>
    <row r="2347" spans="1:1">
      <c r="A2347">
        <v>2344</v>
      </c>
    </row>
    <row r="2348" spans="1:1">
      <c r="A2348">
        <v>2345</v>
      </c>
    </row>
    <row r="2349" spans="1:1">
      <c r="A2349">
        <v>2346</v>
      </c>
    </row>
    <row r="2350" spans="1:1">
      <c r="A2350">
        <v>2347</v>
      </c>
    </row>
    <row r="2351" spans="1:1">
      <c r="A2351">
        <v>2348</v>
      </c>
    </row>
    <row r="2352" spans="1:1">
      <c r="A2352">
        <v>2349</v>
      </c>
    </row>
    <row r="2353" spans="1:1">
      <c r="A2353">
        <v>2350</v>
      </c>
    </row>
    <row r="2354" spans="1:1">
      <c r="A2354">
        <v>2351</v>
      </c>
    </row>
    <row r="2355" spans="1:1">
      <c r="A2355">
        <v>2352</v>
      </c>
    </row>
    <row r="2356" spans="1:1">
      <c r="A2356">
        <v>2353</v>
      </c>
    </row>
    <row r="2357" spans="1:1">
      <c r="A2357">
        <v>2354</v>
      </c>
    </row>
    <row r="2358" spans="1:1">
      <c r="A2358">
        <v>2355</v>
      </c>
    </row>
    <row r="2359" spans="1:1">
      <c r="A2359">
        <v>2356</v>
      </c>
    </row>
    <row r="2360" spans="1:1">
      <c r="A2360">
        <v>2357</v>
      </c>
    </row>
    <row r="2361" spans="1:1">
      <c r="A2361">
        <v>2358</v>
      </c>
    </row>
    <row r="2362" spans="1:1">
      <c r="A2362">
        <v>2359</v>
      </c>
    </row>
    <row r="2363" spans="1:1">
      <c r="A2363">
        <v>2360</v>
      </c>
    </row>
    <row r="2364" spans="1:1">
      <c r="A2364">
        <v>2361</v>
      </c>
    </row>
    <row r="2365" spans="1:1">
      <c r="A2365">
        <v>2362</v>
      </c>
    </row>
    <row r="2366" spans="1:1">
      <c r="A2366">
        <v>2363</v>
      </c>
    </row>
    <row r="2367" spans="1:1">
      <c r="A2367">
        <v>2364</v>
      </c>
    </row>
    <row r="2368" spans="1:1">
      <c r="A2368">
        <v>2365</v>
      </c>
    </row>
    <row r="2369" spans="1:1">
      <c r="A2369">
        <v>2366</v>
      </c>
    </row>
    <row r="2370" spans="1:1">
      <c r="A2370">
        <v>2367</v>
      </c>
    </row>
    <row r="2371" spans="1:1">
      <c r="A2371">
        <v>2368</v>
      </c>
    </row>
    <row r="2372" spans="1:1">
      <c r="A2372">
        <v>2369</v>
      </c>
    </row>
    <row r="2373" spans="1:1">
      <c r="A2373">
        <v>2370</v>
      </c>
    </row>
    <row r="2374" spans="1:1">
      <c r="A2374">
        <v>2371</v>
      </c>
    </row>
    <row r="2375" spans="1:1">
      <c r="A2375">
        <v>2372</v>
      </c>
    </row>
    <row r="2376" spans="1:1">
      <c r="A2376">
        <v>2373</v>
      </c>
    </row>
    <row r="2377" spans="1:1">
      <c r="A2377">
        <v>2374</v>
      </c>
    </row>
    <row r="2378" spans="1:1">
      <c r="A2378">
        <v>2375</v>
      </c>
    </row>
    <row r="2379" spans="1:1">
      <c r="A2379">
        <v>2376</v>
      </c>
    </row>
    <row r="2380" spans="1:1">
      <c r="A2380">
        <v>2377</v>
      </c>
    </row>
    <row r="2381" spans="1:1">
      <c r="A2381">
        <v>2378</v>
      </c>
    </row>
    <row r="2382" spans="1:1">
      <c r="A2382">
        <v>2379</v>
      </c>
    </row>
    <row r="2383" spans="1:1">
      <c r="A2383">
        <v>2380</v>
      </c>
    </row>
    <row r="2384" spans="1:1">
      <c r="A2384">
        <v>2381</v>
      </c>
    </row>
    <row r="2385" spans="1:1">
      <c r="A2385">
        <v>2382</v>
      </c>
    </row>
    <row r="2386" spans="1:1">
      <c r="A2386">
        <v>2383</v>
      </c>
    </row>
    <row r="2387" spans="1:1">
      <c r="A2387">
        <v>2384</v>
      </c>
    </row>
    <row r="2388" spans="1:1">
      <c r="A2388">
        <v>2385</v>
      </c>
    </row>
    <row r="2389" spans="1:1">
      <c r="A2389">
        <v>2386</v>
      </c>
    </row>
    <row r="2390" spans="1:1">
      <c r="A2390">
        <v>2387</v>
      </c>
    </row>
    <row r="2391" spans="1:1">
      <c r="A2391">
        <v>2388</v>
      </c>
    </row>
    <row r="2392" spans="1:1">
      <c r="A2392">
        <v>2389</v>
      </c>
    </row>
    <row r="2393" spans="1:1">
      <c r="A2393">
        <v>2390</v>
      </c>
    </row>
    <row r="2394" spans="1:1">
      <c r="A2394">
        <v>2391</v>
      </c>
    </row>
    <row r="2395" spans="1:1">
      <c r="A2395">
        <v>2392</v>
      </c>
    </row>
    <row r="2396" spans="1:1">
      <c r="A2396">
        <v>2393</v>
      </c>
    </row>
    <row r="2397" spans="1:1">
      <c r="A2397">
        <v>2394</v>
      </c>
    </row>
    <row r="2398" spans="1:1">
      <c r="A2398">
        <v>2395</v>
      </c>
    </row>
    <row r="2399" spans="1:1">
      <c r="A2399">
        <v>2396</v>
      </c>
    </row>
    <row r="2400" spans="1:1">
      <c r="A2400">
        <v>2397</v>
      </c>
    </row>
    <row r="2401" spans="1:1">
      <c r="A2401">
        <v>2398</v>
      </c>
    </row>
    <row r="2402" spans="1:1">
      <c r="A2402">
        <v>2399</v>
      </c>
    </row>
    <row r="2403" spans="1:1">
      <c r="A2403">
        <v>2400</v>
      </c>
    </row>
    <row r="2404" spans="1:1">
      <c r="A2404">
        <v>2401</v>
      </c>
    </row>
    <row r="2405" spans="1:1">
      <c r="A2405">
        <v>2402</v>
      </c>
    </row>
    <row r="2406" spans="1:1">
      <c r="A2406">
        <v>2403</v>
      </c>
    </row>
    <row r="2407" spans="1:1">
      <c r="A2407">
        <v>2404</v>
      </c>
    </row>
    <row r="2408" spans="1:1">
      <c r="A2408">
        <v>2405</v>
      </c>
    </row>
    <row r="2409" spans="1:1">
      <c r="A2409">
        <v>2406</v>
      </c>
    </row>
    <row r="2410" spans="1:1">
      <c r="A2410">
        <v>2407</v>
      </c>
    </row>
    <row r="2411" spans="1:1">
      <c r="A2411">
        <v>2408</v>
      </c>
    </row>
    <row r="2412" spans="1:1">
      <c r="A2412">
        <v>2409</v>
      </c>
    </row>
    <row r="2413" spans="1:1">
      <c r="A2413">
        <v>2410</v>
      </c>
    </row>
    <row r="2414" spans="1:1">
      <c r="A2414">
        <v>2411</v>
      </c>
    </row>
    <row r="2415" spans="1:1">
      <c r="A2415">
        <v>2412</v>
      </c>
    </row>
    <row r="2416" spans="1:1">
      <c r="A2416">
        <v>2413</v>
      </c>
    </row>
    <row r="2417" spans="1:1">
      <c r="A2417">
        <v>2414</v>
      </c>
    </row>
    <row r="2418" spans="1:1">
      <c r="A2418">
        <v>2415</v>
      </c>
    </row>
    <row r="2419" spans="1:1">
      <c r="A2419">
        <v>2416</v>
      </c>
    </row>
    <row r="2420" spans="1:1">
      <c r="A2420">
        <v>2417</v>
      </c>
    </row>
    <row r="2421" spans="1:1">
      <c r="A2421">
        <v>2418</v>
      </c>
    </row>
    <row r="2422" spans="1:1">
      <c r="A2422">
        <v>2419</v>
      </c>
    </row>
    <row r="2423" spans="1:1">
      <c r="A2423">
        <v>2420</v>
      </c>
    </row>
    <row r="2424" spans="1:1">
      <c r="A2424">
        <v>2421</v>
      </c>
    </row>
    <row r="2425" spans="1:1">
      <c r="A2425">
        <v>2422</v>
      </c>
    </row>
    <row r="2426" spans="1:1">
      <c r="A2426">
        <v>2423</v>
      </c>
    </row>
    <row r="2427" spans="1:1">
      <c r="A2427">
        <v>2424</v>
      </c>
    </row>
    <row r="2428" spans="1:1">
      <c r="A2428">
        <v>2425</v>
      </c>
    </row>
    <row r="2429" spans="1:1">
      <c r="A2429">
        <v>2426</v>
      </c>
    </row>
    <row r="2430" spans="1:1">
      <c r="A2430">
        <v>2427</v>
      </c>
    </row>
    <row r="2431" spans="1:1">
      <c r="A2431">
        <v>2428</v>
      </c>
    </row>
    <row r="2432" spans="1:1">
      <c r="A2432">
        <v>2429</v>
      </c>
    </row>
    <row r="2433" spans="1:1">
      <c r="A2433">
        <v>2430</v>
      </c>
    </row>
    <row r="2434" spans="1:1">
      <c r="A2434">
        <v>2431</v>
      </c>
    </row>
    <row r="2435" spans="1:1">
      <c r="A2435">
        <v>2432</v>
      </c>
    </row>
    <row r="2436" spans="1:1">
      <c r="A2436">
        <v>2433</v>
      </c>
    </row>
    <row r="2437" spans="1:1">
      <c r="A2437">
        <v>2434</v>
      </c>
    </row>
    <row r="2438" spans="1:1">
      <c r="A2438">
        <v>2435</v>
      </c>
    </row>
    <row r="2439" spans="1:1">
      <c r="A2439">
        <v>2436</v>
      </c>
    </row>
    <row r="2440" spans="1:1">
      <c r="A2440">
        <v>2437</v>
      </c>
    </row>
    <row r="2441" spans="1:1">
      <c r="A2441">
        <v>2438</v>
      </c>
    </row>
    <row r="2442" spans="1:1">
      <c r="A2442">
        <v>2439</v>
      </c>
    </row>
    <row r="2443" spans="1:1">
      <c r="A2443">
        <v>2440</v>
      </c>
    </row>
    <row r="2444" spans="1:1">
      <c r="A2444">
        <v>2441</v>
      </c>
    </row>
    <row r="2445" spans="1:1">
      <c r="A2445">
        <v>2442</v>
      </c>
    </row>
    <row r="2446" spans="1:1">
      <c r="A2446">
        <v>2443</v>
      </c>
    </row>
    <row r="2447" spans="1:1">
      <c r="A2447">
        <v>2444</v>
      </c>
    </row>
    <row r="2448" spans="1:1">
      <c r="A2448">
        <v>2445</v>
      </c>
    </row>
    <row r="2449" spans="1:1">
      <c r="A2449">
        <v>2446</v>
      </c>
    </row>
    <row r="2450" spans="1:1">
      <c r="A2450">
        <v>2447</v>
      </c>
    </row>
    <row r="2451" spans="1:1">
      <c r="A2451">
        <v>2448</v>
      </c>
    </row>
    <row r="2452" spans="1:1">
      <c r="A2452">
        <v>2449</v>
      </c>
    </row>
    <row r="2453" spans="1:1">
      <c r="A2453">
        <v>2450</v>
      </c>
    </row>
    <row r="2454" spans="1:1">
      <c r="A2454">
        <v>2451</v>
      </c>
    </row>
    <row r="2455" spans="1:1">
      <c r="A2455">
        <v>2452</v>
      </c>
    </row>
    <row r="2456" spans="1:1">
      <c r="A2456">
        <v>2453</v>
      </c>
    </row>
    <row r="2457" spans="1:1">
      <c r="A2457">
        <v>2454</v>
      </c>
    </row>
    <row r="2458" spans="1:1">
      <c r="A2458">
        <v>2455</v>
      </c>
    </row>
    <row r="2459" spans="1:1">
      <c r="A2459">
        <v>2456</v>
      </c>
    </row>
    <row r="2460" spans="1:1">
      <c r="A2460">
        <v>2457</v>
      </c>
    </row>
    <row r="2461" spans="1:1">
      <c r="A2461">
        <v>2458</v>
      </c>
    </row>
    <row r="2462" spans="1:1">
      <c r="A2462">
        <v>2459</v>
      </c>
    </row>
    <row r="2463" spans="1:1">
      <c r="A2463">
        <v>2460</v>
      </c>
    </row>
    <row r="2464" spans="1:1">
      <c r="A2464">
        <v>2461</v>
      </c>
    </row>
    <row r="2465" spans="1:1">
      <c r="A2465">
        <v>2462</v>
      </c>
    </row>
    <row r="2466" spans="1:1">
      <c r="A2466">
        <v>2463</v>
      </c>
    </row>
    <row r="2467" spans="1:1">
      <c r="A2467">
        <v>2464</v>
      </c>
    </row>
    <row r="2468" spans="1:1">
      <c r="A2468">
        <v>2465</v>
      </c>
    </row>
    <row r="2469" spans="1:1">
      <c r="A2469">
        <v>2466</v>
      </c>
    </row>
    <row r="2470" spans="1:1">
      <c r="A2470">
        <v>2467</v>
      </c>
    </row>
    <row r="2471" spans="1:1">
      <c r="A2471">
        <v>2468</v>
      </c>
    </row>
    <row r="2472" spans="1:1">
      <c r="A2472">
        <v>2469</v>
      </c>
    </row>
    <row r="2473" spans="1:1">
      <c r="A2473">
        <v>2470</v>
      </c>
    </row>
    <row r="2474" spans="1:1">
      <c r="A2474">
        <v>2471</v>
      </c>
    </row>
    <row r="2475" spans="1:1">
      <c r="A2475">
        <v>2472</v>
      </c>
    </row>
    <row r="2476" spans="1:1">
      <c r="A2476">
        <v>2473</v>
      </c>
    </row>
    <row r="2477" spans="1:1">
      <c r="A2477">
        <v>2474</v>
      </c>
    </row>
    <row r="2478" spans="1:1">
      <c r="A2478">
        <v>2475</v>
      </c>
    </row>
    <row r="2479" spans="1:1">
      <c r="A2479">
        <v>2476</v>
      </c>
    </row>
    <row r="2480" spans="1:1">
      <c r="A2480">
        <v>2477</v>
      </c>
    </row>
    <row r="2481" spans="1:1">
      <c r="A2481">
        <v>2478</v>
      </c>
    </row>
    <row r="2482" spans="1:1">
      <c r="A2482">
        <v>2479</v>
      </c>
    </row>
    <row r="2483" spans="1:1">
      <c r="A2483">
        <v>2480</v>
      </c>
    </row>
    <row r="2484" spans="1:1">
      <c r="A2484">
        <v>2481</v>
      </c>
    </row>
    <row r="2485" spans="1:1">
      <c r="A2485">
        <v>2482</v>
      </c>
    </row>
    <row r="2486" spans="1:1">
      <c r="A2486">
        <v>2483</v>
      </c>
    </row>
    <row r="2487" spans="1:1">
      <c r="A2487">
        <v>2484</v>
      </c>
    </row>
    <row r="2488" spans="1:1">
      <c r="A2488">
        <v>2485</v>
      </c>
    </row>
    <row r="2489" spans="1:1">
      <c r="A2489">
        <v>2486</v>
      </c>
    </row>
    <row r="2490" spans="1:1">
      <c r="A2490">
        <v>2487</v>
      </c>
    </row>
    <row r="2491" spans="1:1">
      <c r="A2491">
        <v>2488</v>
      </c>
    </row>
    <row r="2492" spans="1:1">
      <c r="A2492">
        <v>2489</v>
      </c>
    </row>
    <row r="2493" spans="1:1">
      <c r="A2493">
        <v>2490</v>
      </c>
    </row>
    <row r="2494" spans="1:1">
      <c r="A2494">
        <v>2491</v>
      </c>
    </row>
    <row r="2495" spans="1:1">
      <c r="A2495">
        <v>2492</v>
      </c>
    </row>
    <row r="2496" spans="1:1">
      <c r="A2496">
        <v>2493</v>
      </c>
    </row>
    <row r="2497" spans="1:1">
      <c r="A2497">
        <v>2494</v>
      </c>
    </row>
    <row r="2498" spans="1:1">
      <c r="A2498">
        <v>2495</v>
      </c>
    </row>
    <row r="2499" spans="1:1">
      <c r="A2499">
        <v>2496</v>
      </c>
    </row>
    <row r="2500" spans="1:1">
      <c r="A2500">
        <v>2497</v>
      </c>
    </row>
    <row r="2501" spans="1:1">
      <c r="A2501">
        <v>2498</v>
      </c>
    </row>
    <row r="2502" spans="1:1">
      <c r="A2502">
        <v>2499</v>
      </c>
    </row>
    <row r="2503" spans="1:1">
      <c r="A2503">
        <v>2500</v>
      </c>
    </row>
    <row r="2504" spans="1:1">
      <c r="A2504">
        <v>2501</v>
      </c>
    </row>
    <row r="2505" spans="1:1">
      <c r="A2505">
        <v>2502</v>
      </c>
    </row>
    <row r="2506" spans="1:1">
      <c r="A2506">
        <v>2503</v>
      </c>
    </row>
    <row r="2507" spans="1:1">
      <c r="A2507">
        <v>2504</v>
      </c>
    </row>
    <row r="2508" spans="1:1">
      <c r="A2508">
        <v>2505</v>
      </c>
    </row>
    <row r="2509" spans="1:1">
      <c r="A2509">
        <v>2506</v>
      </c>
    </row>
    <row r="2510" spans="1:1">
      <c r="A2510">
        <v>2507</v>
      </c>
    </row>
    <row r="2511" spans="1:1">
      <c r="A2511">
        <v>2508</v>
      </c>
    </row>
    <row r="2512" spans="1:1">
      <c r="A2512">
        <v>2509</v>
      </c>
    </row>
    <row r="2513" spans="1:1">
      <c r="A2513">
        <v>2510</v>
      </c>
    </row>
    <row r="2514" spans="1:1">
      <c r="A2514">
        <v>2511</v>
      </c>
    </row>
    <row r="2515" spans="1:1">
      <c r="A2515">
        <v>2512</v>
      </c>
    </row>
    <row r="2516" spans="1:1">
      <c r="A2516">
        <v>2513</v>
      </c>
    </row>
    <row r="2517" spans="1:1">
      <c r="A2517">
        <v>2514</v>
      </c>
    </row>
    <row r="2518" spans="1:1">
      <c r="A2518">
        <v>2515</v>
      </c>
    </row>
    <row r="2519" spans="1:1">
      <c r="A2519">
        <v>2516</v>
      </c>
    </row>
    <row r="2520" spans="1:1">
      <c r="A2520">
        <v>2517</v>
      </c>
    </row>
    <row r="2521" spans="1:1">
      <c r="A2521">
        <v>2518</v>
      </c>
    </row>
    <row r="2522" spans="1:1">
      <c r="A2522">
        <v>2519</v>
      </c>
    </row>
    <row r="2523" spans="1:1">
      <c r="A2523">
        <v>2520</v>
      </c>
    </row>
    <row r="2524" spans="1:1">
      <c r="A2524">
        <v>2521</v>
      </c>
    </row>
    <row r="2525" spans="1:1">
      <c r="A2525">
        <v>2522</v>
      </c>
    </row>
    <row r="2526" spans="1:1">
      <c r="A2526">
        <v>2523</v>
      </c>
    </row>
    <row r="2527" spans="1:1">
      <c r="A2527">
        <v>2524</v>
      </c>
    </row>
    <row r="2528" spans="1:1">
      <c r="A2528">
        <v>2525</v>
      </c>
    </row>
    <row r="2529" spans="1:1">
      <c r="A2529">
        <v>2526</v>
      </c>
    </row>
    <row r="2530" spans="1:1">
      <c r="A2530">
        <v>2527</v>
      </c>
    </row>
    <row r="2531" spans="1:1">
      <c r="A2531">
        <v>2528</v>
      </c>
    </row>
    <row r="2532" spans="1:1">
      <c r="A2532">
        <v>2529</v>
      </c>
    </row>
    <row r="2533" spans="1:1">
      <c r="A2533">
        <v>2530</v>
      </c>
    </row>
    <row r="2534" spans="1:1">
      <c r="A2534">
        <v>2531</v>
      </c>
    </row>
    <row r="2535" spans="1:1">
      <c r="A2535">
        <v>2532</v>
      </c>
    </row>
    <row r="2536" spans="1:1">
      <c r="A2536">
        <v>2533</v>
      </c>
    </row>
    <row r="2537" spans="1:1">
      <c r="A2537">
        <v>2534</v>
      </c>
    </row>
    <row r="2538" spans="1:1">
      <c r="A2538">
        <v>2535</v>
      </c>
    </row>
    <row r="2539" spans="1:1">
      <c r="A2539">
        <v>2536</v>
      </c>
    </row>
    <row r="2540" spans="1:1">
      <c r="A2540">
        <v>2537</v>
      </c>
    </row>
    <row r="2541" spans="1:1">
      <c r="A2541">
        <v>2538</v>
      </c>
    </row>
    <row r="2542" spans="1:1">
      <c r="A2542">
        <v>2539</v>
      </c>
    </row>
    <row r="2543" spans="1:1">
      <c r="A2543">
        <v>2540</v>
      </c>
    </row>
    <row r="2544" spans="1:1">
      <c r="A2544">
        <v>2541</v>
      </c>
    </row>
    <row r="2545" spans="1:1">
      <c r="A2545">
        <v>2542</v>
      </c>
    </row>
    <row r="2546" spans="1:1">
      <c r="A2546">
        <v>2543</v>
      </c>
    </row>
    <row r="2547" spans="1:1">
      <c r="A2547">
        <v>2544</v>
      </c>
    </row>
    <row r="2548" spans="1:1">
      <c r="A2548">
        <v>2545</v>
      </c>
    </row>
    <row r="2549" spans="1:1">
      <c r="A2549">
        <v>2546</v>
      </c>
    </row>
    <row r="2550" spans="1:1">
      <c r="A2550">
        <v>2547</v>
      </c>
    </row>
    <row r="2551" spans="1:1">
      <c r="A2551">
        <v>2548</v>
      </c>
    </row>
    <row r="2552" spans="1:1">
      <c r="A2552">
        <v>2549</v>
      </c>
    </row>
    <row r="2553" spans="1:1">
      <c r="A2553">
        <v>2550</v>
      </c>
    </row>
    <row r="2554" spans="1:1">
      <c r="A2554">
        <v>2551</v>
      </c>
    </row>
    <row r="2555" spans="1:1">
      <c r="A2555">
        <v>2552</v>
      </c>
    </row>
    <row r="2556" spans="1:1">
      <c r="A2556">
        <v>2553</v>
      </c>
    </row>
    <row r="2557" spans="1:1">
      <c r="A2557">
        <v>2554</v>
      </c>
    </row>
    <row r="2558" spans="1:1">
      <c r="A2558">
        <v>2555</v>
      </c>
    </row>
    <row r="2559" spans="1:1">
      <c r="A2559">
        <v>2556</v>
      </c>
    </row>
    <row r="2560" spans="1:1">
      <c r="A2560">
        <v>2557</v>
      </c>
    </row>
    <row r="2561" spans="1:1">
      <c r="A2561">
        <v>2558</v>
      </c>
    </row>
    <row r="2562" spans="1:1">
      <c r="A2562">
        <v>2559</v>
      </c>
    </row>
    <row r="2563" spans="1:1">
      <c r="A2563">
        <v>2560</v>
      </c>
    </row>
    <row r="2564" spans="1:1">
      <c r="A2564">
        <v>2561</v>
      </c>
    </row>
    <row r="2565" spans="1:1">
      <c r="A2565">
        <v>2562</v>
      </c>
    </row>
    <row r="2566" spans="1:1">
      <c r="A2566">
        <v>2563</v>
      </c>
    </row>
    <row r="2567" spans="1:1">
      <c r="A2567">
        <v>2564</v>
      </c>
    </row>
    <row r="2568" spans="1:1">
      <c r="A2568">
        <v>2565</v>
      </c>
    </row>
    <row r="2569" spans="1:1">
      <c r="A2569">
        <v>2566</v>
      </c>
    </row>
    <row r="2570" spans="1:1">
      <c r="A2570">
        <v>2567</v>
      </c>
    </row>
    <row r="2571" spans="1:1">
      <c r="A2571">
        <v>2568</v>
      </c>
    </row>
    <row r="2572" spans="1:1">
      <c r="A2572">
        <v>2569</v>
      </c>
    </row>
    <row r="2573" spans="1:1">
      <c r="A2573">
        <v>2570</v>
      </c>
    </row>
    <row r="2574" spans="1:1">
      <c r="A2574">
        <v>2571</v>
      </c>
    </row>
    <row r="2575" spans="1:1">
      <c r="A2575">
        <v>2572</v>
      </c>
    </row>
    <row r="2576" spans="1:1">
      <c r="A2576">
        <v>2573</v>
      </c>
    </row>
    <row r="2577" spans="1:1">
      <c r="A2577">
        <v>2574</v>
      </c>
    </row>
    <row r="2578" spans="1:1">
      <c r="A2578">
        <v>2575</v>
      </c>
    </row>
    <row r="2579" spans="1:1">
      <c r="A2579">
        <v>2576</v>
      </c>
    </row>
    <row r="2580" spans="1:1">
      <c r="A2580">
        <v>2577</v>
      </c>
    </row>
    <row r="2581" spans="1:1">
      <c r="A2581">
        <v>2578</v>
      </c>
    </row>
    <row r="2582" spans="1:1">
      <c r="A2582">
        <v>2579</v>
      </c>
    </row>
    <row r="2583" spans="1:1">
      <c r="A2583">
        <v>2580</v>
      </c>
    </row>
    <row r="2584" spans="1:1">
      <c r="A2584">
        <v>2581</v>
      </c>
    </row>
    <row r="2585" spans="1:1">
      <c r="A2585">
        <v>2582</v>
      </c>
    </row>
    <row r="2586" spans="1:1">
      <c r="A2586">
        <v>2583</v>
      </c>
    </row>
    <row r="2587" spans="1:1">
      <c r="A2587">
        <v>2584</v>
      </c>
    </row>
    <row r="2588" spans="1:1">
      <c r="A2588">
        <v>2585</v>
      </c>
    </row>
    <row r="2589" spans="1:1">
      <c r="A2589">
        <v>2586</v>
      </c>
    </row>
    <row r="2590" spans="1:1">
      <c r="A2590">
        <v>2587</v>
      </c>
    </row>
    <row r="2591" spans="1:1">
      <c r="A2591">
        <v>2588</v>
      </c>
    </row>
    <row r="2592" spans="1:1">
      <c r="A2592">
        <v>2589</v>
      </c>
    </row>
    <row r="2593" spans="1:1">
      <c r="A2593">
        <v>2590</v>
      </c>
    </row>
    <row r="2594" spans="1:1">
      <c r="A2594">
        <v>2591</v>
      </c>
    </row>
    <row r="2595" spans="1:1">
      <c r="A2595">
        <v>2592</v>
      </c>
    </row>
    <row r="2596" spans="1:1">
      <c r="A2596">
        <v>2593</v>
      </c>
    </row>
    <row r="2597" spans="1:1">
      <c r="A2597">
        <v>2594</v>
      </c>
    </row>
    <row r="2598" spans="1:1">
      <c r="A2598">
        <v>2595</v>
      </c>
    </row>
    <row r="2599" spans="1:1">
      <c r="A2599">
        <v>2596</v>
      </c>
    </row>
    <row r="2600" spans="1:1">
      <c r="A2600">
        <v>2597</v>
      </c>
    </row>
    <row r="2601" spans="1:1">
      <c r="A2601">
        <v>2598</v>
      </c>
    </row>
    <row r="2602" spans="1:1">
      <c r="A2602">
        <v>2599</v>
      </c>
    </row>
    <row r="2603" spans="1:1">
      <c r="A2603">
        <v>2600</v>
      </c>
    </row>
    <row r="2604" spans="1:1">
      <c r="A2604">
        <v>2601</v>
      </c>
    </row>
    <row r="2605" spans="1:1">
      <c r="A2605">
        <v>2602</v>
      </c>
    </row>
    <row r="2606" spans="1:1">
      <c r="A2606">
        <v>2603</v>
      </c>
    </row>
    <row r="2607" spans="1:1">
      <c r="A2607">
        <v>2604</v>
      </c>
    </row>
    <row r="2608" spans="1:1">
      <c r="A2608">
        <v>2605</v>
      </c>
    </row>
    <row r="2609" spans="1:1">
      <c r="A2609">
        <v>2606</v>
      </c>
    </row>
    <row r="2610" spans="1:1">
      <c r="A2610">
        <v>2607</v>
      </c>
    </row>
    <row r="2611" spans="1:1">
      <c r="A2611">
        <v>2608</v>
      </c>
    </row>
    <row r="2612" spans="1:1">
      <c r="A2612">
        <v>2609</v>
      </c>
    </row>
    <row r="2613" spans="1:1">
      <c r="A2613">
        <v>2610</v>
      </c>
    </row>
    <row r="2614" spans="1:1">
      <c r="A2614">
        <v>2611</v>
      </c>
    </row>
    <row r="2615" spans="1:1">
      <c r="A2615">
        <v>2612</v>
      </c>
    </row>
    <row r="2616" spans="1:1">
      <c r="A2616">
        <v>2613</v>
      </c>
    </row>
    <row r="2617" spans="1:1">
      <c r="A2617">
        <v>2614</v>
      </c>
    </row>
    <row r="2618" spans="1:1">
      <c r="A2618">
        <v>2615</v>
      </c>
    </row>
    <row r="2619" spans="1:1">
      <c r="A2619">
        <v>2616</v>
      </c>
    </row>
    <row r="2620" spans="1:1">
      <c r="A2620">
        <v>2617</v>
      </c>
    </row>
    <row r="2621" spans="1:1">
      <c r="A2621">
        <v>2618</v>
      </c>
    </row>
    <row r="2622" spans="1:1">
      <c r="A2622">
        <v>2619</v>
      </c>
    </row>
    <row r="2623" spans="1:1">
      <c r="A2623">
        <v>2620</v>
      </c>
    </row>
    <row r="2624" spans="1:1">
      <c r="A2624">
        <v>2621</v>
      </c>
    </row>
    <row r="2625" spans="1:1">
      <c r="A2625">
        <v>2622</v>
      </c>
    </row>
    <row r="2626" spans="1:1">
      <c r="A2626">
        <v>2623</v>
      </c>
    </row>
    <row r="2627" spans="1:1">
      <c r="A2627">
        <v>2624</v>
      </c>
    </row>
    <row r="2628" spans="1:1">
      <c r="A2628">
        <v>2625</v>
      </c>
    </row>
    <row r="2629" spans="1:1">
      <c r="A2629">
        <v>2626</v>
      </c>
    </row>
    <row r="2630" spans="1:1">
      <c r="A2630">
        <v>2627</v>
      </c>
    </row>
    <row r="2631" spans="1:1">
      <c r="A2631">
        <v>2628</v>
      </c>
    </row>
    <row r="2632" spans="1:1">
      <c r="A2632">
        <v>2629</v>
      </c>
    </row>
    <row r="2633" spans="1:1">
      <c r="A2633">
        <v>2630</v>
      </c>
    </row>
    <row r="2634" spans="1:1">
      <c r="A2634">
        <v>2631</v>
      </c>
    </row>
    <row r="2635" spans="1:1">
      <c r="A2635">
        <v>2632</v>
      </c>
    </row>
    <row r="2636" spans="1:1">
      <c r="A2636">
        <v>2633</v>
      </c>
    </row>
    <row r="2637" spans="1:1">
      <c r="A2637">
        <v>2634</v>
      </c>
    </row>
    <row r="2638" spans="1:1">
      <c r="A2638">
        <v>2635</v>
      </c>
    </row>
    <row r="2639" spans="1:1">
      <c r="A2639">
        <v>2636</v>
      </c>
    </row>
    <row r="2640" spans="1:1">
      <c r="A2640">
        <v>2637</v>
      </c>
    </row>
    <row r="2641" spans="1:1">
      <c r="A2641">
        <v>2638</v>
      </c>
    </row>
    <row r="2642" spans="1:1">
      <c r="A2642">
        <v>2639</v>
      </c>
    </row>
    <row r="2643" spans="1:1">
      <c r="A2643">
        <v>2640</v>
      </c>
    </row>
    <row r="2644" spans="1:1">
      <c r="A2644">
        <v>2641</v>
      </c>
    </row>
    <row r="2645" spans="1:1">
      <c r="A2645">
        <v>2642</v>
      </c>
    </row>
    <row r="2646" spans="1:1">
      <c r="A2646">
        <v>2643</v>
      </c>
    </row>
    <row r="2647" spans="1:1">
      <c r="A2647">
        <v>2644</v>
      </c>
    </row>
    <row r="2648" spans="1:1">
      <c r="A2648">
        <v>2645</v>
      </c>
    </row>
    <row r="2649" spans="1:1">
      <c r="A2649">
        <v>2646</v>
      </c>
    </row>
    <row r="2650" spans="1:1">
      <c r="A2650">
        <v>2647</v>
      </c>
    </row>
    <row r="2651" spans="1:1">
      <c r="A2651">
        <v>2648</v>
      </c>
    </row>
    <row r="2652" spans="1:1">
      <c r="A2652">
        <v>2649</v>
      </c>
    </row>
    <row r="2653" spans="1:1">
      <c r="A2653">
        <v>2650</v>
      </c>
    </row>
    <row r="2654" spans="1:1">
      <c r="A2654">
        <v>2651</v>
      </c>
    </row>
    <row r="2655" spans="1:1">
      <c r="A2655">
        <v>2652</v>
      </c>
    </row>
    <row r="2656" spans="1:1">
      <c r="A2656">
        <v>2653</v>
      </c>
    </row>
    <row r="2657" spans="1:1">
      <c r="A2657">
        <v>2654</v>
      </c>
    </row>
    <row r="2658" spans="1:1">
      <c r="A2658">
        <v>2655</v>
      </c>
    </row>
    <row r="2659" spans="1:1">
      <c r="A2659">
        <v>2656</v>
      </c>
    </row>
    <row r="2660" spans="1:1">
      <c r="A2660">
        <v>2657</v>
      </c>
    </row>
    <row r="2661" spans="1:1">
      <c r="A2661">
        <v>2658</v>
      </c>
    </row>
    <row r="2662" spans="1:1">
      <c r="A2662">
        <v>2659</v>
      </c>
    </row>
    <row r="2663" spans="1:1">
      <c r="A2663">
        <v>2660</v>
      </c>
    </row>
    <row r="2664" spans="1:1">
      <c r="A2664">
        <v>2661</v>
      </c>
    </row>
    <row r="2665" spans="1:1">
      <c r="A2665">
        <v>2662</v>
      </c>
    </row>
    <row r="2666" spans="1:1">
      <c r="A2666">
        <v>2663</v>
      </c>
    </row>
    <row r="2667" spans="1:1">
      <c r="A2667">
        <v>2664</v>
      </c>
    </row>
    <row r="2668" spans="1:1">
      <c r="A2668">
        <v>2665</v>
      </c>
    </row>
    <row r="2669" spans="1:1">
      <c r="A2669">
        <v>2666</v>
      </c>
    </row>
    <row r="2670" spans="1:1">
      <c r="A2670">
        <v>2667</v>
      </c>
    </row>
    <row r="2671" spans="1:1">
      <c r="A2671">
        <v>2668</v>
      </c>
    </row>
    <row r="2672" spans="1:1">
      <c r="A2672">
        <v>2669</v>
      </c>
    </row>
    <row r="2673" spans="1:1">
      <c r="A2673">
        <v>2670</v>
      </c>
    </row>
    <row r="2674" spans="1:1">
      <c r="A2674">
        <v>2671</v>
      </c>
    </row>
    <row r="2675" spans="1:1">
      <c r="A2675">
        <v>2672</v>
      </c>
    </row>
    <row r="2676" spans="1:1">
      <c r="A2676">
        <v>2673</v>
      </c>
    </row>
    <row r="2677" spans="1:1">
      <c r="A2677">
        <v>2674</v>
      </c>
    </row>
    <row r="2678" spans="1:1">
      <c r="A2678">
        <v>2675</v>
      </c>
    </row>
    <row r="2679" spans="1:1">
      <c r="A2679">
        <v>2676</v>
      </c>
    </row>
    <row r="2680" spans="1:1">
      <c r="A2680">
        <v>2677</v>
      </c>
    </row>
    <row r="2681" spans="1:1">
      <c r="A2681">
        <v>2678</v>
      </c>
    </row>
    <row r="2682" spans="1:1">
      <c r="A2682">
        <v>2679</v>
      </c>
    </row>
    <row r="2683" spans="1:1">
      <c r="A2683">
        <v>2680</v>
      </c>
    </row>
    <row r="2684" spans="1:1">
      <c r="A2684">
        <v>2681</v>
      </c>
    </row>
    <row r="2685" spans="1:1">
      <c r="A2685">
        <v>2682</v>
      </c>
    </row>
    <row r="2686" spans="1:1">
      <c r="A2686">
        <v>2683</v>
      </c>
    </row>
    <row r="2687" spans="1:1">
      <c r="A2687">
        <v>2684</v>
      </c>
    </row>
    <row r="2688" spans="1:1">
      <c r="A2688">
        <v>2685</v>
      </c>
    </row>
    <row r="2689" spans="1:1">
      <c r="A2689">
        <v>2686</v>
      </c>
    </row>
    <row r="2690" spans="1:1">
      <c r="A2690">
        <v>2687</v>
      </c>
    </row>
    <row r="2691" spans="1:1">
      <c r="A2691">
        <v>2688</v>
      </c>
    </row>
    <row r="2692" spans="1:1">
      <c r="A2692">
        <v>2689</v>
      </c>
    </row>
    <row r="2693" spans="1:1">
      <c r="A2693">
        <v>2690</v>
      </c>
    </row>
    <row r="2694" spans="1:1">
      <c r="A2694">
        <v>2691</v>
      </c>
    </row>
    <row r="2695" spans="1:1">
      <c r="A2695">
        <v>2692</v>
      </c>
    </row>
    <row r="2696" spans="1:1">
      <c r="A2696">
        <v>2693</v>
      </c>
    </row>
    <row r="2697" spans="1:1">
      <c r="A2697">
        <v>2694</v>
      </c>
    </row>
    <row r="2698" spans="1:1">
      <c r="A2698">
        <v>2695</v>
      </c>
    </row>
    <row r="2699" spans="1:1">
      <c r="A2699">
        <v>2696</v>
      </c>
    </row>
    <row r="2700" spans="1:1">
      <c r="A2700">
        <v>2697</v>
      </c>
    </row>
    <row r="2701" spans="1:1">
      <c r="A2701">
        <v>2698</v>
      </c>
    </row>
    <row r="2702" spans="1:1">
      <c r="A2702">
        <v>2699</v>
      </c>
    </row>
    <row r="2703" spans="1:1">
      <c r="A2703">
        <v>2700</v>
      </c>
    </row>
    <row r="2704" spans="1:1">
      <c r="A2704">
        <v>2701</v>
      </c>
    </row>
    <row r="2705" spans="1:1">
      <c r="A2705">
        <v>2702</v>
      </c>
    </row>
    <row r="2706" spans="1:1">
      <c r="A2706">
        <v>2703</v>
      </c>
    </row>
    <row r="2707" spans="1:1">
      <c r="A2707">
        <v>2704</v>
      </c>
    </row>
    <row r="2708" spans="1:1">
      <c r="A2708">
        <v>2705</v>
      </c>
    </row>
    <row r="2709" spans="1:1">
      <c r="A2709">
        <v>2706</v>
      </c>
    </row>
    <row r="2710" spans="1:1">
      <c r="A2710">
        <v>2707</v>
      </c>
    </row>
    <row r="2711" spans="1:1">
      <c r="A2711">
        <v>2708</v>
      </c>
    </row>
    <row r="2712" spans="1:1">
      <c r="A2712">
        <v>2709</v>
      </c>
    </row>
    <row r="2713" spans="1:1">
      <c r="A2713">
        <v>2710</v>
      </c>
    </row>
    <row r="2714" spans="1:1">
      <c r="A2714">
        <v>2711</v>
      </c>
    </row>
    <row r="2715" spans="1:1">
      <c r="A2715">
        <v>2712</v>
      </c>
    </row>
    <row r="2716" spans="1:1">
      <c r="A2716">
        <v>2713</v>
      </c>
    </row>
    <row r="2717" spans="1:1">
      <c r="A2717">
        <v>2714</v>
      </c>
    </row>
    <row r="2718" spans="1:1">
      <c r="A2718">
        <v>2715</v>
      </c>
    </row>
    <row r="2719" spans="1:1">
      <c r="A2719">
        <v>2716</v>
      </c>
    </row>
    <row r="2720" spans="1:1">
      <c r="A2720">
        <v>2717</v>
      </c>
    </row>
    <row r="2721" spans="1:1">
      <c r="A2721">
        <v>2718</v>
      </c>
    </row>
    <row r="2722" spans="1:1">
      <c r="A2722">
        <v>2719</v>
      </c>
    </row>
    <row r="2723" spans="1:1">
      <c r="A2723">
        <v>2720</v>
      </c>
    </row>
    <row r="2724" spans="1:1">
      <c r="A2724">
        <v>2721</v>
      </c>
    </row>
    <row r="2725" spans="1:1">
      <c r="A2725">
        <v>2722</v>
      </c>
    </row>
    <row r="2726" spans="1:1">
      <c r="A2726">
        <v>2723</v>
      </c>
    </row>
    <row r="2727" spans="1:1">
      <c r="A2727">
        <v>2724</v>
      </c>
    </row>
    <row r="2728" spans="1:1">
      <c r="A2728">
        <v>2725</v>
      </c>
    </row>
    <row r="2729" spans="1:1">
      <c r="A2729">
        <v>2726</v>
      </c>
    </row>
    <row r="2730" spans="1:1">
      <c r="A2730">
        <v>2727</v>
      </c>
    </row>
    <row r="2731" spans="1:1">
      <c r="A2731">
        <v>2728</v>
      </c>
    </row>
    <row r="2732" spans="1:1">
      <c r="A2732">
        <v>2729</v>
      </c>
    </row>
    <row r="2733" spans="1:1">
      <c r="A2733">
        <v>2730</v>
      </c>
    </row>
    <row r="2734" spans="1:1">
      <c r="A2734">
        <v>2731</v>
      </c>
    </row>
    <row r="2735" spans="1:1">
      <c r="A2735">
        <v>2732</v>
      </c>
    </row>
    <row r="2736" spans="1:1">
      <c r="A2736">
        <v>2733</v>
      </c>
    </row>
    <row r="2737" spans="1:1">
      <c r="A2737">
        <v>2734</v>
      </c>
    </row>
    <row r="2738" spans="1:1">
      <c r="A2738">
        <v>2735</v>
      </c>
    </row>
    <row r="2739" spans="1:1">
      <c r="A2739">
        <v>2736</v>
      </c>
    </row>
    <row r="2740" spans="1:1">
      <c r="A2740">
        <v>2737</v>
      </c>
    </row>
    <row r="2741" spans="1:1">
      <c r="A2741">
        <v>2738</v>
      </c>
    </row>
    <row r="2742" spans="1:1">
      <c r="A2742">
        <v>2739</v>
      </c>
    </row>
    <row r="2743" spans="1:1">
      <c r="A2743">
        <v>2740</v>
      </c>
    </row>
    <row r="2744" spans="1:1">
      <c r="A2744">
        <v>2741</v>
      </c>
    </row>
    <row r="2745" spans="1:1">
      <c r="A2745">
        <v>2742</v>
      </c>
    </row>
    <row r="2746" spans="1:1">
      <c r="A2746">
        <v>2743</v>
      </c>
    </row>
    <row r="2747" spans="1:1">
      <c r="A2747">
        <v>2744</v>
      </c>
    </row>
    <row r="2748" spans="1:1">
      <c r="A2748">
        <v>2745</v>
      </c>
    </row>
    <row r="2749" spans="1:1">
      <c r="A2749">
        <v>2746</v>
      </c>
    </row>
    <row r="2750" spans="1:1">
      <c r="A2750">
        <v>2747</v>
      </c>
    </row>
    <row r="2751" spans="1:1">
      <c r="A2751">
        <v>2748</v>
      </c>
    </row>
    <row r="2752" spans="1:1">
      <c r="A2752">
        <v>2749</v>
      </c>
    </row>
    <row r="2753" spans="1:1">
      <c r="A2753">
        <v>2750</v>
      </c>
    </row>
    <row r="2754" spans="1:1">
      <c r="A2754">
        <v>2751</v>
      </c>
    </row>
    <row r="2755" spans="1:1">
      <c r="A2755">
        <v>2752</v>
      </c>
    </row>
    <row r="2756" spans="1:1">
      <c r="A2756">
        <v>2753</v>
      </c>
    </row>
    <row r="2757" spans="1:1">
      <c r="A2757">
        <v>2754</v>
      </c>
    </row>
    <row r="2758" spans="1:1">
      <c r="A2758">
        <v>2755</v>
      </c>
    </row>
    <row r="2759" spans="1:1">
      <c r="A2759">
        <v>2756</v>
      </c>
    </row>
    <row r="2760" spans="1:1">
      <c r="A2760">
        <v>2757</v>
      </c>
    </row>
    <row r="2761" spans="1:1">
      <c r="A2761">
        <v>2758</v>
      </c>
    </row>
    <row r="2762" spans="1:1">
      <c r="A2762">
        <v>2759</v>
      </c>
    </row>
    <row r="2763" spans="1:1">
      <c r="A2763">
        <v>2760</v>
      </c>
    </row>
    <row r="2764" spans="1:1">
      <c r="A2764">
        <v>2761</v>
      </c>
    </row>
    <row r="2765" spans="1:1">
      <c r="A2765">
        <v>2762</v>
      </c>
    </row>
    <row r="2766" spans="1:1">
      <c r="A2766">
        <v>2763</v>
      </c>
    </row>
    <row r="2767" spans="1:1">
      <c r="A2767">
        <v>2764</v>
      </c>
    </row>
    <row r="2768" spans="1:1">
      <c r="A2768">
        <v>2765</v>
      </c>
    </row>
    <row r="2769" spans="1:1">
      <c r="A2769">
        <v>2766</v>
      </c>
    </row>
    <row r="2770" spans="1:1">
      <c r="A2770">
        <v>2767</v>
      </c>
    </row>
    <row r="2771" spans="1:1">
      <c r="A2771">
        <v>2768</v>
      </c>
    </row>
    <row r="2772" spans="1:1">
      <c r="A2772">
        <v>2769</v>
      </c>
    </row>
    <row r="2773" spans="1:1">
      <c r="A2773">
        <v>2770</v>
      </c>
    </row>
    <row r="2774" spans="1:1">
      <c r="A2774">
        <v>2771</v>
      </c>
    </row>
    <row r="2775" spans="1:1">
      <c r="A2775">
        <v>2772</v>
      </c>
    </row>
    <row r="2776" spans="1:1">
      <c r="A2776">
        <v>2773</v>
      </c>
    </row>
    <row r="2777" spans="1:1">
      <c r="A2777">
        <v>2774</v>
      </c>
    </row>
    <row r="2778" spans="1:1">
      <c r="A2778">
        <v>2775</v>
      </c>
    </row>
    <row r="2779" spans="1:1">
      <c r="A2779">
        <v>2776</v>
      </c>
    </row>
    <row r="2780" spans="1:1">
      <c r="A2780">
        <v>2777</v>
      </c>
    </row>
    <row r="2781" spans="1:1">
      <c r="A2781">
        <v>2778</v>
      </c>
    </row>
    <row r="2782" spans="1:1">
      <c r="A2782">
        <v>2779</v>
      </c>
    </row>
    <row r="2783" spans="1:1">
      <c r="A2783">
        <v>2780</v>
      </c>
    </row>
    <row r="2784" spans="1:1">
      <c r="A2784">
        <v>2781</v>
      </c>
    </row>
    <row r="2785" spans="1:1">
      <c r="A2785">
        <v>2782</v>
      </c>
    </row>
    <row r="2786" spans="1:1">
      <c r="A2786">
        <v>2783</v>
      </c>
    </row>
    <row r="2787" spans="1:1">
      <c r="A2787">
        <v>2784</v>
      </c>
    </row>
    <row r="2788" spans="1:1">
      <c r="A2788">
        <v>2785</v>
      </c>
    </row>
    <row r="2789" spans="1:1">
      <c r="A2789">
        <v>2786</v>
      </c>
    </row>
    <row r="2790" spans="1:1">
      <c r="A2790">
        <v>2787</v>
      </c>
    </row>
    <row r="2791" spans="1:1">
      <c r="A2791">
        <v>2788</v>
      </c>
    </row>
    <row r="2792" spans="1:1">
      <c r="A2792">
        <v>2789</v>
      </c>
    </row>
    <row r="2793" spans="1:1">
      <c r="A2793">
        <v>2790</v>
      </c>
    </row>
    <row r="2794" spans="1:1">
      <c r="A2794">
        <v>2791</v>
      </c>
    </row>
    <row r="2795" spans="1:1">
      <c r="A2795">
        <v>2792</v>
      </c>
    </row>
    <row r="2796" spans="1:1">
      <c r="A2796">
        <v>2793</v>
      </c>
    </row>
    <row r="2797" spans="1:1">
      <c r="A2797">
        <v>2794</v>
      </c>
    </row>
    <row r="2798" spans="1:1">
      <c r="A2798">
        <v>2795</v>
      </c>
    </row>
    <row r="2799" spans="1:1">
      <c r="A2799">
        <v>2796</v>
      </c>
    </row>
    <row r="2800" spans="1:1">
      <c r="A2800">
        <v>2797</v>
      </c>
    </row>
    <row r="2801" spans="1:1">
      <c r="A2801">
        <v>2798</v>
      </c>
    </row>
    <row r="2802" spans="1:1">
      <c r="A2802">
        <v>2799</v>
      </c>
    </row>
    <row r="2803" spans="1:1">
      <c r="A2803">
        <v>2800</v>
      </c>
    </row>
    <row r="2804" spans="1:1">
      <c r="A2804">
        <v>2801</v>
      </c>
    </row>
    <row r="2805" spans="1:1">
      <c r="A2805">
        <v>2802</v>
      </c>
    </row>
    <row r="2806" spans="1:1">
      <c r="A2806">
        <v>2803</v>
      </c>
    </row>
    <row r="2807" spans="1:1">
      <c r="A2807">
        <v>2804</v>
      </c>
    </row>
    <row r="2808" spans="1:1">
      <c r="A2808">
        <v>2805</v>
      </c>
    </row>
    <row r="2809" spans="1:1">
      <c r="A2809">
        <v>2806</v>
      </c>
    </row>
    <row r="2810" spans="1:1">
      <c r="A2810">
        <v>2807</v>
      </c>
    </row>
    <row r="2811" spans="1:1">
      <c r="A2811">
        <v>2808</v>
      </c>
    </row>
    <row r="2812" spans="1:1">
      <c r="A2812">
        <v>2809</v>
      </c>
    </row>
    <row r="2813" spans="1:1">
      <c r="A2813">
        <v>2810</v>
      </c>
    </row>
    <row r="2814" spans="1:1">
      <c r="A2814">
        <v>2811</v>
      </c>
    </row>
    <row r="2815" spans="1:1">
      <c r="A2815">
        <v>2812</v>
      </c>
    </row>
    <row r="2816" spans="1:1">
      <c r="A2816">
        <v>2813</v>
      </c>
    </row>
    <row r="2817" spans="1:1">
      <c r="A2817">
        <v>2814</v>
      </c>
    </row>
    <row r="2818" spans="1:1">
      <c r="A2818">
        <v>2815</v>
      </c>
    </row>
    <row r="2819" spans="1:1">
      <c r="A2819">
        <v>2816</v>
      </c>
    </row>
    <row r="2820" spans="1:1">
      <c r="A2820">
        <v>2817</v>
      </c>
    </row>
    <row r="2821" spans="1:1">
      <c r="A2821">
        <v>2818</v>
      </c>
    </row>
    <row r="2822" spans="1:1">
      <c r="A2822">
        <v>2819</v>
      </c>
    </row>
    <row r="2823" spans="1:1">
      <c r="A2823">
        <v>2820</v>
      </c>
    </row>
    <row r="2824" spans="1:1">
      <c r="A2824">
        <v>2821</v>
      </c>
    </row>
    <row r="2825" spans="1:1">
      <c r="A2825">
        <v>2822</v>
      </c>
    </row>
    <row r="2826" spans="1:1">
      <c r="A2826">
        <v>2823</v>
      </c>
    </row>
    <row r="2827" spans="1:1">
      <c r="A2827">
        <v>2824</v>
      </c>
    </row>
    <row r="2828" spans="1:1">
      <c r="A2828">
        <v>2825</v>
      </c>
    </row>
    <row r="2829" spans="1:1">
      <c r="A2829">
        <v>2826</v>
      </c>
    </row>
    <row r="2830" spans="1:1">
      <c r="A2830">
        <v>2827</v>
      </c>
    </row>
    <row r="2831" spans="1:1">
      <c r="A2831">
        <v>2828</v>
      </c>
    </row>
    <row r="2832" spans="1:1">
      <c r="A2832">
        <v>2829</v>
      </c>
    </row>
    <row r="2833" spans="1:1">
      <c r="A2833">
        <v>2830</v>
      </c>
    </row>
    <row r="2834" spans="1:1">
      <c r="A2834">
        <v>2831</v>
      </c>
    </row>
    <row r="2835" spans="1:1">
      <c r="A2835">
        <v>2832</v>
      </c>
    </row>
    <row r="2836" spans="1:1">
      <c r="A2836">
        <v>2833</v>
      </c>
    </row>
    <row r="2837" spans="1:1">
      <c r="A2837">
        <v>2834</v>
      </c>
    </row>
    <row r="2838" spans="1:1">
      <c r="A2838">
        <v>2835</v>
      </c>
    </row>
    <row r="2839" spans="1:1">
      <c r="A2839">
        <v>2836</v>
      </c>
    </row>
    <row r="2840" spans="1:1">
      <c r="A2840">
        <v>2837</v>
      </c>
    </row>
    <row r="2841" spans="1:1">
      <c r="A2841">
        <v>2838</v>
      </c>
    </row>
    <row r="2842" spans="1:1">
      <c r="A2842">
        <v>2839</v>
      </c>
    </row>
    <row r="2843" spans="1:1">
      <c r="A2843">
        <v>2840</v>
      </c>
    </row>
    <row r="2844" spans="1:1">
      <c r="A2844">
        <v>2841</v>
      </c>
    </row>
    <row r="2845" spans="1:1">
      <c r="A2845">
        <v>2842</v>
      </c>
    </row>
    <row r="2846" spans="1:1">
      <c r="A2846">
        <v>2843</v>
      </c>
    </row>
    <row r="2847" spans="1:1">
      <c r="A2847">
        <v>2844</v>
      </c>
    </row>
    <row r="2848" spans="1:1">
      <c r="A2848">
        <v>2845</v>
      </c>
    </row>
    <row r="2849" spans="1:1">
      <c r="A2849">
        <v>2846</v>
      </c>
    </row>
    <row r="2850" spans="1:1">
      <c r="A2850">
        <v>2847</v>
      </c>
    </row>
    <row r="2851" spans="1:1">
      <c r="A2851">
        <v>2848</v>
      </c>
    </row>
    <row r="2852" spans="1:1">
      <c r="A2852">
        <v>2849</v>
      </c>
    </row>
    <row r="2853" spans="1:1">
      <c r="A2853">
        <v>2850</v>
      </c>
    </row>
    <row r="2854" spans="1:1">
      <c r="A2854">
        <v>2851</v>
      </c>
    </row>
    <row r="2855" spans="1:1">
      <c r="A2855">
        <v>2852</v>
      </c>
    </row>
    <row r="2856" spans="1:1">
      <c r="A2856">
        <v>2853</v>
      </c>
    </row>
    <row r="2857" spans="1:1">
      <c r="A2857">
        <v>2854</v>
      </c>
    </row>
    <row r="2858" spans="1:1">
      <c r="A2858">
        <v>2855</v>
      </c>
    </row>
    <row r="2859" spans="1:1">
      <c r="A2859">
        <v>2856</v>
      </c>
    </row>
    <row r="2860" spans="1:1">
      <c r="A2860">
        <v>2857</v>
      </c>
    </row>
    <row r="2861" spans="1:1">
      <c r="A2861">
        <v>2858</v>
      </c>
    </row>
    <row r="2862" spans="1:1">
      <c r="A2862">
        <v>2859</v>
      </c>
    </row>
    <row r="2863" spans="1:1">
      <c r="A2863">
        <v>2860</v>
      </c>
    </row>
    <row r="2864" spans="1:1">
      <c r="A2864">
        <v>2861</v>
      </c>
    </row>
    <row r="2865" spans="1:1">
      <c r="A2865">
        <v>2862</v>
      </c>
    </row>
    <row r="2866" spans="1:1">
      <c r="A2866">
        <v>2863</v>
      </c>
    </row>
    <row r="2867" spans="1:1">
      <c r="A2867">
        <v>2864</v>
      </c>
    </row>
    <row r="2868" spans="1:1">
      <c r="A2868">
        <v>2865</v>
      </c>
    </row>
    <row r="2869" spans="1:1">
      <c r="A2869">
        <v>2866</v>
      </c>
    </row>
    <row r="2870" spans="1:1">
      <c r="A2870">
        <v>2867</v>
      </c>
    </row>
    <row r="2871" spans="1:1">
      <c r="A2871">
        <v>2868</v>
      </c>
    </row>
    <row r="2872" spans="1:1">
      <c r="A2872">
        <v>2869</v>
      </c>
    </row>
    <row r="2873" spans="1:1">
      <c r="A2873">
        <v>2870</v>
      </c>
    </row>
    <row r="2874" spans="1:1">
      <c r="A2874">
        <v>2871</v>
      </c>
    </row>
    <row r="2875" spans="1:1">
      <c r="A2875">
        <v>2872</v>
      </c>
    </row>
    <row r="2876" spans="1:1">
      <c r="A2876">
        <v>2873</v>
      </c>
    </row>
    <row r="2877" spans="1:1">
      <c r="A2877">
        <v>2874</v>
      </c>
    </row>
    <row r="2878" spans="1:1">
      <c r="A2878">
        <v>2875</v>
      </c>
    </row>
    <row r="2879" spans="1:1">
      <c r="A2879">
        <v>2876</v>
      </c>
    </row>
    <row r="2880" spans="1:1">
      <c r="A2880">
        <v>2877</v>
      </c>
    </row>
    <row r="2881" spans="1:1">
      <c r="A2881">
        <v>2878</v>
      </c>
    </row>
    <row r="2882" spans="1:1">
      <c r="A2882">
        <v>2879</v>
      </c>
    </row>
    <row r="2883" spans="1:1">
      <c r="A2883">
        <v>2880</v>
      </c>
    </row>
    <row r="2884" spans="1:1">
      <c r="A2884">
        <v>2881</v>
      </c>
    </row>
    <row r="2885" spans="1:1">
      <c r="A2885">
        <v>2882</v>
      </c>
    </row>
    <row r="2886" spans="1:1">
      <c r="A2886">
        <v>2883</v>
      </c>
    </row>
    <row r="2887" spans="1:1">
      <c r="A2887">
        <v>2884</v>
      </c>
    </row>
    <row r="2888" spans="1:1">
      <c r="A2888">
        <v>2885</v>
      </c>
    </row>
    <row r="2889" spans="1:1">
      <c r="A2889">
        <v>2886</v>
      </c>
    </row>
    <row r="2890" spans="1:1">
      <c r="A2890">
        <v>2887</v>
      </c>
    </row>
    <row r="2891" spans="1:1">
      <c r="A2891">
        <v>2888</v>
      </c>
    </row>
    <row r="2892" spans="1:1">
      <c r="A2892">
        <v>2889</v>
      </c>
    </row>
    <row r="2893" spans="1:1">
      <c r="A2893">
        <v>2890</v>
      </c>
    </row>
    <row r="2894" spans="1:1">
      <c r="A2894">
        <v>2891</v>
      </c>
    </row>
    <row r="2895" spans="1:1">
      <c r="A2895">
        <v>2892</v>
      </c>
    </row>
    <row r="2896" spans="1:1">
      <c r="A2896">
        <v>2893</v>
      </c>
    </row>
    <row r="2897" spans="1:1">
      <c r="A2897">
        <v>2894</v>
      </c>
    </row>
    <row r="2898" spans="1:1">
      <c r="A2898">
        <v>2895</v>
      </c>
    </row>
    <row r="2899" spans="1:1">
      <c r="A2899">
        <v>2896</v>
      </c>
    </row>
    <row r="2900" spans="1:1">
      <c r="A2900">
        <v>2897</v>
      </c>
    </row>
    <row r="2901" spans="1:1">
      <c r="A2901">
        <v>2898</v>
      </c>
    </row>
    <row r="2902" spans="1:1">
      <c r="A2902">
        <v>2899</v>
      </c>
    </row>
    <row r="2903" spans="1:1">
      <c r="A2903">
        <v>2900</v>
      </c>
    </row>
    <row r="2904" spans="1:1">
      <c r="A2904">
        <v>2901</v>
      </c>
    </row>
    <row r="2905" spans="1:1">
      <c r="A2905">
        <v>2902</v>
      </c>
    </row>
    <row r="2906" spans="1:1">
      <c r="A2906">
        <v>2903</v>
      </c>
    </row>
    <row r="2907" spans="1:1">
      <c r="A2907">
        <v>2904</v>
      </c>
    </row>
    <row r="2908" spans="1:1">
      <c r="A2908">
        <v>2905</v>
      </c>
    </row>
    <row r="2909" spans="1:1">
      <c r="A2909">
        <v>2906</v>
      </c>
    </row>
    <row r="2910" spans="1:1">
      <c r="A2910">
        <v>2907</v>
      </c>
    </row>
    <row r="2911" spans="1:1">
      <c r="A2911">
        <v>2908</v>
      </c>
    </row>
    <row r="2912" spans="1:1">
      <c r="A2912">
        <v>2909</v>
      </c>
    </row>
    <row r="2913" spans="1:1">
      <c r="A2913">
        <v>2910</v>
      </c>
    </row>
    <row r="2914" spans="1:1">
      <c r="A2914">
        <v>2911</v>
      </c>
    </row>
    <row r="2915" spans="1:1">
      <c r="A2915">
        <v>2912</v>
      </c>
    </row>
    <row r="2916" spans="1:1">
      <c r="A2916">
        <v>2913</v>
      </c>
    </row>
    <row r="2917" spans="1:1">
      <c r="A2917">
        <v>2914</v>
      </c>
    </row>
    <row r="2918" spans="1:1">
      <c r="A2918">
        <v>2915</v>
      </c>
    </row>
    <row r="2919" spans="1:1">
      <c r="A2919">
        <v>2916</v>
      </c>
    </row>
    <row r="2920" spans="1:1">
      <c r="A2920">
        <v>2917</v>
      </c>
    </row>
    <row r="2921" spans="1:1">
      <c r="A2921">
        <v>2918</v>
      </c>
    </row>
    <row r="2922" spans="1:1">
      <c r="A2922">
        <v>2919</v>
      </c>
    </row>
    <row r="2923" spans="1:1">
      <c r="A2923">
        <v>2920</v>
      </c>
    </row>
    <row r="2924" spans="1:1">
      <c r="A2924">
        <v>2921</v>
      </c>
    </row>
    <row r="2925" spans="1:1">
      <c r="A2925">
        <v>2922</v>
      </c>
    </row>
    <row r="2926" spans="1:1">
      <c r="A2926">
        <v>2923</v>
      </c>
    </row>
    <row r="2927" spans="1:1">
      <c r="A2927">
        <v>2924</v>
      </c>
    </row>
    <row r="2928" spans="1:1">
      <c r="A2928">
        <v>2925</v>
      </c>
    </row>
    <row r="2929" spans="1:1">
      <c r="A2929">
        <v>2926</v>
      </c>
    </row>
    <row r="2930" spans="1:1">
      <c r="A2930">
        <v>2927</v>
      </c>
    </row>
    <row r="2931" spans="1:1">
      <c r="A2931">
        <v>2928</v>
      </c>
    </row>
    <row r="2932" spans="1:1">
      <c r="A2932">
        <v>2929</v>
      </c>
    </row>
    <row r="2933" spans="1:1">
      <c r="A2933">
        <v>2930</v>
      </c>
    </row>
    <row r="2934" spans="1:1">
      <c r="A2934">
        <v>2931</v>
      </c>
    </row>
    <row r="2935" spans="1:1">
      <c r="A2935">
        <v>2932</v>
      </c>
    </row>
    <row r="2936" spans="1:1">
      <c r="A2936">
        <v>2933</v>
      </c>
    </row>
    <row r="2937" spans="1:1">
      <c r="A2937">
        <v>2934</v>
      </c>
    </row>
    <row r="2938" spans="1:1">
      <c r="A2938">
        <v>2935</v>
      </c>
    </row>
    <row r="2939" spans="1:1">
      <c r="A2939">
        <v>2936</v>
      </c>
    </row>
    <row r="2940" spans="1:1">
      <c r="A2940">
        <v>2937</v>
      </c>
    </row>
    <row r="2941" spans="1:1">
      <c r="A2941">
        <v>2938</v>
      </c>
    </row>
    <row r="2942" spans="1:1">
      <c r="A2942">
        <v>2939</v>
      </c>
    </row>
    <row r="2943" spans="1:1">
      <c r="A2943">
        <v>2940</v>
      </c>
    </row>
    <row r="2944" spans="1:1">
      <c r="A2944">
        <v>2941</v>
      </c>
    </row>
    <row r="2945" spans="1:1">
      <c r="A2945">
        <v>2942</v>
      </c>
    </row>
    <row r="2946" spans="1:1">
      <c r="A2946">
        <v>2943</v>
      </c>
    </row>
    <row r="2947" spans="1:1">
      <c r="A2947">
        <v>2944</v>
      </c>
    </row>
    <row r="2948" spans="1:1">
      <c r="A2948">
        <v>2945</v>
      </c>
    </row>
    <row r="2949" spans="1:1">
      <c r="A2949">
        <v>2946</v>
      </c>
    </row>
    <row r="2950" spans="1:1">
      <c r="A2950">
        <v>2947</v>
      </c>
    </row>
    <row r="2951" spans="1:1">
      <c r="A2951">
        <v>2948</v>
      </c>
    </row>
    <row r="2952" spans="1:1">
      <c r="A2952">
        <v>2949</v>
      </c>
    </row>
    <row r="2953" spans="1:1">
      <c r="A2953">
        <v>2950</v>
      </c>
    </row>
    <row r="2954" spans="1:1">
      <c r="A2954">
        <v>2951</v>
      </c>
    </row>
    <row r="2955" spans="1:1">
      <c r="A2955">
        <v>2952</v>
      </c>
    </row>
    <row r="2956" spans="1:1">
      <c r="A2956">
        <v>2953</v>
      </c>
    </row>
    <row r="2957" spans="1:1">
      <c r="A2957">
        <v>2954</v>
      </c>
    </row>
    <row r="2958" spans="1:1">
      <c r="A2958">
        <v>2955</v>
      </c>
    </row>
    <row r="2959" spans="1:1">
      <c r="A2959">
        <v>2956</v>
      </c>
    </row>
    <row r="2960" spans="1:1">
      <c r="A2960">
        <v>2957</v>
      </c>
    </row>
    <row r="2961" spans="1:1">
      <c r="A2961">
        <v>2958</v>
      </c>
    </row>
    <row r="2962" spans="1:1">
      <c r="A2962">
        <v>2959</v>
      </c>
    </row>
    <row r="2963" spans="1:1">
      <c r="A2963">
        <v>2960</v>
      </c>
    </row>
    <row r="2964" spans="1:1">
      <c r="A2964">
        <v>2961</v>
      </c>
    </row>
    <row r="2965" spans="1:1">
      <c r="A2965">
        <v>2962</v>
      </c>
    </row>
    <row r="2966" spans="1:1">
      <c r="A2966">
        <v>2963</v>
      </c>
    </row>
    <row r="2967" spans="1:1">
      <c r="A2967">
        <v>2964</v>
      </c>
    </row>
    <row r="2968" spans="1:1">
      <c r="A2968">
        <v>2965</v>
      </c>
    </row>
    <row r="2969" spans="1:1">
      <c r="A2969">
        <v>2966</v>
      </c>
    </row>
    <row r="2970" spans="1:1">
      <c r="A2970">
        <v>2967</v>
      </c>
    </row>
    <row r="2971" spans="1:1">
      <c r="A2971">
        <v>2968</v>
      </c>
    </row>
    <row r="2972" spans="1:1">
      <c r="A2972">
        <v>2969</v>
      </c>
    </row>
    <row r="2973" spans="1:1">
      <c r="A2973">
        <v>2970</v>
      </c>
    </row>
    <row r="2974" spans="1:1">
      <c r="A2974">
        <v>2971</v>
      </c>
    </row>
    <row r="2975" spans="1:1">
      <c r="A2975">
        <v>2972</v>
      </c>
    </row>
    <row r="2976" spans="1:1">
      <c r="A2976">
        <v>2973</v>
      </c>
    </row>
    <row r="2977" spans="1:1">
      <c r="A2977">
        <v>2974</v>
      </c>
    </row>
    <row r="2978" spans="1:1">
      <c r="A2978">
        <v>2975</v>
      </c>
    </row>
    <row r="2979" spans="1:1">
      <c r="A2979">
        <v>2976</v>
      </c>
    </row>
    <row r="2980" spans="1:1">
      <c r="A2980">
        <v>2977</v>
      </c>
    </row>
    <row r="2981" spans="1:1">
      <c r="A2981">
        <v>2978</v>
      </c>
    </row>
    <row r="2982" spans="1:1">
      <c r="A2982">
        <v>2979</v>
      </c>
    </row>
    <row r="2983" spans="1:1">
      <c r="A2983">
        <v>2980</v>
      </c>
    </row>
    <row r="2984" spans="1:1">
      <c r="A2984">
        <v>2981</v>
      </c>
    </row>
    <row r="2985" spans="1:1">
      <c r="A2985">
        <v>2982</v>
      </c>
    </row>
    <row r="2986" spans="1:1">
      <c r="A2986">
        <v>2983</v>
      </c>
    </row>
    <row r="2987" spans="1:1">
      <c r="A2987">
        <v>2984</v>
      </c>
    </row>
    <row r="2988" spans="1:1">
      <c r="A2988">
        <v>2985</v>
      </c>
    </row>
    <row r="2989" spans="1:1">
      <c r="A2989">
        <v>2986</v>
      </c>
    </row>
    <row r="2990" spans="1:1">
      <c r="A2990">
        <v>2987</v>
      </c>
    </row>
    <row r="2991" spans="1:1">
      <c r="A2991">
        <v>2988</v>
      </c>
    </row>
    <row r="2992" spans="1:1">
      <c r="A2992">
        <v>2989</v>
      </c>
    </row>
    <row r="2993" spans="1:1">
      <c r="A2993">
        <v>2990</v>
      </c>
    </row>
    <row r="2994" spans="1:1">
      <c r="A2994">
        <v>2991</v>
      </c>
    </row>
    <row r="2995" spans="1:1">
      <c r="A2995">
        <v>2992</v>
      </c>
    </row>
    <row r="2996" spans="1:1">
      <c r="A2996">
        <v>2993</v>
      </c>
    </row>
    <row r="2997" spans="1:1">
      <c r="A2997">
        <v>2994</v>
      </c>
    </row>
    <row r="2998" spans="1:1">
      <c r="A2998">
        <v>2995</v>
      </c>
    </row>
    <row r="2999" spans="1:1">
      <c r="A2999">
        <v>2996</v>
      </c>
    </row>
    <row r="3000" spans="1:1">
      <c r="A3000">
        <v>2997</v>
      </c>
    </row>
    <row r="3001" spans="1:1">
      <c r="A3001">
        <v>2998</v>
      </c>
    </row>
    <row r="3002" spans="1:1">
      <c r="A3002">
        <v>2999</v>
      </c>
    </row>
    <row r="3003" spans="1:1">
      <c r="A3003">
        <v>3000</v>
      </c>
    </row>
    <row r="3004" spans="1:1">
      <c r="A3004">
        <v>3001</v>
      </c>
    </row>
    <row r="3005" spans="1:1">
      <c r="A3005">
        <v>3002</v>
      </c>
    </row>
    <row r="3006" spans="1:1">
      <c r="A3006">
        <v>3003</v>
      </c>
    </row>
    <row r="3007" spans="1:1">
      <c r="A3007">
        <v>3004</v>
      </c>
    </row>
    <row r="3008" spans="1:1">
      <c r="A3008">
        <v>3005</v>
      </c>
    </row>
    <row r="3009" spans="1:1">
      <c r="A3009">
        <v>3006</v>
      </c>
    </row>
    <row r="3010" spans="1:1">
      <c r="A3010">
        <v>3007</v>
      </c>
    </row>
    <row r="3011" spans="1:1">
      <c r="A3011">
        <v>3008</v>
      </c>
    </row>
    <row r="3012" spans="1:1">
      <c r="A3012">
        <v>3009</v>
      </c>
    </row>
    <row r="3013" spans="1:1">
      <c r="A3013">
        <v>3010</v>
      </c>
    </row>
    <row r="3014" spans="1:1">
      <c r="A3014">
        <v>3011</v>
      </c>
    </row>
    <row r="3015" spans="1:1">
      <c r="A3015">
        <v>3012</v>
      </c>
    </row>
    <row r="3016" spans="1:1">
      <c r="A3016">
        <v>3013</v>
      </c>
    </row>
    <row r="3017" spans="1:1">
      <c r="A3017">
        <v>3014</v>
      </c>
    </row>
    <row r="3018" spans="1:1">
      <c r="A3018">
        <v>3015</v>
      </c>
    </row>
    <row r="3019" spans="1:1">
      <c r="A3019">
        <v>3016</v>
      </c>
    </row>
    <row r="3020" spans="1:1">
      <c r="A3020">
        <v>3017</v>
      </c>
    </row>
    <row r="3021" spans="1:1">
      <c r="A3021">
        <v>3018</v>
      </c>
    </row>
    <row r="3022" spans="1:1">
      <c r="A3022">
        <v>3019</v>
      </c>
    </row>
    <row r="3023" spans="1:1">
      <c r="A3023">
        <v>3020</v>
      </c>
    </row>
    <row r="3024" spans="1:1">
      <c r="A3024">
        <v>3021</v>
      </c>
    </row>
    <row r="3025" spans="1:1">
      <c r="A3025">
        <v>3022</v>
      </c>
    </row>
    <row r="3026" spans="1:1">
      <c r="A3026">
        <v>3023</v>
      </c>
    </row>
    <row r="3027" spans="1:1">
      <c r="A3027">
        <v>3024</v>
      </c>
    </row>
    <row r="3028" spans="1:1">
      <c r="A3028">
        <v>3025</v>
      </c>
    </row>
    <row r="3029" spans="1:1">
      <c r="A3029">
        <v>3026</v>
      </c>
    </row>
    <row r="3030" spans="1:1">
      <c r="A3030">
        <v>3027</v>
      </c>
    </row>
    <row r="3031" spans="1:1">
      <c r="A3031">
        <v>3028</v>
      </c>
    </row>
    <row r="3032" spans="1:1">
      <c r="A3032">
        <v>3029</v>
      </c>
    </row>
    <row r="3033" spans="1:1">
      <c r="A3033">
        <v>3030</v>
      </c>
    </row>
    <row r="3034" spans="1:1">
      <c r="A3034">
        <v>3031</v>
      </c>
    </row>
    <row r="3035" spans="1:1">
      <c r="A3035">
        <v>3032</v>
      </c>
    </row>
    <row r="3036" spans="1:1">
      <c r="A3036">
        <v>3033</v>
      </c>
    </row>
    <row r="3037" spans="1:1">
      <c r="A3037">
        <v>3034</v>
      </c>
    </row>
    <row r="3038" spans="1:1">
      <c r="A3038">
        <v>3035</v>
      </c>
    </row>
    <row r="3039" spans="1:1">
      <c r="A3039">
        <v>3036</v>
      </c>
    </row>
    <row r="3040" spans="1:1">
      <c r="A3040">
        <v>3037</v>
      </c>
    </row>
    <row r="3041" spans="1:1">
      <c r="A3041">
        <v>3038</v>
      </c>
    </row>
    <row r="3042" spans="1:1">
      <c r="A3042">
        <v>3039</v>
      </c>
    </row>
    <row r="3043" spans="1:1">
      <c r="A3043">
        <v>3040</v>
      </c>
    </row>
    <row r="3044" spans="1:1">
      <c r="A3044">
        <v>3041</v>
      </c>
    </row>
    <row r="3045" spans="1:1">
      <c r="A3045">
        <v>3042</v>
      </c>
    </row>
    <row r="3046" spans="1:1">
      <c r="A3046">
        <v>3043</v>
      </c>
    </row>
    <row r="3047" spans="1:1">
      <c r="A3047">
        <v>3044</v>
      </c>
    </row>
    <row r="3048" spans="1:1">
      <c r="A3048">
        <v>3045</v>
      </c>
    </row>
    <row r="3049" spans="1:1">
      <c r="A3049">
        <v>3046</v>
      </c>
    </row>
    <row r="3050" spans="1:1">
      <c r="A3050">
        <v>3047</v>
      </c>
    </row>
    <row r="3051" spans="1:1">
      <c r="A3051">
        <v>3048</v>
      </c>
    </row>
    <row r="3052" spans="1:1">
      <c r="A3052">
        <v>3049</v>
      </c>
    </row>
    <row r="3053" spans="1:1">
      <c r="A3053">
        <v>3050</v>
      </c>
    </row>
    <row r="3054" spans="1:1">
      <c r="A3054">
        <v>3051</v>
      </c>
    </row>
    <row r="3055" spans="1:1">
      <c r="A3055">
        <v>3052</v>
      </c>
    </row>
    <row r="3056" spans="1:1">
      <c r="A3056">
        <v>3053</v>
      </c>
    </row>
    <row r="3057" spans="1:1">
      <c r="A3057">
        <v>3054</v>
      </c>
    </row>
    <row r="3058" spans="1:1">
      <c r="A3058">
        <v>3055</v>
      </c>
    </row>
    <row r="3059" spans="1:1">
      <c r="A3059">
        <v>3056</v>
      </c>
    </row>
    <row r="3060" spans="1:1">
      <c r="A3060">
        <v>3057</v>
      </c>
    </row>
    <row r="3061" spans="1:1">
      <c r="A3061">
        <v>3058</v>
      </c>
    </row>
    <row r="3062" spans="1:1">
      <c r="A3062">
        <v>3059</v>
      </c>
    </row>
    <row r="3063" spans="1:1">
      <c r="A3063">
        <v>3060</v>
      </c>
    </row>
    <row r="3064" spans="1:1">
      <c r="A3064">
        <v>3061</v>
      </c>
    </row>
    <row r="3065" spans="1:1">
      <c r="A3065">
        <v>3062</v>
      </c>
    </row>
    <row r="3066" spans="1:1">
      <c r="A3066">
        <v>3063</v>
      </c>
    </row>
    <row r="3067" spans="1:1">
      <c r="A3067">
        <v>3064</v>
      </c>
    </row>
    <row r="3068" spans="1:1">
      <c r="A3068">
        <v>3065</v>
      </c>
    </row>
    <row r="3069" spans="1:1">
      <c r="A3069">
        <v>3066</v>
      </c>
    </row>
    <row r="3070" spans="1:1">
      <c r="A3070">
        <v>3067</v>
      </c>
    </row>
    <row r="3071" spans="1:1">
      <c r="A3071">
        <v>3068</v>
      </c>
    </row>
    <row r="3072" spans="1:1">
      <c r="A3072">
        <v>3069</v>
      </c>
    </row>
    <row r="3073" spans="1:1">
      <c r="A3073">
        <v>3070</v>
      </c>
    </row>
    <row r="3074" spans="1:1">
      <c r="A3074">
        <v>3071</v>
      </c>
    </row>
    <row r="3075" spans="1:1">
      <c r="A3075">
        <v>3072</v>
      </c>
    </row>
    <row r="3076" spans="1:1">
      <c r="A3076">
        <v>3073</v>
      </c>
    </row>
    <row r="3077" spans="1:1">
      <c r="A3077">
        <v>3074</v>
      </c>
    </row>
    <row r="3078" spans="1:1">
      <c r="A3078">
        <v>3075</v>
      </c>
    </row>
    <row r="3079" spans="1:1">
      <c r="A3079">
        <v>3076</v>
      </c>
    </row>
    <row r="3080" spans="1:1">
      <c r="A3080">
        <v>3077</v>
      </c>
    </row>
    <row r="3081" spans="1:1">
      <c r="A3081">
        <v>3078</v>
      </c>
    </row>
    <row r="3082" spans="1:1">
      <c r="A3082">
        <v>3079</v>
      </c>
    </row>
    <row r="3083" spans="1:1">
      <c r="A3083">
        <v>3080</v>
      </c>
    </row>
    <row r="3084" spans="1:1">
      <c r="A3084">
        <v>3081</v>
      </c>
    </row>
    <row r="3085" spans="1:1">
      <c r="A3085">
        <v>3082</v>
      </c>
    </row>
    <row r="3086" spans="1:1">
      <c r="A3086">
        <v>3083</v>
      </c>
    </row>
    <row r="3087" spans="1:1">
      <c r="A3087">
        <v>3084</v>
      </c>
    </row>
    <row r="3088" spans="1:1">
      <c r="A3088">
        <v>3085</v>
      </c>
    </row>
    <row r="3089" spans="1:1">
      <c r="A3089">
        <v>3086</v>
      </c>
    </row>
    <row r="3090" spans="1:1">
      <c r="A3090">
        <v>3087</v>
      </c>
    </row>
    <row r="3091" spans="1:1">
      <c r="A3091">
        <v>3088</v>
      </c>
    </row>
    <row r="3092" spans="1:1">
      <c r="A3092">
        <v>3089</v>
      </c>
    </row>
    <row r="3093" spans="1:1">
      <c r="A3093">
        <v>3090</v>
      </c>
    </row>
    <row r="3094" spans="1:1">
      <c r="A3094">
        <v>3091</v>
      </c>
    </row>
    <row r="3095" spans="1:1">
      <c r="A3095">
        <v>3092</v>
      </c>
    </row>
    <row r="3096" spans="1:1">
      <c r="A3096">
        <v>3093</v>
      </c>
    </row>
    <row r="3097" spans="1:1">
      <c r="A3097">
        <v>3094</v>
      </c>
    </row>
    <row r="3098" spans="1:1">
      <c r="A3098">
        <v>3095</v>
      </c>
    </row>
    <row r="3099" spans="1:1">
      <c r="A3099">
        <v>3096</v>
      </c>
    </row>
    <row r="3100" spans="1:1">
      <c r="A3100">
        <v>3097</v>
      </c>
    </row>
    <row r="3101" spans="1:1">
      <c r="A3101">
        <v>3098</v>
      </c>
    </row>
    <row r="3102" spans="1:1">
      <c r="A3102">
        <v>3099</v>
      </c>
    </row>
    <row r="3103" spans="1:1">
      <c r="A3103">
        <v>3100</v>
      </c>
    </row>
    <row r="3104" spans="1:1">
      <c r="A3104">
        <v>3101</v>
      </c>
    </row>
    <row r="3105" spans="1:1">
      <c r="A3105">
        <v>3102</v>
      </c>
    </row>
    <row r="3106" spans="1:1">
      <c r="A3106">
        <v>3103</v>
      </c>
    </row>
    <row r="3107" spans="1:1">
      <c r="A3107">
        <v>3104</v>
      </c>
    </row>
    <row r="3108" spans="1:1">
      <c r="A3108">
        <v>3105</v>
      </c>
    </row>
    <row r="3109" spans="1:1">
      <c r="A3109">
        <v>3106</v>
      </c>
    </row>
    <row r="3110" spans="1:1">
      <c r="A3110">
        <v>3107</v>
      </c>
    </row>
    <row r="3111" spans="1:1">
      <c r="A3111">
        <v>3108</v>
      </c>
    </row>
    <row r="3112" spans="1:1">
      <c r="A3112">
        <v>3109</v>
      </c>
    </row>
    <row r="3113" spans="1:1">
      <c r="A3113">
        <v>3110</v>
      </c>
    </row>
    <row r="3114" spans="1:1">
      <c r="A3114">
        <v>3111</v>
      </c>
    </row>
    <row r="3115" spans="1:1">
      <c r="A3115">
        <v>3112</v>
      </c>
    </row>
    <row r="3116" spans="1:1">
      <c r="A3116">
        <v>3113</v>
      </c>
    </row>
    <row r="3117" spans="1:1">
      <c r="A3117">
        <v>3114</v>
      </c>
    </row>
    <row r="3118" spans="1:1">
      <c r="A3118">
        <v>3115</v>
      </c>
    </row>
    <row r="3119" spans="1:1">
      <c r="A3119">
        <v>3116</v>
      </c>
    </row>
    <row r="3120" spans="1:1">
      <c r="A3120">
        <v>3117</v>
      </c>
    </row>
    <row r="3121" spans="1:1">
      <c r="A3121">
        <v>3118</v>
      </c>
    </row>
    <row r="3122" spans="1:1">
      <c r="A3122">
        <v>3119</v>
      </c>
    </row>
    <row r="3123" spans="1:1">
      <c r="A3123">
        <v>3120</v>
      </c>
    </row>
    <row r="3124" spans="1:1">
      <c r="A3124">
        <v>3121</v>
      </c>
    </row>
    <row r="3125" spans="1:1">
      <c r="A3125">
        <v>3122</v>
      </c>
    </row>
    <row r="3126" spans="1:1">
      <c r="A3126">
        <v>3123</v>
      </c>
    </row>
    <row r="3127" spans="1:1">
      <c r="A3127">
        <v>3124</v>
      </c>
    </row>
    <row r="3128" spans="1:1">
      <c r="A3128">
        <v>3125</v>
      </c>
    </row>
    <row r="3129" spans="1:1">
      <c r="A3129">
        <v>3126</v>
      </c>
    </row>
    <row r="3130" spans="1:1">
      <c r="A3130">
        <v>3127</v>
      </c>
    </row>
    <row r="3131" spans="1:1">
      <c r="A3131">
        <v>3128</v>
      </c>
    </row>
    <row r="3132" spans="1:1">
      <c r="A3132">
        <v>3129</v>
      </c>
    </row>
    <row r="3133" spans="1:1">
      <c r="A3133">
        <v>3130</v>
      </c>
    </row>
    <row r="3134" spans="1:1">
      <c r="A3134">
        <v>3131</v>
      </c>
    </row>
    <row r="3135" spans="1:1">
      <c r="A3135">
        <v>3132</v>
      </c>
    </row>
    <row r="3136" spans="1:1">
      <c r="A3136">
        <v>3133</v>
      </c>
    </row>
    <row r="3137" spans="1:1">
      <c r="A3137">
        <v>3134</v>
      </c>
    </row>
    <row r="3138" spans="1:1">
      <c r="A3138">
        <v>3135</v>
      </c>
    </row>
    <row r="3139" spans="1:1">
      <c r="A3139">
        <v>3136</v>
      </c>
    </row>
    <row r="3140" spans="1:1">
      <c r="A3140">
        <v>3137</v>
      </c>
    </row>
    <row r="3141" spans="1:1">
      <c r="A3141">
        <v>3138</v>
      </c>
    </row>
    <row r="3142" spans="1:1">
      <c r="A3142">
        <v>3139</v>
      </c>
    </row>
    <row r="3143" spans="1:1">
      <c r="A3143">
        <v>3140</v>
      </c>
    </row>
    <row r="3144" spans="1:1">
      <c r="A3144">
        <v>3141</v>
      </c>
    </row>
    <row r="3145" spans="1:1">
      <c r="A3145">
        <v>3142</v>
      </c>
    </row>
    <row r="3146" spans="1:1">
      <c r="A3146">
        <v>3143</v>
      </c>
    </row>
    <row r="3147" spans="1:1">
      <c r="A3147">
        <v>3144</v>
      </c>
    </row>
    <row r="3148" spans="1:1">
      <c r="A3148">
        <v>3145</v>
      </c>
    </row>
    <row r="3149" spans="1:1">
      <c r="A3149">
        <v>3146</v>
      </c>
    </row>
    <row r="3150" spans="1:1">
      <c r="A3150">
        <v>3147</v>
      </c>
    </row>
    <row r="3151" spans="1:1">
      <c r="A3151">
        <v>3148</v>
      </c>
    </row>
    <row r="3152" spans="1:1">
      <c r="A3152">
        <v>3149</v>
      </c>
    </row>
    <row r="3153" spans="1:1">
      <c r="A3153">
        <v>3150</v>
      </c>
    </row>
    <row r="3154" spans="1:1">
      <c r="A3154">
        <v>3151</v>
      </c>
    </row>
    <row r="3155" spans="1:1">
      <c r="A3155">
        <v>3152</v>
      </c>
    </row>
    <row r="3156" spans="1:1">
      <c r="A3156">
        <v>3153</v>
      </c>
    </row>
    <row r="3157" spans="1:1">
      <c r="A3157">
        <v>3154</v>
      </c>
    </row>
    <row r="3158" spans="1:1">
      <c r="A3158">
        <v>3155</v>
      </c>
    </row>
    <row r="3159" spans="1:1">
      <c r="A3159">
        <v>3156</v>
      </c>
    </row>
    <row r="3160" spans="1:1">
      <c r="A3160">
        <v>3157</v>
      </c>
    </row>
    <row r="3161" spans="1:1">
      <c r="A3161">
        <v>3158</v>
      </c>
    </row>
    <row r="3162" spans="1:1">
      <c r="A3162">
        <v>3159</v>
      </c>
    </row>
    <row r="3163" spans="1:1">
      <c r="A3163">
        <v>3160</v>
      </c>
    </row>
    <row r="3164" spans="1:1">
      <c r="A3164">
        <v>3161</v>
      </c>
    </row>
    <row r="3165" spans="1:1">
      <c r="A3165">
        <v>3162</v>
      </c>
    </row>
    <row r="3166" spans="1:1">
      <c r="A3166">
        <v>3163</v>
      </c>
    </row>
    <row r="3167" spans="1:1">
      <c r="A3167">
        <v>3164</v>
      </c>
    </row>
    <row r="3168" spans="1:1">
      <c r="A3168">
        <v>3165</v>
      </c>
    </row>
    <row r="3169" spans="1:1">
      <c r="A3169">
        <v>3166</v>
      </c>
    </row>
    <row r="3170" spans="1:1">
      <c r="A3170">
        <v>3167</v>
      </c>
    </row>
    <row r="3171" spans="1:1">
      <c r="A3171">
        <v>3168</v>
      </c>
    </row>
    <row r="3172" spans="1:1">
      <c r="A3172">
        <v>3169</v>
      </c>
    </row>
    <row r="3173" spans="1:1">
      <c r="A3173">
        <v>3170</v>
      </c>
    </row>
    <row r="3174" spans="1:1">
      <c r="A3174">
        <v>3171</v>
      </c>
    </row>
    <row r="3175" spans="1:1">
      <c r="A3175">
        <v>3172</v>
      </c>
    </row>
    <row r="3176" spans="1:1">
      <c r="A3176">
        <v>3173</v>
      </c>
    </row>
    <row r="3177" spans="1:1">
      <c r="A3177">
        <v>3174</v>
      </c>
    </row>
    <row r="3178" spans="1:1">
      <c r="A3178">
        <v>3175</v>
      </c>
    </row>
    <row r="3179" spans="1:1">
      <c r="A3179">
        <v>3176</v>
      </c>
    </row>
    <row r="3180" spans="1:1">
      <c r="A3180">
        <v>3177</v>
      </c>
    </row>
    <row r="3181" spans="1:1">
      <c r="A3181">
        <v>3178</v>
      </c>
    </row>
    <row r="3182" spans="1:1">
      <c r="A3182">
        <v>3179</v>
      </c>
    </row>
    <row r="3183" spans="1:1">
      <c r="A3183">
        <v>3180</v>
      </c>
    </row>
    <row r="3184" spans="1:1">
      <c r="A3184">
        <v>3181</v>
      </c>
    </row>
    <row r="3185" spans="1:1">
      <c r="A3185">
        <v>3182</v>
      </c>
    </row>
    <row r="3186" spans="1:1">
      <c r="A3186">
        <v>3183</v>
      </c>
    </row>
    <row r="3187" spans="1:1">
      <c r="A3187">
        <v>3184</v>
      </c>
    </row>
    <row r="3188" spans="1:1">
      <c r="A3188">
        <v>3185</v>
      </c>
    </row>
    <row r="3189" spans="1:1">
      <c r="A3189">
        <v>3186</v>
      </c>
    </row>
    <row r="3190" spans="1:1">
      <c r="A3190">
        <v>3187</v>
      </c>
    </row>
    <row r="3191" spans="1:1">
      <c r="A3191">
        <v>3188</v>
      </c>
    </row>
    <row r="3192" spans="1:1">
      <c r="A3192">
        <v>3189</v>
      </c>
    </row>
    <row r="3193" spans="1:1">
      <c r="A3193">
        <v>3190</v>
      </c>
    </row>
    <row r="3194" spans="1:1">
      <c r="A3194">
        <v>3191</v>
      </c>
    </row>
    <row r="3195" spans="1:1">
      <c r="A3195">
        <v>3192</v>
      </c>
    </row>
    <row r="3196" spans="1:1">
      <c r="A3196">
        <v>3193</v>
      </c>
    </row>
    <row r="3197" spans="1:1">
      <c r="A3197">
        <v>3194</v>
      </c>
    </row>
    <row r="3198" spans="1:1">
      <c r="A3198">
        <v>3195</v>
      </c>
    </row>
    <row r="3199" spans="1:1">
      <c r="A3199">
        <v>3196</v>
      </c>
    </row>
    <row r="3200" spans="1:1">
      <c r="A3200">
        <v>3197</v>
      </c>
    </row>
    <row r="3201" spans="1:1">
      <c r="A3201">
        <v>3198</v>
      </c>
    </row>
    <row r="3202" spans="1:1">
      <c r="A3202">
        <v>3199</v>
      </c>
    </row>
    <row r="3203" spans="1:1">
      <c r="A3203">
        <v>3200</v>
      </c>
    </row>
    <row r="3204" spans="1:1">
      <c r="A3204">
        <v>3201</v>
      </c>
    </row>
    <row r="3205" spans="1:1">
      <c r="A3205">
        <v>3202</v>
      </c>
    </row>
    <row r="3206" spans="1:1">
      <c r="A3206">
        <v>3203</v>
      </c>
    </row>
    <row r="3207" spans="1:1">
      <c r="A3207">
        <v>3204</v>
      </c>
    </row>
    <row r="3208" spans="1:1">
      <c r="A3208">
        <v>3205</v>
      </c>
    </row>
    <row r="3209" spans="1:1">
      <c r="A3209">
        <v>3206</v>
      </c>
    </row>
    <row r="3210" spans="1:1">
      <c r="A3210">
        <v>3207</v>
      </c>
    </row>
    <row r="3211" spans="1:1">
      <c r="A3211">
        <v>3208</v>
      </c>
    </row>
    <row r="3212" spans="1:1">
      <c r="A3212">
        <v>3209</v>
      </c>
    </row>
    <row r="3213" spans="1:1">
      <c r="A3213">
        <v>3210</v>
      </c>
    </row>
    <row r="3214" spans="1:1">
      <c r="A3214">
        <v>3211</v>
      </c>
    </row>
    <row r="3215" spans="1:1">
      <c r="A3215">
        <v>3212</v>
      </c>
    </row>
    <row r="3216" spans="1:1">
      <c r="A3216">
        <v>3213</v>
      </c>
    </row>
    <row r="3217" spans="1:1">
      <c r="A3217">
        <v>3214</v>
      </c>
    </row>
    <row r="3218" spans="1:1">
      <c r="A3218">
        <v>3215</v>
      </c>
    </row>
    <row r="3219" spans="1:1">
      <c r="A3219">
        <v>3216</v>
      </c>
    </row>
    <row r="3220" spans="1:1">
      <c r="A3220">
        <v>3217</v>
      </c>
    </row>
    <row r="3221" spans="1:1">
      <c r="A3221">
        <v>3218</v>
      </c>
    </row>
    <row r="3222" spans="1:1">
      <c r="A3222">
        <v>3219</v>
      </c>
    </row>
    <row r="3223" spans="1:1">
      <c r="A3223">
        <v>3220</v>
      </c>
    </row>
    <row r="3224" spans="1:1">
      <c r="A3224">
        <v>3221</v>
      </c>
    </row>
    <row r="3225" spans="1:1">
      <c r="A3225">
        <v>3222</v>
      </c>
    </row>
    <row r="3226" spans="1:1">
      <c r="A3226">
        <v>3223</v>
      </c>
    </row>
    <row r="3227" spans="1:1">
      <c r="A3227">
        <v>3224</v>
      </c>
    </row>
    <row r="3228" spans="1:1">
      <c r="A3228">
        <v>3225</v>
      </c>
    </row>
    <row r="3229" spans="1:1">
      <c r="A3229">
        <v>3226</v>
      </c>
    </row>
    <row r="3230" spans="1:1">
      <c r="A3230">
        <v>3227</v>
      </c>
    </row>
    <row r="3231" spans="1:1">
      <c r="A3231">
        <v>3228</v>
      </c>
    </row>
    <row r="3232" spans="1:1">
      <c r="A3232">
        <v>3229</v>
      </c>
    </row>
    <row r="3233" spans="1:1">
      <c r="A3233">
        <v>3230</v>
      </c>
    </row>
    <row r="3234" spans="1:1">
      <c r="A3234">
        <v>3231</v>
      </c>
    </row>
    <row r="3235" spans="1:1">
      <c r="A3235">
        <v>3232</v>
      </c>
    </row>
    <row r="3236" spans="1:1">
      <c r="A3236">
        <v>3233</v>
      </c>
    </row>
    <row r="3237" spans="1:1">
      <c r="A3237">
        <v>3234</v>
      </c>
    </row>
    <row r="3238" spans="1:1">
      <c r="A3238">
        <v>3235</v>
      </c>
    </row>
    <row r="3239" spans="1:1">
      <c r="A3239">
        <v>3236</v>
      </c>
    </row>
    <row r="3240" spans="1:1">
      <c r="A3240">
        <v>3237</v>
      </c>
    </row>
    <row r="3241" spans="1:1">
      <c r="A3241">
        <v>3238</v>
      </c>
    </row>
    <row r="3242" spans="1:1">
      <c r="A3242">
        <v>3239</v>
      </c>
    </row>
    <row r="3243" spans="1:1">
      <c r="A3243">
        <v>3240</v>
      </c>
    </row>
    <row r="3244" spans="1:1">
      <c r="A3244">
        <v>3241</v>
      </c>
    </row>
    <row r="3245" spans="1:1">
      <c r="A3245">
        <v>3242</v>
      </c>
    </row>
    <row r="3246" spans="1:1">
      <c r="A3246">
        <v>3243</v>
      </c>
    </row>
    <row r="3247" spans="1:1">
      <c r="A3247">
        <v>3244</v>
      </c>
    </row>
    <row r="3248" spans="1:1">
      <c r="A3248">
        <v>3245</v>
      </c>
    </row>
    <row r="3249" spans="1:1">
      <c r="A3249">
        <v>3246</v>
      </c>
    </row>
    <row r="3250" spans="1:1">
      <c r="A3250">
        <v>3247</v>
      </c>
    </row>
    <row r="3251" spans="1:1">
      <c r="A3251">
        <v>3248</v>
      </c>
    </row>
    <row r="3252" spans="1:1">
      <c r="A3252">
        <v>3249</v>
      </c>
    </row>
    <row r="3253" spans="1:1">
      <c r="A3253">
        <v>3250</v>
      </c>
    </row>
    <row r="3254" spans="1:1">
      <c r="A3254">
        <v>3251</v>
      </c>
    </row>
    <row r="3255" spans="1:1">
      <c r="A3255">
        <v>3252</v>
      </c>
    </row>
    <row r="3256" spans="1:1">
      <c r="A3256">
        <v>3253</v>
      </c>
    </row>
    <row r="3257" spans="1:1">
      <c r="A3257">
        <v>3254</v>
      </c>
    </row>
    <row r="3258" spans="1:1">
      <c r="A3258">
        <v>3255</v>
      </c>
    </row>
    <row r="3259" spans="1:1">
      <c r="A3259">
        <v>3256</v>
      </c>
    </row>
    <row r="3260" spans="1:1">
      <c r="A3260">
        <v>3257</v>
      </c>
    </row>
    <row r="3261" spans="1:1">
      <c r="A3261">
        <v>3258</v>
      </c>
    </row>
    <row r="3262" spans="1:1">
      <c r="A3262">
        <v>3259</v>
      </c>
    </row>
    <row r="3263" spans="1:1">
      <c r="A3263">
        <v>3260</v>
      </c>
    </row>
    <row r="3264" spans="1:1">
      <c r="A3264">
        <v>3261</v>
      </c>
    </row>
    <row r="3265" spans="1:1">
      <c r="A3265">
        <v>3262</v>
      </c>
    </row>
    <row r="3266" spans="1:1">
      <c r="A3266">
        <v>3263</v>
      </c>
    </row>
    <row r="3267" spans="1:1">
      <c r="A3267">
        <v>3264</v>
      </c>
    </row>
    <row r="3268" spans="1:1">
      <c r="A3268">
        <v>3265</v>
      </c>
    </row>
    <row r="3269" spans="1:1">
      <c r="A3269">
        <v>3266</v>
      </c>
    </row>
    <row r="3270" spans="1:1">
      <c r="A3270">
        <v>3267</v>
      </c>
    </row>
    <row r="3271" spans="1:1">
      <c r="A3271">
        <v>3268</v>
      </c>
    </row>
    <row r="3272" spans="1:1">
      <c r="A3272">
        <v>3269</v>
      </c>
    </row>
    <row r="3273" spans="1:1">
      <c r="A3273">
        <v>3270</v>
      </c>
    </row>
    <row r="3274" spans="1:1">
      <c r="A3274">
        <v>3271</v>
      </c>
    </row>
    <row r="3275" spans="1:1">
      <c r="A3275">
        <v>3272</v>
      </c>
    </row>
    <row r="3276" spans="1:1">
      <c r="A3276">
        <v>3273</v>
      </c>
    </row>
    <row r="3277" spans="1:1">
      <c r="A3277">
        <v>3274</v>
      </c>
    </row>
    <row r="3278" spans="1:1">
      <c r="A3278">
        <v>3275</v>
      </c>
    </row>
    <row r="3279" spans="1:1">
      <c r="A3279">
        <v>3276</v>
      </c>
    </row>
    <row r="3280" spans="1:1">
      <c r="A3280">
        <v>3277</v>
      </c>
    </row>
    <row r="3281" spans="1:1">
      <c r="A3281">
        <v>3278</v>
      </c>
    </row>
    <row r="3282" spans="1:1">
      <c r="A3282">
        <v>3279</v>
      </c>
    </row>
    <row r="3283" spans="1:1">
      <c r="A3283">
        <v>3280</v>
      </c>
    </row>
    <row r="3284" spans="1:1">
      <c r="A3284">
        <v>3281</v>
      </c>
    </row>
    <row r="3285" spans="1:1">
      <c r="A3285">
        <v>3282</v>
      </c>
    </row>
    <row r="3286" spans="1:1">
      <c r="A3286">
        <v>3283</v>
      </c>
    </row>
    <row r="3287" spans="1:1">
      <c r="A3287">
        <v>3284</v>
      </c>
    </row>
    <row r="3288" spans="1:1">
      <c r="A3288">
        <v>3285</v>
      </c>
    </row>
    <row r="3289" spans="1:1">
      <c r="A3289">
        <v>3286</v>
      </c>
    </row>
    <row r="3290" spans="1:1">
      <c r="A3290">
        <v>3287</v>
      </c>
    </row>
    <row r="3291" spans="1:1">
      <c r="A3291">
        <v>3288</v>
      </c>
    </row>
    <row r="3292" spans="1:1">
      <c r="A3292">
        <v>3289</v>
      </c>
    </row>
    <row r="3293" spans="1:1">
      <c r="A3293">
        <v>3290</v>
      </c>
    </row>
    <row r="3294" spans="1:1">
      <c r="A3294">
        <v>3291</v>
      </c>
    </row>
    <row r="3295" spans="1:1">
      <c r="A3295">
        <v>3292</v>
      </c>
    </row>
    <row r="3296" spans="1:1">
      <c r="A3296">
        <v>3293</v>
      </c>
    </row>
    <row r="3297" spans="1:1">
      <c r="A3297">
        <v>3294</v>
      </c>
    </row>
    <row r="3298" spans="1:1">
      <c r="A3298">
        <v>3295</v>
      </c>
    </row>
    <row r="3299" spans="1:1">
      <c r="A3299">
        <v>3296</v>
      </c>
    </row>
    <row r="3300" spans="1:1">
      <c r="A3300">
        <v>3297</v>
      </c>
    </row>
    <row r="3301" spans="1:1">
      <c r="A3301">
        <v>3298</v>
      </c>
    </row>
    <row r="3302" spans="1:1">
      <c r="A3302">
        <v>3299</v>
      </c>
    </row>
    <row r="3303" spans="1:1">
      <c r="A3303">
        <v>3300</v>
      </c>
    </row>
    <row r="3304" spans="1:1">
      <c r="A3304">
        <v>3301</v>
      </c>
    </row>
    <row r="3305" spans="1:1">
      <c r="A3305">
        <v>3302</v>
      </c>
    </row>
    <row r="3306" spans="1:1">
      <c r="A3306">
        <v>3303</v>
      </c>
    </row>
    <row r="3307" spans="1:1">
      <c r="A3307">
        <v>3304</v>
      </c>
    </row>
    <row r="3308" spans="1:1">
      <c r="A3308">
        <v>3305</v>
      </c>
    </row>
    <row r="3309" spans="1:1">
      <c r="A3309">
        <v>3306</v>
      </c>
    </row>
    <row r="3310" spans="1:1">
      <c r="A3310">
        <v>3307</v>
      </c>
    </row>
    <row r="3311" spans="1:1">
      <c r="A3311">
        <v>3308</v>
      </c>
    </row>
    <row r="3312" spans="1:1">
      <c r="A3312">
        <v>3309</v>
      </c>
    </row>
    <row r="3313" spans="1:1">
      <c r="A3313">
        <v>3310</v>
      </c>
    </row>
    <row r="3314" spans="1:1">
      <c r="A3314">
        <v>3311</v>
      </c>
    </row>
    <row r="3315" spans="1:1">
      <c r="A3315">
        <v>3312</v>
      </c>
    </row>
    <row r="3316" spans="1:1">
      <c r="A3316">
        <v>3313</v>
      </c>
    </row>
    <row r="3317" spans="1:1">
      <c r="A3317">
        <v>3314</v>
      </c>
    </row>
    <row r="3318" spans="1:1">
      <c r="A3318">
        <v>3315</v>
      </c>
    </row>
    <row r="3319" spans="1:1">
      <c r="A3319">
        <v>3316</v>
      </c>
    </row>
    <row r="3320" spans="1:1">
      <c r="A3320">
        <v>3317</v>
      </c>
    </row>
    <row r="3321" spans="1:1">
      <c r="A3321">
        <v>3318</v>
      </c>
    </row>
    <row r="3322" spans="1:1">
      <c r="A3322">
        <v>3319</v>
      </c>
    </row>
    <row r="3323" spans="1:1">
      <c r="A3323">
        <v>3320</v>
      </c>
    </row>
    <row r="3324" spans="1:1">
      <c r="A3324">
        <v>3321</v>
      </c>
    </row>
    <row r="3325" spans="1:1">
      <c r="A3325">
        <v>3322</v>
      </c>
    </row>
    <row r="3326" spans="1:1">
      <c r="A3326">
        <v>3323</v>
      </c>
    </row>
    <row r="3327" spans="1:1">
      <c r="A3327">
        <v>3324</v>
      </c>
    </row>
    <row r="3328" spans="1:1">
      <c r="A3328">
        <v>3325</v>
      </c>
    </row>
    <row r="3329" spans="1:1">
      <c r="A3329">
        <v>3326</v>
      </c>
    </row>
    <row r="3330" spans="1:1">
      <c r="A3330">
        <v>3327</v>
      </c>
    </row>
    <row r="3331" spans="1:1">
      <c r="A3331">
        <v>3328</v>
      </c>
    </row>
    <row r="3332" spans="1:1">
      <c r="A3332">
        <v>3329</v>
      </c>
    </row>
    <row r="3333" spans="1:1">
      <c r="A3333">
        <v>3330</v>
      </c>
    </row>
    <row r="3334" spans="1:1">
      <c r="A3334">
        <v>3331</v>
      </c>
    </row>
    <row r="3335" spans="1:1">
      <c r="A3335">
        <v>3332</v>
      </c>
    </row>
    <row r="3336" spans="1:1">
      <c r="A3336">
        <v>3333</v>
      </c>
    </row>
    <row r="3337" spans="1:1">
      <c r="A3337">
        <v>3334</v>
      </c>
    </row>
    <row r="3338" spans="1:1">
      <c r="A3338">
        <v>3335</v>
      </c>
    </row>
    <row r="3339" spans="1:1">
      <c r="A3339">
        <v>3336</v>
      </c>
    </row>
    <row r="3340" spans="1:1">
      <c r="A3340">
        <v>3337</v>
      </c>
    </row>
    <row r="3341" spans="1:1">
      <c r="A3341">
        <v>3338</v>
      </c>
    </row>
    <row r="3342" spans="1:1">
      <c r="A3342">
        <v>3339</v>
      </c>
    </row>
    <row r="3343" spans="1:1">
      <c r="A3343">
        <v>3340</v>
      </c>
    </row>
    <row r="3344" spans="1:1">
      <c r="A3344">
        <v>3341</v>
      </c>
    </row>
    <row r="3345" spans="1:1">
      <c r="A3345">
        <v>3342</v>
      </c>
    </row>
    <row r="3346" spans="1:1">
      <c r="A3346">
        <v>3343</v>
      </c>
    </row>
    <row r="3347" spans="1:1">
      <c r="A3347">
        <v>3344</v>
      </c>
    </row>
    <row r="3348" spans="1:1">
      <c r="A3348">
        <v>3345</v>
      </c>
    </row>
    <row r="3349" spans="1:1">
      <c r="A3349">
        <v>3346</v>
      </c>
    </row>
    <row r="3350" spans="1:1">
      <c r="A3350">
        <v>3347</v>
      </c>
    </row>
    <row r="3351" spans="1:1">
      <c r="A3351">
        <v>3348</v>
      </c>
    </row>
    <row r="3352" spans="1:1">
      <c r="A3352">
        <v>3349</v>
      </c>
    </row>
    <row r="3353" spans="1:1">
      <c r="A3353">
        <v>3350</v>
      </c>
    </row>
    <row r="3354" spans="1:1">
      <c r="A3354">
        <v>3351</v>
      </c>
    </row>
    <row r="3355" spans="1:1">
      <c r="A3355">
        <v>3352</v>
      </c>
    </row>
    <row r="3356" spans="1:1">
      <c r="A3356">
        <v>3353</v>
      </c>
    </row>
    <row r="3357" spans="1:1">
      <c r="A3357">
        <v>3354</v>
      </c>
    </row>
    <row r="3358" spans="1:1">
      <c r="A3358">
        <v>3355</v>
      </c>
    </row>
    <row r="3359" spans="1:1">
      <c r="A3359">
        <v>3356</v>
      </c>
    </row>
    <row r="3360" spans="1:1">
      <c r="A3360">
        <v>3357</v>
      </c>
    </row>
    <row r="3361" spans="1:1">
      <c r="A3361">
        <v>3358</v>
      </c>
    </row>
    <row r="3362" spans="1:1">
      <c r="A3362">
        <v>3359</v>
      </c>
    </row>
    <row r="3363" spans="1:1">
      <c r="A3363">
        <v>3360</v>
      </c>
    </row>
    <row r="3364" spans="1:1">
      <c r="A3364">
        <v>3361</v>
      </c>
    </row>
    <row r="3365" spans="1:1">
      <c r="A3365">
        <v>3362</v>
      </c>
    </row>
    <row r="3366" spans="1:1">
      <c r="A3366">
        <v>3363</v>
      </c>
    </row>
    <row r="3367" spans="1:1">
      <c r="A3367">
        <v>3364</v>
      </c>
    </row>
    <row r="3368" spans="1:1">
      <c r="A3368">
        <v>3365</v>
      </c>
    </row>
    <row r="3369" spans="1:1">
      <c r="A3369">
        <v>3366</v>
      </c>
    </row>
    <row r="3370" spans="1:1">
      <c r="A3370">
        <v>3367</v>
      </c>
    </row>
    <row r="3371" spans="1:1">
      <c r="A3371">
        <v>3368</v>
      </c>
    </row>
    <row r="3372" spans="1:1">
      <c r="A3372">
        <v>3369</v>
      </c>
    </row>
    <row r="3373" spans="1:1">
      <c r="A3373">
        <v>3370</v>
      </c>
    </row>
    <row r="3374" spans="1:1">
      <c r="A3374">
        <v>3371</v>
      </c>
    </row>
    <row r="3375" spans="1:1">
      <c r="A3375">
        <v>3372</v>
      </c>
    </row>
    <row r="3376" spans="1:1">
      <c r="A3376">
        <v>3373</v>
      </c>
    </row>
    <row r="3377" spans="1:1">
      <c r="A3377">
        <v>3374</v>
      </c>
    </row>
    <row r="3378" spans="1:1">
      <c r="A3378">
        <v>3375</v>
      </c>
    </row>
    <row r="3379" spans="1:1">
      <c r="A3379">
        <v>3376</v>
      </c>
    </row>
    <row r="3380" spans="1:1">
      <c r="A3380">
        <v>3377</v>
      </c>
    </row>
    <row r="3381" spans="1:1">
      <c r="A3381">
        <v>3378</v>
      </c>
    </row>
    <row r="3382" spans="1:1">
      <c r="A3382">
        <v>3379</v>
      </c>
    </row>
    <row r="3383" spans="1:1">
      <c r="A3383">
        <v>3380</v>
      </c>
    </row>
    <row r="3384" spans="1:1">
      <c r="A3384">
        <v>3381</v>
      </c>
    </row>
    <row r="3385" spans="1:1">
      <c r="A3385">
        <v>3382</v>
      </c>
    </row>
    <row r="3386" spans="1:1">
      <c r="A3386">
        <v>3383</v>
      </c>
    </row>
    <row r="3387" spans="1:1">
      <c r="A3387">
        <v>3384</v>
      </c>
    </row>
    <row r="3388" spans="1:1">
      <c r="A3388">
        <v>3385</v>
      </c>
    </row>
    <row r="3389" spans="1:1">
      <c r="A3389">
        <v>3386</v>
      </c>
    </row>
    <row r="3390" spans="1:1">
      <c r="A3390">
        <v>3387</v>
      </c>
    </row>
    <row r="3391" spans="1:1">
      <c r="A3391">
        <v>3388</v>
      </c>
    </row>
    <row r="3392" spans="1:1">
      <c r="A3392">
        <v>3389</v>
      </c>
    </row>
    <row r="3393" spans="1:1">
      <c r="A3393">
        <v>3390</v>
      </c>
    </row>
    <row r="3394" spans="1:1">
      <c r="A3394">
        <v>3391</v>
      </c>
    </row>
    <row r="3395" spans="1:1">
      <c r="A3395">
        <v>3392</v>
      </c>
    </row>
    <row r="3396" spans="1:1">
      <c r="A3396">
        <v>3393</v>
      </c>
    </row>
    <row r="3397" spans="1:1">
      <c r="A3397">
        <v>3394</v>
      </c>
    </row>
    <row r="3398" spans="1:1">
      <c r="A3398">
        <v>3395</v>
      </c>
    </row>
    <row r="3399" spans="1:1">
      <c r="A3399">
        <v>3396</v>
      </c>
    </row>
    <row r="3400" spans="1:1">
      <c r="A3400">
        <v>3397</v>
      </c>
    </row>
    <row r="3401" spans="1:1">
      <c r="A3401">
        <v>3398</v>
      </c>
    </row>
    <row r="3402" spans="1:1">
      <c r="A3402">
        <v>3399</v>
      </c>
    </row>
    <row r="3403" spans="1:1">
      <c r="A3403">
        <v>3400</v>
      </c>
    </row>
    <row r="3404" spans="1:1">
      <c r="A3404">
        <v>3401</v>
      </c>
    </row>
    <row r="3405" spans="1:1">
      <c r="A3405">
        <v>3402</v>
      </c>
    </row>
    <row r="3406" spans="1:1">
      <c r="A3406">
        <v>3403</v>
      </c>
    </row>
    <row r="3407" spans="1:1">
      <c r="A3407">
        <v>3404</v>
      </c>
    </row>
    <row r="3408" spans="1:1">
      <c r="A3408">
        <v>3405</v>
      </c>
    </row>
    <row r="3409" spans="1:1">
      <c r="A3409">
        <v>3406</v>
      </c>
    </row>
    <row r="3410" spans="1:1">
      <c r="A3410">
        <v>3407</v>
      </c>
    </row>
    <row r="3411" spans="1:1">
      <c r="A3411">
        <v>3408</v>
      </c>
    </row>
    <row r="3412" spans="1:1">
      <c r="A3412">
        <v>3409</v>
      </c>
    </row>
    <row r="3413" spans="1:1">
      <c r="A3413">
        <v>3410</v>
      </c>
    </row>
    <row r="3414" spans="1:1">
      <c r="A3414">
        <v>3411</v>
      </c>
    </row>
    <row r="3415" spans="1:1">
      <c r="A3415">
        <v>3412</v>
      </c>
    </row>
    <row r="3416" spans="1:1">
      <c r="A3416">
        <v>3413</v>
      </c>
    </row>
    <row r="3417" spans="1:1">
      <c r="A3417">
        <v>3414</v>
      </c>
    </row>
    <row r="3418" spans="1:1">
      <c r="A3418">
        <v>3415</v>
      </c>
    </row>
    <row r="3419" spans="1:1">
      <c r="A3419">
        <v>3416</v>
      </c>
    </row>
    <row r="3420" spans="1:1">
      <c r="A3420">
        <v>3417</v>
      </c>
    </row>
    <row r="3421" spans="1:1">
      <c r="A3421">
        <v>3418</v>
      </c>
    </row>
    <row r="3422" spans="1:1">
      <c r="A3422">
        <v>3419</v>
      </c>
    </row>
    <row r="3423" spans="1:1">
      <c r="A3423">
        <v>3420</v>
      </c>
    </row>
    <row r="3424" spans="1:1">
      <c r="A3424">
        <v>3421</v>
      </c>
    </row>
    <row r="3425" spans="1:1">
      <c r="A3425">
        <v>3422</v>
      </c>
    </row>
    <row r="3426" spans="1:1">
      <c r="A3426">
        <v>3423</v>
      </c>
    </row>
    <row r="3427" spans="1:1">
      <c r="A3427">
        <v>3424</v>
      </c>
    </row>
    <row r="3428" spans="1:1">
      <c r="A3428">
        <v>3425</v>
      </c>
    </row>
    <row r="3429" spans="1:1">
      <c r="A3429">
        <v>3426</v>
      </c>
    </row>
    <row r="3430" spans="1:1">
      <c r="A3430">
        <v>3427</v>
      </c>
    </row>
    <row r="3431" spans="1:1">
      <c r="A3431">
        <v>3428</v>
      </c>
    </row>
    <row r="3432" spans="1:1">
      <c r="A3432">
        <v>3429</v>
      </c>
    </row>
    <row r="3433" spans="1:1">
      <c r="A3433">
        <v>3430</v>
      </c>
    </row>
    <row r="3434" spans="1:1">
      <c r="A3434">
        <v>3431</v>
      </c>
    </row>
    <row r="3435" spans="1:1">
      <c r="A3435">
        <v>3432</v>
      </c>
    </row>
    <row r="3436" spans="1:1">
      <c r="A3436">
        <v>3433</v>
      </c>
    </row>
    <row r="3437" spans="1:1">
      <c r="A3437">
        <v>3434</v>
      </c>
    </row>
    <row r="3438" spans="1:1">
      <c r="A3438">
        <v>3435</v>
      </c>
    </row>
    <row r="3439" spans="1:1">
      <c r="A3439">
        <v>3436</v>
      </c>
    </row>
    <row r="3440" spans="1:1">
      <c r="A3440">
        <v>3437</v>
      </c>
    </row>
    <row r="3441" spans="1:1">
      <c r="A3441">
        <v>3438</v>
      </c>
    </row>
    <row r="3442" spans="1:1">
      <c r="A3442">
        <v>3439</v>
      </c>
    </row>
    <row r="3443" spans="1:1">
      <c r="A3443">
        <v>3440</v>
      </c>
    </row>
    <row r="3444" spans="1:1">
      <c r="A3444">
        <v>3441</v>
      </c>
    </row>
    <row r="3445" spans="1:1">
      <c r="A3445">
        <v>3442</v>
      </c>
    </row>
    <row r="3446" spans="1:1">
      <c r="A3446">
        <v>3443</v>
      </c>
    </row>
    <row r="3447" spans="1:1">
      <c r="A3447">
        <v>3444</v>
      </c>
    </row>
    <row r="3448" spans="1:1">
      <c r="A3448">
        <v>3445</v>
      </c>
    </row>
    <row r="3449" spans="1:1">
      <c r="A3449">
        <v>3446</v>
      </c>
    </row>
    <row r="3450" spans="1:1">
      <c r="A3450">
        <v>3447</v>
      </c>
    </row>
    <row r="3451" spans="1:1">
      <c r="A3451">
        <v>3448</v>
      </c>
    </row>
    <row r="3452" spans="1:1">
      <c r="A3452">
        <v>3449</v>
      </c>
    </row>
    <row r="3453" spans="1:1">
      <c r="A3453">
        <v>3450</v>
      </c>
    </row>
    <row r="3454" spans="1:1">
      <c r="A3454">
        <v>3451</v>
      </c>
    </row>
    <row r="3455" spans="1:1">
      <c r="A3455">
        <v>3452</v>
      </c>
    </row>
    <row r="3456" spans="1:1">
      <c r="A3456">
        <v>3453</v>
      </c>
    </row>
    <row r="3457" spans="1:1">
      <c r="A3457">
        <v>3454</v>
      </c>
    </row>
    <row r="3458" spans="1:1">
      <c r="A3458">
        <v>3455</v>
      </c>
    </row>
    <row r="3459" spans="1:1">
      <c r="A3459">
        <v>3456</v>
      </c>
    </row>
    <row r="3460" spans="1:1">
      <c r="A3460">
        <v>3457</v>
      </c>
    </row>
    <row r="3461" spans="1:1">
      <c r="A3461">
        <v>3458</v>
      </c>
    </row>
    <row r="3462" spans="1:1">
      <c r="A3462">
        <v>3459</v>
      </c>
    </row>
    <row r="3463" spans="1:1">
      <c r="A3463">
        <v>3460</v>
      </c>
    </row>
    <row r="3464" spans="1:1">
      <c r="A3464">
        <v>3461</v>
      </c>
    </row>
    <row r="3465" spans="1:1">
      <c r="A3465">
        <v>3462</v>
      </c>
    </row>
    <row r="3466" spans="1:1">
      <c r="A3466">
        <v>3463</v>
      </c>
    </row>
    <row r="3467" spans="1:1">
      <c r="A3467">
        <v>3464</v>
      </c>
    </row>
    <row r="3468" spans="1:1">
      <c r="A3468">
        <v>3465</v>
      </c>
    </row>
    <row r="3469" spans="1:1">
      <c r="A3469">
        <v>3466</v>
      </c>
    </row>
    <row r="3470" spans="1:1">
      <c r="A3470">
        <v>3467</v>
      </c>
    </row>
    <row r="3471" spans="1:1">
      <c r="A3471">
        <v>3468</v>
      </c>
    </row>
    <row r="3472" spans="1:1">
      <c r="A3472">
        <v>3469</v>
      </c>
    </row>
    <row r="3473" spans="1:1">
      <c r="A3473">
        <v>3470</v>
      </c>
    </row>
    <row r="3474" spans="1:1">
      <c r="A3474">
        <v>3471</v>
      </c>
    </row>
    <row r="3475" spans="1:1">
      <c r="A3475">
        <v>3472</v>
      </c>
    </row>
    <row r="3476" spans="1:1">
      <c r="A3476">
        <v>3473</v>
      </c>
    </row>
    <row r="3477" spans="1:1">
      <c r="A3477">
        <v>3474</v>
      </c>
    </row>
    <row r="3478" spans="1:1">
      <c r="A3478">
        <v>3475</v>
      </c>
    </row>
    <row r="3479" spans="1:1">
      <c r="A3479">
        <v>3476</v>
      </c>
    </row>
    <row r="3480" spans="1:1">
      <c r="A3480">
        <v>3477</v>
      </c>
    </row>
    <row r="3481" spans="1:1">
      <c r="A3481">
        <v>3478</v>
      </c>
    </row>
    <row r="3482" spans="1:1">
      <c r="A3482">
        <v>3479</v>
      </c>
    </row>
    <row r="3483" spans="1:1">
      <c r="A3483">
        <v>3480</v>
      </c>
    </row>
    <row r="3484" spans="1:1">
      <c r="A3484">
        <v>3481</v>
      </c>
    </row>
    <row r="3485" spans="1:1">
      <c r="A3485">
        <v>3482</v>
      </c>
    </row>
    <row r="3486" spans="1:1">
      <c r="A3486">
        <v>3483</v>
      </c>
    </row>
    <row r="3487" spans="1:1">
      <c r="A3487">
        <v>3484</v>
      </c>
    </row>
    <row r="3488" spans="1:1">
      <c r="A3488">
        <v>3485</v>
      </c>
    </row>
    <row r="3489" spans="1:1">
      <c r="A3489">
        <v>3486</v>
      </c>
    </row>
    <row r="3490" spans="1:1">
      <c r="A3490">
        <v>3487</v>
      </c>
    </row>
    <row r="3491" spans="1:1">
      <c r="A3491">
        <v>3488</v>
      </c>
    </row>
    <row r="3492" spans="1:1">
      <c r="A3492">
        <v>3489</v>
      </c>
    </row>
    <row r="3493" spans="1:1">
      <c r="A3493">
        <v>3490</v>
      </c>
    </row>
    <row r="3494" spans="1:1">
      <c r="A3494">
        <v>3491</v>
      </c>
    </row>
    <row r="3495" spans="1:1">
      <c r="A3495">
        <v>3492</v>
      </c>
    </row>
    <row r="3496" spans="1:1">
      <c r="A3496">
        <v>3493</v>
      </c>
    </row>
    <row r="3497" spans="1:1">
      <c r="A3497">
        <v>3494</v>
      </c>
    </row>
    <row r="3498" spans="1:1">
      <c r="A3498">
        <v>3495</v>
      </c>
    </row>
    <row r="3499" spans="1:1">
      <c r="A3499">
        <v>3496</v>
      </c>
    </row>
    <row r="3500" spans="1:1">
      <c r="A3500">
        <v>3497</v>
      </c>
    </row>
    <row r="3501" spans="1:1">
      <c r="A3501">
        <v>3498</v>
      </c>
    </row>
    <row r="3502" spans="1:1">
      <c r="A3502">
        <v>3499</v>
      </c>
    </row>
    <row r="3503" spans="1:1">
      <c r="A3503">
        <v>3500</v>
      </c>
    </row>
    <row r="3504" spans="1:1">
      <c r="A3504">
        <v>3501</v>
      </c>
    </row>
    <row r="3505" spans="1:1">
      <c r="A3505">
        <v>3502</v>
      </c>
    </row>
    <row r="3506" spans="1:1">
      <c r="A3506">
        <v>3503</v>
      </c>
    </row>
    <row r="3507" spans="1:1">
      <c r="A3507">
        <v>3504</v>
      </c>
    </row>
    <row r="3508" spans="1:1">
      <c r="A3508">
        <v>3505</v>
      </c>
    </row>
    <row r="3509" spans="1:1">
      <c r="A3509">
        <v>3506</v>
      </c>
    </row>
    <row r="3510" spans="1:1">
      <c r="A3510">
        <v>3507</v>
      </c>
    </row>
    <row r="3511" spans="1:1">
      <c r="A3511">
        <v>3508</v>
      </c>
    </row>
    <row r="3512" spans="1:1">
      <c r="A3512">
        <v>3509</v>
      </c>
    </row>
    <row r="3513" spans="1:1">
      <c r="A3513">
        <v>3510</v>
      </c>
    </row>
    <row r="3514" spans="1:1">
      <c r="A3514">
        <v>3511</v>
      </c>
    </row>
    <row r="3515" spans="1:1">
      <c r="A3515">
        <v>3512</v>
      </c>
    </row>
    <row r="3516" spans="1:1">
      <c r="A3516">
        <v>3513</v>
      </c>
    </row>
    <row r="3517" spans="1:1">
      <c r="A3517">
        <v>3514</v>
      </c>
    </row>
    <row r="3518" spans="1:1">
      <c r="A3518">
        <v>3515</v>
      </c>
    </row>
    <row r="3519" spans="1:1">
      <c r="A3519">
        <v>3516</v>
      </c>
    </row>
    <row r="3520" spans="1:1">
      <c r="A3520">
        <v>3517</v>
      </c>
    </row>
    <row r="3521" spans="1:1">
      <c r="A3521">
        <v>3518</v>
      </c>
    </row>
    <row r="3522" spans="1:1">
      <c r="A3522">
        <v>3519</v>
      </c>
    </row>
    <row r="3523" spans="1:1">
      <c r="A3523">
        <v>3520</v>
      </c>
    </row>
    <row r="3524" spans="1:1">
      <c r="A3524">
        <v>3521</v>
      </c>
    </row>
    <row r="3525" spans="1:1">
      <c r="A3525">
        <v>3522</v>
      </c>
    </row>
    <row r="3526" spans="1:1">
      <c r="A3526">
        <v>3523</v>
      </c>
    </row>
    <row r="3527" spans="1:1">
      <c r="A3527">
        <v>3524</v>
      </c>
    </row>
    <row r="3528" spans="1:1">
      <c r="A3528">
        <v>3525</v>
      </c>
    </row>
    <row r="3529" spans="1:1">
      <c r="A3529">
        <v>3526</v>
      </c>
    </row>
    <row r="3530" spans="1:1">
      <c r="A3530">
        <v>3527</v>
      </c>
    </row>
    <row r="3531" spans="1:1">
      <c r="A3531">
        <v>3528</v>
      </c>
    </row>
    <row r="3532" spans="1:1">
      <c r="A3532">
        <v>3529</v>
      </c>
    </row>
    <row r="3533" spans="1:1">
      <c r="A3533">
        <v>3530</v>
      </c>
    </row>
    <row r="3534" spans="1:1">
      <c r="A3534">
        <v>3531</v>
      </c>
    </row>
    <row r="3535" spans="1:1">
      <c r="A3535">
        <v>3532</v>
      </c>
    </row>
    <row r="3536" spans="1:1">
      <c r="A3536">
        <v>3533</v>
      </c>
    </row>
    <row r="3537" spans="1:1">
      <c r="A3537">
        <v>3534</v>
      </c>
    </row>
    <row r="3538" spans="1:1">
      <c r="A3538">
        <v>3535</v>
      </c>
    </row>
    <row r="3539" spans="1:1">
      <c r="A3539">
        <v>3536</v>
      </c>
    </row>
    <row r="3540" spans="1:1">
      <c r="A3540">
        <v>3537</v>
      </c>
    </row>
    <row r="3541" spans="1:1">
      <c r="A3541">
        <v>3538</v>
      </c>
    </row>
    <row r="3542" spans="1:1">
      <c r="A3542">
        <v>3539</v>
      </c>
    </row>
    <row r="3543" spans="1:1">
      <c r="A3543">
        <v>3540</v>
      </c>
    </row>
    <row r="3544" spans="1:1">
      <c r="A3544">
        <v>3541</v>
      </c>
    </row>
    <row r="3545" spans="1:1">
      <c r="A3545">
        <v>3542</v>
      </c>
    </row>
    <row r="3546" spans="1:1">
      <c r="A3546">
        <v>3543</v>
      </c>
    </row>
    <row r="3547" spans="1:1">
      <c r="A3547">
        <v>3544</v>
      </c>
    </row>
    <row r="3548" spans="1:1">
      <c r="A3548">
        <v>3545</v>
      </c>
    </row>
    <row r="3549" spans="1:1">
      <c r="A3549">
        <v>3546</v>
      </c>
    </row>
    <row r="3550" spans="1:1">
      <c r="A3550">
        <v>3547</v>
      </c>
    </row>
    <row r="3551" spans="1:1">
      <c r="A3551">
        <v>3548</v>
      </c>
    </row>
    <row r="3552" spans="1:1">
      <c r="A3552">
        <v>3549</v>
      </c>
    </row>
    <row r="3553" spans="1:1">
      <c r="A3553">
        <v>3550</v>
      </c>
    </row>
    <row r="3554" spans="1:1">
      <c r="A3554">
        <v>3551</v>
      </c>
    </row>
    <row r="3555" spans="1:1">
      <c r="A3555">
        <v>3552</v>
      </c>
    </row>
    <row r="3556" spans="1:1">
      <c r="A3556">
        <v>3553</v>
      </c>
    </row>
    <row r="3557" spans="1:1">
      <c r="A3557">
        <v>3554</v>
      </c>
    </row>
    <row r="3558" spans="1:1">
      <c r="A3558">
        <v>3555</v>
      </c>
    </row>
    <row r="3559" spans="1:1">
      <c r="A3559">
        <v>3556</v>
      </c>
    </row>
    <row r="3560" spans="1:1">
      <c r="A3560">
        <v>3557</v>
      </c>
    </row>
    <row r="3561" spans="1:1">
      <c r="A3561">
        <v>3558</v>
      </c>
    </row>
    <row r="3562" spans="1:1">
      <c r="A3562">
        <v>3559</v>
      </c>
    </row>
    <row r="3563" spans="1:1">
      <c r="A3563">
        <v>3560</v>
      </c>
    </row>
    <row r="3564" spans="1:1">
      <c r="A3564">
        <v>3561</v>
      </c>
    </row>
    <row r="3565" spans="1:1">
      <c r="A3565">
        <v>3562</v>
      </c>
    </row>
    <row r="3566" spans="1:1">
      <c r="A3566">
        <v>3563</v>
      </c>
    </row>
    <row r="3567" spans="1:1">
      <c r="A3567">
        <v>3564</v>
      </c>
    </row>
    <row r="3568" spans="1:1">
      <c r="A3568">
        <v>3565</v>
      </c>
    </row>
    <row r="3569" spans="1:1">
      <c r="A3569">
        <v>3566</v>
      </c>
    </row>
    <row r="3570" spans="1:1">
      <c r="A3570">
        <v>3567</v>
      </c>
    </row>
    <row r="3571" spans="1:1">
      <c r="A3571">
        <v>3568</v>
      </c>
    </row>
    <row r="3572" spans="1:1">
      <c r="A3572">
        <v>3569</v>
      </c>
    </row>
    <row r="3573" spans="1:1">
      <c r="A3573">
        <v>3570</v>
      </c>
    </row>
    <row r="3574" spans="1:1">
      <c r="A3574">
        <v>3571</v>
      </c>
    </row>
    <row r="3575" spans="1:1">
      <c r="A3575">
        <v>3572</v>
      </c>
    </row>
    <row r="3576" spans="1:1">
      <c r="A3576">
        <v>3573</v>
      </c>
    </row>
    <row r="3577" spans="1:1">
      <c r="A3577">
        <v>3574</v>
      </c>
    </row>
    <row r="3578" spans="1:1">
      <c r="A3578">
        <v>3575</v>
      </c>
    </row>
    <row r="3579" spans="1:1">
      <c r="A3579">
        <v>3576</v>
      </c>
    </row>
    <row r="3580" spans="1:1">
      <c r="A3580">
        <v>3577</v>
      </c>
    </row>
    <row r="3581" spans="1:1">
      <c r="A3581">
        <v>3578</v>
      </c>
    </row>
    <row r="3582" spans="1:1">
      <c r="A3582">
        <v>3579</v>
      </c>
    </row>
    <row r="3583" spans="1:1">
      <c r="A3583">
        <v>3580</v>
      </c>
    </row>
    <row r="3584" spans="1:1">
      <c r="A3584">
        <v>3581</v>
      </c>
    </row>
    <row r="3585" spans="1:1">
      <c r="A3585">
        <v>3582</v>
      </c>
    </row>
    <row r="3586" spans="1:1">
      <c r="A3586">
        <v>3583</v>
      </c>
    </row>
    <row r="3587" spans="1:1">
      <c r="A3587">
        <v>3584</v>
      </c>
    </row>
    <row r="3588" spans="1:1">
      <c r="A3588">
        <v>3585</v>
      </c>
    </row>
    <row r="3589" spans="1:1">
      <c r="A3589">
        <v>3586</v>
      </c>
    </row>
    <row r="3590" spans="1:1">
      <c r="A3590">
        <v>3587</v>
      </c>
    </row>
    <row r="3591" spans="1:1">
      <c r="A3591">
        <v>3588</v>
      </c>
    </row>
    <row r="3592" spans="1:1">
      <c r="A3592">
        <v>3589</v>
      </c>
    </row>
    <row r="3593" spans="1:1">
      <c r="A3593">
        <v>3590</v>
      </c>
    </row>
    <row r="3594" spans="1:1">
      <c r="A3594">
        <v>3591</v>
      </c>
    </row>
    <row r="3595" spans="1:1">
      <c r="A3595">
        <v>3592</v>
      </c>
    </row>
    <row r="3596" spans="1:1">
      <c r="A3596">
        <v>3593</v>
      </c>
    </row>
    <row r="3597" spans="1:1">
      <c r="A3597">
        <v>3594</v>
      </c>
    </row>
    <row r="3598" spans="1:1">
      <c r="A3598">
        <v>3595</v>
      </c>
    </row>
    <row r="3599" spans="1:1">
      <c r="A3599">
        <v>3596</v>
      </c>
    </row>
    <row r="3600" spans="1:1">
      <c r="A3600">
        <v>3597</v>
      </c>
    </row>
    <row r="3601" spans="1:1">
      <c r="A3601">
        <v>3598</v>
      </c>
    </row>
    <row r="3602" spans="1:1">
      <c r="A3602">
        <v>3599</v>
      </c>
    </row>
    <row r="3603" spans="1:1">
      <c r="A3603">
        <v>3600</v>
      </c>
    </row>
    <row r="3604" spans="1:1">
      <c r="A3604">
        <v>3601</v>
      </c>
    </row>
    <row r="3605" spans="1:1">
      <c r="A3605">
        <v>3602</v>
      </c>
    </row>
    <row r="3606" spans="1:1">
      <c r="A3606">
        <v>3603</v>
      </c>
    </row>
    <row r="3607" spans="1:1">
      <c r="A3607">
        <v>3604</v>
      </c>
    </row>
    <row r="3608" spans="1:1">
      <c r="A3608">
        <v>3605</v>
      </c>
    </row>
    <row r="3609" spans="1:1">
      <c r="A3609">
        <v>3606</v>
      </c>
    </row>
    <row r="3610" spans="1:1">
      <c r="A3610">
        <v>3607</v>
      </c>
    </row>
    <row r="3611" spans="1:1">
      <c r="A3611">
        <v>3608</v>
      </c>
    </row>
    <row r="3612" spans="1:1">
      <c r="A3612">
        <v>3609</v>
      </c>
    </row>
    <row r="3613" spans="1:1">
      <c r="A3613">
        <v>3610</v>
      </c>
    </row>
    <row r="3614" spans="1:1">
      <c r="A3614">
        <v>3611</v>
      </c>
    </row>
    <row r="3615" spans="1:1">
      <c r="A3615">
        <v>3612</v>
      </c>
    </row>
    <row r="3616" spans="1:1">
      <c r="A3616">
        <v>3613</v>
      </c>
    </row>
    <row r="3617" spans="1:1">
      <c r="A3617">
        <v>3614</v>
      </c>
    </row>
    <row r="3618" spans="1:1">
      <c r="A3618">
        <v>3615</v>
      </c>
    </row>
    <row r="3619" spans="1:1">
      <c r="A3619">
        <v>3616</v>
      </c>
    </row>
    <row r="3620" spans="1:1">
      <c r="A3620">
        <v>3617</v>
      </c>
    </row>
    <row r="3621" spans="1:1">
      <c r="A3621">
        <v>3618</v>
      </c>
    </row>
    <row r="3622" spans="1:1">
      <c r="A3622">
        <v>3619</v>
      </c>
    </row>
    <row r="3623" spans="1:1">
      <c r="A3623">
        <v>3620</v>
      </c>
    </row>
    <row r="3624" spans="1:1">
      <c r="A3624">
        <v>3621</v>
      </c>
    </row>
    <row r="3625" spans="1:1">
      <c r="A3625">
        <v>3622</v>
      </c>
    </row>
    <row r="3626" spans="1:1">
      <c r="A3626">
        <v>3623</v>
      </c>
    </row>
    <row r="3627" spans="1:1">
      <c r="A3627">
        <v>3624</v>
      </c>
    </row>
    <row r="3628" spans="1:1">
      <c r="A3628">
        <v>3625</v>
      </c>
    </row>
    <row r="3629" spans="1:1">
      <c r="A3629">
        <v>3626</v>
      </c>
    </row>
    <row r="3630" spans="1:1">
      <c r="A3630">
        <v>3627</v>
      </c>
    </row>
    <row r="3631" spans="1:1">
      <c r="A3631">
        <v>3628</v>
      </c>
    </row>
    <row r="3632" spans="1:1">
      <c r="A3632">
        <v>3629</v>
      </c>
    </row>
    <row r="3633" spans="1:1">
      <c r="A3633">
        <v>3630</v>
      </c>
    </row>
    <row r="3634" spans="1:1">
      <c r="A3634">
        <v>3631</v>
      </c>
    </row>
    <row r="3635" spans="1:1">
      <c r="A3635">
        <v>3632</v>
      </c>
    </row>
    <row r="3636" spans="1:1">
      <c r="A3636">
        <v>3633</v>
      </c>
    </row>
    <row r="3637" spans="1:1">
      <c r="A3637">
        <v>3634</v>
      </c>
    </row>
    <row r="3638" spans="1:1">
      <c r="A3638">
        <v>3635</v>
      </c>
    </row>
    <row r="3639" spans="1:1">
      <c r="A3639">
        <v>3636</v>
      </c>
    </row>
    <row r="3640" spans="1:1">
      <c r="A3640">
        <v>3637</v>
      </c>
    </row>
    <row r="3641" spans="1:1">
      <c r="A3641">
        <v>3638</v>
      </c>
    </row>
    <row r="3642" spans="1:1">
      <c r="A3642">
        <v>3639</v>
      </c>
    </row>
    <row r="3643" spans="1:1">
      <c r="A3643">
        <v>3640</v>
      </c>
    </row>
    <row r="3644" spans="1:1">
      <c r="A3644">
        <v>3641</v>
      </c>
    </row>
    <row r="3645" spans="1:1">
      <c r="A3645">
        <v>3642</v>
      </c>
    </row>
    <row r="3646" spans="1:1">
      <c r="A3646">
        <v>3643</v>
      </c>
    </row>
    <row r="3647" spans="1:1">
      <c r="A3647">
        <v>3644</v>
      </c>
    </row>
    <row r="3648" spans="1:1">
      <c r="A3648">
        <v>3645</v>
      </c>
    </row>
    <row r="3649" spans="1:1">
      <c r="A3649">
        <v>3646</v>
      </c>
    </row>
    <row r="3650" spans="1:1">
      <c r="A3650">
        <v>3647</v>
      </c>
    </row>
    <row r="3651" spans="1:1">
      <c r="A3651">
        <v>3648</v>
      </c>
    </row>
    <row r="3652" spans="1:1">
      <c r="A3652">
        <v>3649</v>
      </c>
    </row>
    <row r="3653" spans="1:1">
      <c r="A3653">
        <v>3650</v>
      </c>
    </row>
    <row r="3654" spans="1:1">
      <c r="A3654">
        <v>3651</v>
      </c>
    </row>
    <row r="3655" spans="1:1">
      <c r="A3655">
        <v>3652</v>
      </c>
    </row>
    <row r="3656" spans="1:1">
      <c r="A3656">
        <v>3653</v>
      </c>
    </row>
    <row r="3657" spans="1:1">
      <c r="A3657">
        <v>3654</v>
      </c>
    </row>
    <row r="3658" spans="1:1">
      <c r="A3658">
        <v>3655</v>
      </c>
    </row>
    <row r="3659" spans="1:1">
      <c r="A3659">
        <v>3656</v>
      </c>
    </row>
    <row r="3660" spans="1:1">
      <c r="A3660">
        <v>3657</v>
      </c>
    </row>
    <row r="3661" spans="1:1">
      <c r="A3661">
        <v>3658</v>
      </c>
    </row>
    <row r="3662" spans="1:1">
      <c r="A3662">
        <v>3659</v>
      </c>
    </row>
    <row r="3663" spans="1:1">
      <c r="A3663">
        <v>3660</v>
      </c>
    </row>
    <row r="3664" spans="1:1">
      <c r="A3664">
        <v>3661</v>
      </c>
    </row>
    <row r="3665" spans="1:1">
      <c r="A3665">
        <v>3662</v>
      </c>
    </row>
    <row r="3666" spans="1:1">
      <c r="A3666">
        <v>3663</v>
      </c>
    </row>
    <row r="3667" spans="1:1">
      <c r="A3667">
        <v>3664</v>
      </c>
    </row>
    <row r="3668" spans="1:1">
      <c r="A3668">
        <v>3665</v>
      </c>
    </row>
    <row r="3669" spans="1:1">
      <c r="A3669">
        <v>3666</v>
      </c>
    </row>
    <row r="3670" spans="1:1">
      <c r="A3670">
        <v>3667</v>
      </c>
    </row>
    <row r="3671" spans="1:1">
      <c r="A3671">
        <v>3668</v>
      </c>
    </row>
    <row r="3672" spans="1:1">
      <c r="A3672">
        <v>3669</v>
      </c>
    </row>
    <row r="3673" spans="1:1">
      <c r="A3673">
        <v>3670</v>
      </c>
    </row>
    <row r="3674" spans="1:1">
      <c r="A3674">
        <v>3671</v>
      </c>
    </row>
    <row r="3675" spans="1:1">
      <c r="A3675">
        <v>3672</v>
      </c>
    </row>
    <row r="3676" spans="1:1">
      <c r="A3676">
        <v>3673</v>
      </c>
    </row>
    <row r="3677" spans="1:1">
      <c r="A3677">
        <v>3674</v>
      </c>
    </row>
    <row r="3678" spans="1:1">
      <c r="A3678">
        <v>3675</v>
      </c>
    </row>
    <row r="3679" spans="1:1">
      <c r="A3679">
        <v>3676</v>
      </c>
    </row>
    <row r="3680" spans="1:1">
      <c r="A3680">
        <v>3677</v>
      </c>
    </row>
    <row r="3681" spans="1:1">
      <c r="A3681">
        <v>3678</v>
      </c>
    </row>
    <row r="3682" spans="1:1">
      <c r="A3682">
        <v>3679</v>
      </c>
    </row>
    <row r="3683" spans="1:1">
      <c r="A3683">
        <v>3680</v>
      </c>
    </row>
    <row r="3684" spans="1:1">
      <c r="A3684">
        <v>3681</v>
      </c>
    </row>
    <row r="3685" spans="1:1">
      <c r="A3685">
        <v>3682</v>
      </c>
    </row>
    <row r="3686" spans="1:1">
      <c r="A3686">
        <v>3683</v>
      </c>
    </row>
    <row r="3687" spans="1:1">
      <c r="A3687">
        <v>3684</v>
      </c>
    </row>
    <row r="3688" spans="1:1">
      <c r="A3688">
        <v>3685</v>
      </c>
    </row>
    <row r="3689" spans="1:1">
      <c r="A3689">
        <v>3686</v>
      </c>
    </row>
    <row r="3690" spans="1:1">
      <c r="A3690">
        <v>3687</v>
      </c>
    </row>
    <row r="3691" spans="1:1">
      <c r="A3691">
        <v>3688</v>
      </c>
    </row>
    <row r="3692" spans="1:1">
      <c r="A3692">
        <v>3689</v>
      </c>
    </row>
    <row r="3693" spans="1:1">
      <c r="A3693">
        <v>3690</v>
      </c>
    </row>
    <row r="3694" spans="1:1">
      <c r="A3694">
        <v>3691</v>
      </c>
    </row>
    <row r="3695" spans="1:1">
      <c r="A3695">
        <v>3692</v>
      </c>
    </row>
    <row r="3696" spans="1:1">
      <c r="A3696">
        <v>3693</v>
      </c>
    </row>
    <row r="3697" spans="1:1">
      <c r="A3697">
        <v>3694</v>
      </c>
    </row>
    <row r="3698" spans="1:1">
      <c r="A3698">
        <v>3695</v>
      </c>
    </row>
    <row r="3699" spans="1:1">
      <c r="A3699">
        <v>3696</v>
      </c>
    </row>
    <row r="3700" spans="1:1">
      <c r="A3700">
        <v>3697</v>
      </c>
    </row>
    <row r="3701" spans="1:1">
      <c r="A3701">
        <v>3698</v>
      </c>
    </row>
    <row r="3702" spans="1:1">
      <c r="A3702">
        <v>3699</v>
      </c>
    </row>
    <row r="3703" spans="1:1">
      <c r="A3703">
        <v>3700</v>
      </c>
    </row>
    <row r="3704" spans="1:1">
      <c r="A3704">
        <v>3701</v>
      </c>
    </row>
    <row r="3705" spans="1:1">
      <c r="A3705">
        <v>3702</v>
      </c>
    </row>
    <row r="3706" spans="1:1">
      <c r="A3706">
        <v>3703</v>
      </c>
    </row>
    <row r="3707" spans="1:1">
      <c r="A3707">
        <v>3704</v>
      </c>
    </row>
    <row r="3708" spans="1:1">
      <c r="A3708">
        <v>3705</v>
      </c>
    </row>
    <row r="3709" spans="1:1">
      <c r="A3709">
        <v>3706</v>
      </c>
    </row>
    <row r="3710" spans="1:1">
      <c r="A3710">
        <v>3707</v>
      </c>
    </row>
    <row r="3711" spans="1:1">
      <c r="A3711">
        <v>3708</v>
      </c>
    </row>
    <row r="3712" spans="1:1">
      <c r="A3712">
        <v>3709</v>
      </c>
    </row>
    <row r="3713" spans="1:1">
      <c r="A3713">
        <v>3710</v>
      </c>
    </row>
    <row r="3714" spans="1:1">
      <c r="A3714">
        <v>3711</v>
      </c>
    </row>
    <row r="3715" spans="1:1">
      <c r="A3715">
        <v>3712</v>
      </c>
    </row>
    <row r="3716" spans="1:1">
      <c r="A3716">
        <v>3713</v>
      </c>
    </row>
    <row r="3717" spans="1:1">
      <c r="A3717">
        <v>3714</v>
      </c>
    </row>
    <row r="3718" spans="1:1">
      <c r="A3718">
        <v>3715</v>
      </c>
    </row>
    <row r="3719" spans="1:1">
      <c r="A3719">
        <v>3716</v>
      </c>
    </row>
    <row r="3720" spans="1:1">
      <c r="A3720">
        <v>3717</v>
      </c>
    </row>
    <row r="3721" spans="1:1">
      <c r="A3721">
        <v>3718</v>
      </c>
    </row>
    <row r="3722" spans="1:1">
      <c r="A3722">
        <v>3719</v>
      </c>
    </row>
    <row r="3723" spans="1:1">
      <c r="A3723">
        <v>3720</v>
      </c>
    </row>
    <row r="3724" spans="1:1">
      <c r="A3724">
        <v>3721</v>
      </c>
    </row>
    <row r="3725" spans="1:1">
      <c r="A3725">
        <v>3722</v>
      </c>
    </row>
    <row r="3726" spans="1:1">
      <c r="A3726">
        <v>3723</v>
      </c>
    </row>
    <row r="3727" spans="1:1">
      <c r="A3727">
        <v>3724</v>
      </c>
    </row>
    <row r="3728" spans="1:1">
      <c r="A3728">
        <v>3725</v>
      </c>
    </row>
    <row r="3729" spans="1:1">
      <c r="A3729">
        <v>3726</v>
      </c>
    </row>
    <row r="3730" spans="1:1">
      <c r="A3730">
        <v>3727</v>
      </c>
    </row>
    <row r="3731" spans="1:1">
      <c r="A3731">
        <v>3728</v>
      </c>
    </row>
    <row r="3732" spans="1:1">
      <c r="A3732">
        <v>3729</v>
      </c>
    </row>
    <row r="3733" spans="1:1">
      <c r="A3733">
        <v>3730</v>
      </c>
    </row>
    <row r="3734" spans="1:1">
      <c r="A3734">
        <v>3731</v>
      </c>
    </row>
    <row r="3735" spans="1:1">
      <c r="A3735">
        <v>3732</v>
      </c>
    </row>
    <row r="3736" spans="1:1">
      <c r="A3736">
        <v>3733</v>
      </c>
    </row>
    <row r="3737" spans="1:1">
      <c r="A3737">
        <v>3734</v>
      </c>
    </row>
    <row r="3738" spans="1:1">
      <c r="A3738">
        <v>3735</v>
      </c>
    </row>
    <row r="3739" spans="1:1">
      <c r="A3739">
        <v>3736</v>
      </c>
    </row>
    <row r="3740" spans="1:1">
      <c r="A3740">
        <v>3737</v>
      </c>
    </row>
    <row r="3741" spans="1:1">
      <c r="A3741">
        <v>3738</v>
      </c>
    </row>
    <row r="3742" spans="1:1">
      <c r="A3742">
        <v>3739</v>
      </c>
    </row>
    <row r="3743" spans="1:1">
      <c r="A3743">
        <v>3740</v>
      </c>
    </row>
    <row r="3744" spans="1:1">
      <c r="A3744">
        <v>3741</v>
      </c>
    </row>
    <row r="3745" spans="1:1">
      <c r="A3745">
        <v>3742</v>
      </c>
    </row>
    <row r="3746" spans="1:1">
      <c r="A3746">
        <v>3743</v>
      </c>
    </row>
    <row r="3747" spans="1:1">
      <c r="A3747">
        <v>3744</v>
      </c>
    </row>
    <row r="3748" spans="1:1">
      <c r="A3748">
        <v>3745</v>
      </c>
    </row>
    <row r="3749" spans="1:1">
      <c r="A3749">
        <v>3746</v>
      </c>
    </row>
    <row r="3750" spans="1:1">
      <c r="A3750">
        <v>3747</v>
      </c>
    </row>
    <row r="3751" spans="1:1">
      <c r="A3751">
        <v>3748</v>
      </c>
    </row>
    <row r="3752" spans="1:1">
      <c r="A3752">
        <v>3749</v>
      </c>
    </row>
    <row r="3753" spans="1:1">
      <c r="A3753">
        <v>3750</v>
      </c>
    </row>
    <row r="3754" spans="1:1">
      <c r="A3754">
        <v>3751</v>
      </c>
    </row>
    <row r="3755" spans="1:1">
      <c r="A3755">
        <v>3752</v>
      </c>
    </row>
    <row r="3756" spans="1:1">
      <c r="A3756">
        <v>3753</v>
      </c>
    </row>
    <row r="3757" spans="1:1">
      <c r="A3757">
        <v>3754</v>
      </c>
    </row>
    <row r="3758" spans="1:1">
      <c r="A3758">
        <v>3755</v>
      </c>
    </row>
    <row r="3759" spans="1:1">
      <c r="A3759">
        <v>3756</v>
      </c>
    </row>
    <row r="3760" spans="1:1">
      <c r="A3760">
        <v>3757</v>
      </c>
    </row>
    <row r="3761" spans="1:1">
      <c r="A3761">
        <v>3758</v>
      </c>
    </row>
    <row r="3762" spans="1:1">
      <c r="A3762">
        <v>3759</v>
      </c>
    </row>
    <row r="3763" spans="1:1">
      <c r="A3763">
        <v>3760</v>
      </c>
    </row>
    <row r="3764" spans="1:1">
      <c r="A3764">
        <v>3761</v>
      </c>
    </row>
    <row r="3765" spans="1:1">
      <c r="A3765">
        <v>3762</v>
      </c>
    </row>
    <row r="3766" spans="1:1">
      <c r="A3766">
        <v>3763</v>
      </c>
    </row>
    <row r="3767" spans="1:1">
      <c r="A3767">
        <v>3764</v>
      </c>
    </row>
    <row r="3768" spans="1:1">
      <c r="A3768">
        <v>3765</v>
      </c>
    </row>
    <row r="3769" spans="1:1">
      <c r="A3769">
        <v>3766</v>
      </c>
    </row>
    <row r="3770" spans="1:1">
      <c r="A3770">
        <v>3767</v>
      </c>
    </row>
    <row r="3771" spans="1:1">
      <c r="A3771">
        <v>3768</v>
      </c>
    </row>
    <row r="3772" spans="1:1">
      <c r="A3772">
        <v>3769</v>
      </c>
    </row>
    <row r="3773" spans="1:1">
      <c r="A3773">
        <v>3770</v>
      </c>
    </row>
    <row r="3774" spans="1:1">
      <c r="A3774">
        <v>3771</v>
      </c>
    </row>
    <row r="3775" spans="1:1">
      <c r="A3775">
        <v>3772</v>
      </c>
    </row>
    <row r="3776" spans="1:1">
      <c r="A3776">
        <v>3773</v>
      </c>
    </row>
    <row r="3777" spans="1:1">
      <c r="A3777">
        <v>3774</v>
      </c>
    </row>
    <row r="3778" spans="1:1">
      <c r="A3778">
        <v>3775</v>
      </c>
    </row>
    <row r="3779" spans="1:1">
      <c r="A3779">
        <v>3776</v>
      </c>
    </row>
    <row r="3780" spans="1:1">
      <c r="A3780">
        <v>3777</v>
      </c>
    </row>
    <row r="3781" spans="1:1">
      <c r="A3781">
        <v>3778</v>
      </c>
    </row>
    <row r="3782" spans="1:1">
      <c r="A3782">
        <v>3779</v>
      </c>
    </row>
    <row r="3783" spans="1:1">
      <c r="A3783">
        <v>3780</v>
      </c>
    </row>
    <row r="3784" spans="1:1">
      <c r="A3784">
        <v>3781</v>
      </c>
    </row>
    <row r="3785" spans="1:1">
      <c r="A3785">
        <v>3782</v>
      </c>
    </row>
    <row r="3786" spans="1:1">
      <c r="A3786">
        <v>3783</v>
      </c>
    </row>
    <row r="3787" spans="1:1">
      <c r="A3787">
        <v>3784</v>
      </c>
    </row>
    <row r="3788" spans="1:1">
      <c r="A3788">
        <v>3785</v>
      </c>
    </row>
    <row r="3789" spans="1:1">
      <c r="A3789">
        <v>3786</v>
      </c>
    </row>
    <row r="3790" spans="1:1">
      <c r="A3790">
        <v>3787</v>
      </c>
    </row>
    <row r="3791" spans="1:1">
      <c r="A3791">
        <v>3788</v>
      </c>
    </row>
    <row r="3792" spans="1:1">
      <c r="A3792">
        <v>3789</v>
      </c>
    </row>
    <row r="3793" spans="1:1">
      <c r="A3793">
        <v>3790</v>
      </c>
    </row>
    <row r="3794" spans="1:1">
      <c r="A3794">
        <v>3791</v>
      </c>
    </row>
    <row r="3795" spans="1:1">
      <c r="A3795">
        <v>3792</v>
      </c>
    </row>
    <row r="3796" spans="1:1">
      <c r="A3796">
        <v>3793</v>
      </c>
    </row>
    <row r="3797" spans="1:1">
      <c r="A3797">
        <v>3794</v>
      </c>
    </row>
    <row r="3798" spans="1:1">
      <c r="A3798">
        <v>3795</v>
      </c>
    </row>
    <row r="3799" spans="1:1">
      <c r="A3799">
        <v>3796</v>
      </c>
    </row>
    <row r="3800" spans="1:1">
      <c r="A3800">
        <v>3797</v>
      </c>
    </row>
    <row r="3801" spans="1:1">
      <c r="A3801">
        <v>3798</v>
      </c>
    </row>
    <row r="3802" spans="1:1">
      <c r="A3802">
        <v>3799</v>
      </c>
    </row>
    <row r="3803" spans="1:1">
      <c r="A3803">
        <v>3800</v>
      </c>
    </row>
    <row r="3804" spans="1:1">
      <c r="A3804">
        <v>3801</v>
      </c>
    </row>
    <row r="3805" spans="1:1">
      <c r="A3805">
        <v>3802</v>
      </c>
    </row>
    <row r="3806" spans="1:1">
      <c r="A3806">
        <v>3803</v>
      </c>
    </row>
    <row r="3807" spans="1:1">
      <c r="A3807">
        <v>3804</v>
      </c>
    </row>
    <row r="3808" spans="1:1">
      <c r="A3808">
        <v>3805</v>
      </c>
    </row>
    <row r="3809" spans="1:1">
      <c r="A3809">
        <v>3806</v>
      </c>
    </row>
    <row r="3810" spans="1:1">
      <c r="A3810">
        <v>3807</v>
      </c>
    </row>
    <row r="3811" spans="1:1">
      <c r="A3811">
        <v>3808</v>
      </c>
    </row>
    <row r="3812" spans="1:1">
      <c r="A3812">
        <v>3809</v>
      </c>
    </row>
    <row r="3813" spans="1:1">
      <c r="A3813">
        <v>3810</v>
      </c>
    </row>
    <row r="3814" spans="1:1">
      <c r="A3814">
        <v>3811</v>
      </c>
    </row>
    <row r="3815" spans="1:1">
      <c r="A3815">
        <v>3812</v>
      </c>
    </row>
    <row r="3816" spans="1:1">
      <c r="A3816">
        <v>3813</v>
      </c>
    </row>
    <row r="3817" spans="1:1">
      <c r="A3817">
        <v>3814</v>
      </c>
    </row>
    <row r="3818" spans="1:1">
      <c r="A3818">
        <v>3815</v>
      </c>
    </row>
    <row r="3819" spans="1:1">
      <c r="A3819">
        <v>3816</v>
      </c>
    </row>
    <row r="3820" spans="1:1">
      <c r="A3820">
        <v>3817</v>
      </c>
    </row>
    <row r="3821" spans="1:1">
      <c r="A3821">
        <v>3818</v>
      </c>
    </row>
    <row r="3822" spans="1:1">
      <c r="A3822">
        <v>3819</v>
      </c>
    </row>
    <row r="3823" spans="1:1">
      <c r="A3823">
        <v>3820</v>
      </c>
    </row>
    <row r="3824" spans="1:1">
      <c r="A3824">
        <v>3821</v>
      </c>
    </row>
    <row r="3825" spans="1:1">
      <c r="A3825">
        <v>3822</v>
      </c>
    </row>
    <row r="3826" spans="1:1">
      <c r="A3826">
        <v>3823</v>
      </c>
    </row>
    <row r="3827" spans="1:1">
      <c r="A3827">
        <v>3824</v>
      </c>
    </row>
    <row r="3828" spans="1:1">
      <c r="A3828">
        <v>3825</v>
      </c>
    </row>
    <row r="3829" spans="1:1">
      <c r="A3829">
        <v>3826</v>
      </c>
    </row>
    <row r="3830" spans="1:1">
      <c r="A3830">
        <v>3827</v>
      </c>
    </row>
    <row r="3831" spans="1:1">
      <c r="A3831">
        <v>3828</v>
      </c>
    </row>
    <row r="3832" spans="1:1">
      <c r="A3832">
        <v>3829</v>
      </c>
    </row>
    <row r="3833" spans="1:1">
      <c r="A3833">
        <v>3830</v>
      </c>
    </row>
    <row r="3834" spans="1:1">
      <c r="A3834">
        <v>3831</v>
      </c>
    </row>
    <row r="3835" spans="1:1">
      <c r="A3835">
        <v>3832</v>
      </c>
    </row>
    <row r="3836" spans="1:1">
      <c r="A3836">
        <v>3833</v>
      </c>
    </row>
    <row r="3837" spans="1:1">
      <c r="A3837">
        <v>3834</v>
      </c>
    </row>
    <row r="3838" spans="1:1">
      <c r="A3838">
        <v>3835</v>
      </c>
    </row>
    <row r="3839" spans="1:1">
      <c r="A3839">
        <v>3836</v>
      </c>
    </row>
    <row r="3840" spans="1:1">
      <c r="A3840">
        <v>3837</v>
      </c>
    </row>
    <row r="3841" spans="1:1">
      <c r="A3841">
        <v>3838</v>
      </c>
    </row>
    <row r="3842" spans="1:1">
      <c r="A3842">
        <v>3839</v>
      </c>
    </row>
    <row r="3843" spans="1:1">
      <c r="A3843">
        <v>3840</v>
      </c>
    </row>
    <row r="3844" spans="1:1">
      <c r="A3844">
        <v>3841</v>
      </c>
    </row>
    <row r="3845" spans="1:1">
      <c r="A3845">
        <v>3842</v>
      </c>
    </row>
    <row r="3846" spans="1:1">
      <c r="A3846">
        <v>3843</v>
      </c>
    </row>
    <row r="3847" spans="1:1">
      <c r="A3847">
        <v>3844</v>
      </c>
    </row>
    <row r="3848" spans="1:1">
      <c r="A3848">
        <v>3845</v>
      </c>
    </row>
    <row r="3849" spans="1:1">
      <c r="A3849">
        <v>3846</v>
      </c>
    </row>
    <row r="3850" spans="1:1">
      <c r="A3850">
        <v>3847</v>
      </c>
    </row>
    <row r="3851" spans="1:1">
      <c r="A3851">
        <v>3848</v>
      </c>
    </row>
    <row r="3852" spans="1:1">
      <c r="A3852">
        <v>3849</v>
      </c>
    </row>
    <row r="3853" spans="1:1">
      <c r="A3853">
        <v>3850</v>
      </c>
    </row>
    <row r="3854" spans="1:1">
      <c r="A3854">
        <v>3851</v>
      </c>
    </row>
    <row r="3855" spans="1:1">
      <c r="A3855">
        <v>3852</v>
      </c>
    </row>
    <row r="3856" spans="1:1">
      <c r="A3856">
        <v>3853</v>
      </c>
    </row>
    <row r="3857" spans="1:1">
      <c r="A3857">
        <v>3854</v>
      </c>
    </row>
    <row r="3858" spans="1:1">
      <c r="A3858">
        <v>3855</v>
      </c>
    </row>
    <row r="3859" spans="1:1">
      <c r="A3859">
        <v>3856</v>
      </c>
    </row>
    <row r="3860" spans="1:1">
      <c r="A3860">
        <v>3857</v>
      </c>
    </row>
    <row r="3861" spans="1:1">
      <c r="A3861">
        <v>3858</v>
      </c>
    </row>
    <row r="3862" spans="1:1">
      <c r="A3862">
        <v>3859</v>
      </c>
    </row>
    <row r="3863" spans="1:1">
      <c r="A3863">
        <v>3860</v>
      </c>
    </row>
    <row r="3864" spans="1:1">
      <c r="A3864">
        <v>3861</v>
      </c>
    </row>
    <row r="3865" spans="1:1">
      <c r="A3865">
        <v>3862</v>
      </c>
    </row>
    <row r="3866" spans="1:1">
      <c r="A3866">
        <v>3863</v>
      </c>
    </row>
    <row r="3867" spans="1:1">
      <c r="A3867">
        <v>3864</v>
      </c>
    </row>
    <row r="3868" spans="1:1">
      <c r="A3868">
        <v>3865</v>
      </c>
    </row>
    <row r="3869" spans="1:1">
      <c r="A3869">
        <v>3866</v>
      </c>
    </row>
    <row r="3870" spans="1:1">
      <c r="A3870">
        <v>3867</v>
      </c>
    </row>
    <row r="3871" spans="1:1">
      <c r="A3871">
        <v>3868</v>
      </c>
    </row>
    <row r="3872" spans="1:1">
      <c r="A3872">
        <v>3869</v>
      </c>
    </row>
    <row r="3873" spans="1:1">
      <c r="A3873">
        <v>3870</v>
      </c>
    </row>
    <row r="3874" spans="1:1">
      <c r="A3874">
        <v>3871</v>
      </c>
    </row>
    <row r="3875" spans="1:1">
      <c r="A3875">
        <v>3872</v>
      </c>
    </row>
    <row r="3876" spans="1:1">
      <c r="A3876">
        <v>3873</v>
      </c>
    </row>
    <row r="3877" spans="1:1">
      <c r="A3877">
        <v>3874</v>
      </c>
    </row>
    <row r="3878" spans="1:1">
      <c r="A3878">
        <v>3875</v>
      </c>
    </row>
    <row r="3879" spans="1:1">
      <c r="A3879">
        <v>3876</v>
      </c>
    </row>
    <row r="3880" spans="1:1">
      <c r="A3880">
        <v>3877</v>
      </c>
    </row>
    <row r="3881" spans="1:1">
      <c r="A3881">
        <v>3878</v>
      </c>
    </row>
    <row r="3882" spans="1:1">
      <c r="A3882">
        <v>3879</v>
      </c>
    </row>
    <row r="3883" spans="1:1">
      <c r="A3883">
        <v>3880</v>
      </c>
    </row>
    <row r="3884" spans="1:1">
      <c r="A3884">
        <v>3881</v>
      </c>
    </row>
    <row r="3885" spans="1:1">
      <c r="A3885">
        <v>3882</v>
      </c>
    </row>
    <row r="3886" spans="1:1">
      <c r="A3886">
        <v>3883</v>
      </c>
    </row>
    <row r="3887" spans="1:1">
      <c r="A3887">
        <v>3884</v>
      </c>
    </row>
    <row r="3888" spans="1:1">
      <c r="A3888">
        <v>3885</v>
      </c>
    </row>
    <row r="3889" spans="1:1">
      <c r="A3889">
        <v>3886</v>
      </c>
    </row>
    <row r="3890" spans="1:1">
      <c r="A3890">
        <v>3887</v>
      </c>
    </row>
    <row r="3891" spans="1:1">
      <c r="A3891">
        <v>3888</v>
      </c>
    </row>
    <row r="3892" spans="1:1">
      <c r="A3892">
        <v>3889</v>
      </c>
    </row>
    <row r="3893" spans="1:1">
      <c r="A3893">
        <v>3890</v>
      </c>
    </row>
    <row r="3894" spans="1:1">
      <c r="A3894">
        <v>3891</v>
      </c>
    </row>
    <row r="3895" spans="1:1">
      <c r="A3895">
        <v>3892</v>
      </c>
    </row>
    <row r="3896" spans="1:1">
      <c r="A3896">
        <v>3893</v>
      </c>
    </row>
    <row r="3897" spans="1:1">
      <c r="A3897">
        <v>3894</v>
      </c>
    </row>
    <row r="3898" spans="1:1">
      <c r="A3898">
        <v>3895</v>
      </c>
    </row>
    <row r="3899" spans="1:1">
      <c r="A3899">
        <v>3896</v>
      </c>
    </row>
    <row r="3900" spans="1:1">
      <c r="A3900">
        <v>3897</v>
      </c>
    </row>
    <row r="3901" spans="1:1">
      <c r="A3901">
        <v>3898</v>
      </c>
    </row>
    <row r="3902" spans="1:1">
      <c r="A3902">
        <v>3899</v>
      </c>
    </row>
    <row r="3903" spans="1:1">
      <c r="A3903">
        <v>3900</v>
      </c>
    </row>
    <row r="3904" spans="1:1">
      <c r="A3904">
        <v>3901</v>
      </c>
    </row>
    <row r="3905" spans="1:1">
      <c r="A3905">
        <v>3902</v>
      </c>
    </row>
    <row r="3906" spans="1:1">
      <c r="A3906">
        <v>3903</v>
      </c>
    </row>
    <row r="3907" spans="1:1">
      <c r="A3907">
        <v>3904</v>
      </c>
    </row>
    <row r="3908" spans="1:1">
      <c r="A3908">
        <v>3905</v>
      </c>
    </row>
    <row r="3909" spans="1:1">
      <c r="A3909">
        <v>3906</v>
      </c>
    </row>
    <row r="3910" spans="1:1">
      <c r="A3910">
        <v>3907</v>
      </c>
    </row>
    <row r="3911" spans="1:1">
      <c r="A3911">
        <v>3908</v>
      </c>
    </row>
    <row r="3912" spans="1:1">
      <c r="A3912">
        <v>3909</v>
      </c>
    </row>
    <row r="3913" spans="1:1">
      <c r="A3913">
        <v>3910</v>
      </c>
    </row>
    <row r="3914" spans="1:1">
      <c r="A3914">
        <v>3911</v>
      </c>
    </row>
    <row r="3915" spans="1:1">
      <c r="A3915">
        <v>3912</v>
      </c>
    </row>
    <row r="3916" spans="1:1">
      <c r="A3916">
        <v>3913</v>
      </c>
    </row>
    <row r="3917" spans="1:1">
      <c r="A3917">
        <v>3914</v>
      </c>
    </row>
    <row r="3918" spans="1:1">
      <c r="A3918">
        <v>3915</v>
      </c>
    </row>
    <row r="3919" spans="1:1">
      <c r="A3919">
        <v>3916</v>
      </c>
    </row>
    <row r="3920" spans="1:1">
      <c r="A3920">
        <v>3917</v>
      </c>
    </row>
    <row r="3921" spans="1:1">
      <c r="A3921">
        <v>3918</v>
      </c>
    </row>
    <row r="3922" spans="1:1">
      <c r="A3922">
        <v>3919</v>
      </c>
    </row>
    <row r="3923" spans="1:1">
      <c r="A3923">
        <v>3920</v>
      </c>
    </row>
    <row r="3924" spans="1:1">
      <c r="A3924">
        <v>3921</v>
      </c>
    </row>
    <row r="3925" spans="1:1">
      <c r="A3925">
        <v>3922</v>
      </c>
    </row>
    <row r="3926" spans="1:1">
      <c r="A3926">
        <v>3923</v>
      </c>
    </row>
    <row r="3927" spans="1:1">
      <c r="A3927">
        <v>3924</v>
      </c>
    </row>
    <row r="3928" spans="1:1">
      <c r="A3928">
        <v>3925</v>
      </c>
    </row>
    <row r="3929" spans="1:1">
      <c r="A3929">
        <v>3926</v>
      </c>
    </row>
    <row r="3930" spans="1:1">
      <c r="A3930">
        <v>3927</v>
      </c>
    </row>
    <row r="3931" spans="1:1">
      <c r="A3931">
        <v>3928</v>
      </c>
    </row>
    <row r="3932" spans="1:1">
      <c r="A3932">
        <v>3929</v>
      </c>
    </row>
    <row r="3933" spans="1:1">
      <c r="A3933">
        <v>3930</v>
      </c>
    </row>
    <row r="3934" spans="1:1">
      <c r="A3934">
        <v>3931</v>
      </c>
    </row>
    <row r="3935" spans="1:1">
      <c r="A3935">
        <v>3932</v>
      </c>
    </row>
    <row r="3936" spans="1:1">
      <c r="A3936">
        <v>3933</v>
      </c>
    </row>
    <row r="3937" spans="1:1">
      <c r="A3937">
        <v>3934</v>
      </c>
    </row>
    <row r="3938" spans="1:1">
      <c r="A3938">
        <v>3935</v>
      </c>
    </row>
    <row r="3939" spans="1:1">
      <c r="A3939">
        <v>3936</v>
      </c>
    </row>
    <row r="3940" spans="1:1">
      <c r="A3940">
        <v>3937</v>
      </c>
    </row>
    <row r="3941" spans="1:1">
      <c r="A3941">
        <v>3938</v>
      </c>
    </row>
    <row r="3942" spans="1:1">
      <c r="A3942">
        <v>3939</v>
      </c>
    </row>
    <row r="3943" spans="1:1">
      <c r="A3943">
        <v>3940</v>
      </c>
    </row>
    <row r="3944" spans="1:1">
      <c r="A3944">
        <v>3941</v>
      </c>
    </row>
    <row r="3945" spans="1:1">
      <c r="A3945">
        <v>3942</v>
      </c>
    </row>
    <row r="3946" spans="1:1">
      <c r="A3946">
        <v>3943</v>
      </c>
    </row>
    <row r="3947" spans="1:1">
      <c r="A3947">
        <v>3944</v>
      </c>
    </row>
    <row r="3948" spans="1:1">
      <c r="A3948">
        <v>3945</v>
      </c>
    </row>
    <row r="3949" spans="1:1">
      <c r="A3949">
        <v>3946</v>
      </c>
    </row>
    <row r="3950" spans="1:1">
      <c r="A3950">
        <v>3947</v>
      </c>
    </row>
    <row r="3951" spans="1:1">
      <c r="A3951">
        <v>3948</v>
      </c>
    </row>
    <row r="3952" spans="1:1">
      <c r="A3952">
        <v>3949</v>
      </c>
    </row>
    <row r="3953" spans="1:1">
      <c r="A3953">
        <v>3950</v>
      </c>
    </row>
    <row r="3954" spans="1:1">
      <c r="A3954">
        <v>3951</v>
      </c>
    </row>
    <row r="3955" spans="1:1">
      <c r="A3955">
        <v>3952</v>
      </c>
    </row>
    <row r="3956" spans="1:1">
      <c r="A3956">
        <v>3953</v>
      </c>
    </row>
    <row r="3957" spans="1:1">
      <c r="A3957">
        <v>3954</v>
      </c>
    </row>
    <row r="3958" spans="1:1">
      <c r="A3958">
        <v>3955</v>
      </c>
    </row>
    <row r="3959" spans="1:1">
      <c r="A3959">
        <v>3956</v>
      </c>
    </row>
    <row r="3960" spans="1:1">
      <c r="A3960">
        <v>3957</v>
      </c>
    </row>
    <row r="3961" spans="1:1">
      <c r="A3961">
        <v>3958</v>
      </c>
    </row>
    <row r="3962" spans="1:1">
      <c r="A3962">
        <v>3959</v>
      </c>
    </row>
    <row r="3963" spans="1:1">
      <c r="A3963">
        <v>3960</v>
      </c>
    </row>
    <row r="3964" spans="1:1">
      <c r="A3964">
        <v>3961</v>
      </c>
    </row>
    <row r="3965" spans="1:1">
      <c r="A3965">
        <v>3962</v>
      </c>
    </row>
    <row r="3966" spans="1:1">
      <c r="A3966">
        <v>3963</v>
      </c>
    </row>
    <row r="3967" spans="1:1">
      <c r="A3967">
        <v>3964</v>
      </c>
    </row>
    <row r="3968" spans="1:1">
      <c r="A3968">
        <v>3965</v>
      </c>
    </row>
    <row r="3969" spans="1:1">
      <c r="A3969">
        <v>3966</v>
      </c>
    </row>
    <row r="3970" spans="1:1">
      <c r="A3970">
        <v>3967</v>
      </c>
    </row>
    <row r="3971" spans="1:1">
      <c r="A3971">
        <v>3968</v>
      </c>
    </row>
    <row r="3972" spans="1:1">
      <c r="A3972">
        <v>3969</v>
      </c>
    </row>
    <row r="3973" spans="1:1">
      <c r="A3973">
        <v>3970</v>
      </c>
    </row>
    <row r="3974" spans="1:1">
      <c r="A3974">
        <v>3971</v>
      </c>
    </row>
    <row r="3975" spans="1:1">
      <c r="A3975">
        <v>3972</v>
      </c>
    </row>
    <row r="3976" spans="1:1">
      <c r="A3976">
        <v>3973</v>
      </c>
    </row>
    <row r="3977" spans="1:1">
      <c r="A3977">
        <v>3974</v>
      </c>
    </row>
    <row r="3978" spans="1:1">
      <c r="A3978">
        <v>3975</v>
      </c>
    </row>
    <row r="3979" spans="1:1">
      <c r="A3979">
        <v>3976</v>
      </c>
    </row>
    <row r="3980" spans="1:1">
      <c r="A3980">
        <v>3977</v>
      </c>
    </row>
    <row r="3981" spans="1:1">
      <c r="A3981">
        <v>3978</v>
      </c>
    </row>
    <row r="3982" spans="1:1">
      <c r="A3982">
        <v>3979</v>
      </c>
    </row>
    <row r="3983" spans="1:1">
      <c r="A3983">
        <v>3980</v>
      </c>
    </row>
    <row r="3984" spans="1:1">
      <c r="A3984">
        <v>3981</v>
      </c>
    </row>
    <row r="3985" spans="1:1">
      <c r="A3985">
        <v>3982</v>
      </c>
    </row>
    <row r="3986" spans="1:1">
      <c r="A3986">
        <v>3983</v>
      </c>
    </row>
    <row r="3987" spans="1:1">
      <c r="A3987">
        <v>3984</v>
      </c>
    </row>
    <row r="3988" spans="1:1">
      <c r="A3988">
        <v>3985</v>
      </c>
    </row>
    <row r="3989" spans="1:1">
      <c r="A3989">
        <v>3986</v>
      </c>
    </row>
    <row r="3990" spans="1:1">
      <c r="A3990">
        <v>3987</v>
      </c>
    </row>
    <row r="3991" spans="1:1">
      <c r="A3991">
        <v>3988</v>
      </c>
    </row>
    <row r="3992" spans="1:1">
      <c r="A3992">
        <v>3989</v>
      </c>
    </row>
    <row r="3993" spans="1:1">
      <c r="A3993">
        <v>3990</v>
      </c>
    </row>
    <row r="3994" spans="1:1">
      <c r="A3994">
        <v>3991</v>
      </c>
    </row>
    <row r="3995" spans="1:1">
      <c r="A3995">
        <v>3992</v>
      </c>
    </row>
    <row r="3996" spans="1:1">
      <c r="A3996">
        <v>3993</v>
      </c>
    </row>
    <row r="3997" spans="1:1">
      <c r="A3997">
        <v>3994</v>
      </c>
    </row>
    <row r="3998" spans="1:1">
      <c r="A3998">
        <v>3995</v>
      </c>
    </row>
    <row r="3999" spans="1:1">
      <c r="A3999">
        <v>3996</v>
      </c>
    </row>
    <row r="4000" spans="1:1">
      <c r="A4000">
        <v>3997</v>
      </c>
    </row>
    <row r="4001" spans="1:1">
      <c r="A4001">
        <v>3998</v>
      </c>
    </row>
    <row r="4002" spans="1:1">
      <c r="A4002">
        <v>3999</v>
      </c>
    </row>
    <row r="4003" spans="1:1">
      <c r="A4003">
        <v>4000</v>
      </c>
    </row>
    <row r="4004" spans="1:1">
      <c r="A4004">
        <v>4001</v>
      </c>
    </row>
    <row r="4005" spans="1:1">
      <c r="A4005">
        <v>4002</v>
      </c>
    </row>
    <row r="4006" spans="1:1">
      <c r="A4006">
        <v>4003</v>
      </c>
    </row>
    <row r="4007" spans="1:1">
      <c r="A4007">
        <v>4004</v>
      </c>
    </row>
    <row r="4008" spans="1:1">
      <c r="A4008">
        <v>4005</v>
      </c>
    </row>
    <row r="4009" spans="1:1">
      <c r="A4009">
        <v>4006</v>
      </c>
    </row>
    <row r="4010" spans="1:1">
      <c r="A4010">
        <v>4007</v>
      </c>
    </row>
    <row r="4011" spans="1:1">
      <c r="A4011">
        <v>4008</v>
      </c>
    </row>
    <row r="4012" spans="1:1">
      <c r="A4012">
        <v>4009</v>
      </c>
    </row>
    <row r="4013" spans="1:1">
      <c r="A4013">
        <v>4010</v>
      </c>
    </row>
    <row r="4014" spans="1:1">
      <c r="A4014">
        <v>4011</v>
      </c>
    </row>
    <row r="4015" spans="1:1">
      <c r="A4015">
        <v>4012</v>
      </c>
    </row>
    <row r="4016" spans="1:1">
      <c r="A4016">
        <v>4013</v>
      </c>
    </row>
    <row r="4017" spans="1:1">
      <c r="A4017">
        <v>4014</v>
      </c>
    </row>
    <row r="4018" spans="1:1">
      <c r="A4018">
        <v>4015</v>
      </c>
    </row>
    <row r="4019" spans="1:1">
      <c r="A4019">
        <v>4016</v>
      </c>
    </row>
    <row r="4020" spans="1:1">
      <c r="A4020">
        <v>4017</v>
      </c>
    </row>
    <row r="4021" spans="1:1">
      <c r="A4021">
        <v>4018</v>
      </c>
    </row>
    <row r="4022" spans="1:1">
      <c r="A4022">
        <v>4019</v>
      </c>
    </row>
    <row r="4023" spans="1:1">
      <c r="A4023">
        <v>4020</v>
      </c>
    </row>
    <row r="4024" spans="1:1">
      <c r="A4024">
        <v>4021</v>
      </c>
    </row>
    <row r="4025" spans="1:1">
      <c r="A4025">
        <v>4022</v>
      </c>
    </row>
    <row r="4026" spans="1:1">
      <c r="A4026">
        <v>4023</v>
      </c>
    </row>
    <row r="4027" spans="1:1">
      <c r="A4027">
        <v>4024</v>
      </c>
    </row>
    <row r="4028" spans="1:1">
      <c r="A4028">
        <v>4025</v>
      </c>
    </row>
    <row r="4029" spans="1:1">
      <c r="A4029">
        <v>4026</v>
      </c>
    </row>
    <row r="4030" spans="1:1">
      <c r="A4030">
        <v>4027</v>
      </c>
    </row>
    <row r="4031" spans="1:1">
      <c r="A4031">
        <v>4028</v>
      </c>
    </row>
    <row r="4032" spans="1:1">
      <c r="A4032">
        <v>4029</v>
      </c>
    </row>
    <row r="4033" spans="1:1">
      <c r="A4033">
        <v>4030</v>
      </c>
    </row>
    <row r="4034" spans="1:1">
      <c r="A4034">
        <v>4031</v>
      </c>
    </row>
    <row r="4035" spans="1:1">
      <c r="A4035">
        <v>4032</v>
      </c>
    </row>
    <row r="4036" spans="1:1">
      <c r="A4036">
        <v>4033</v>
      </c>
    </row>
    <row r="4037" spans="1:1">
      <c r="A4037">
        <v>4034</v>
      </c>
    </row>
    <row r="4038" spans="1:1">
      <c r="A4038">
        <v>4035</v>
      </c>
    </row>
    <row r="4039" spans="1:1">
      <c r="A4039">
        <v>4036</v>
      </c>
    </row>
    <row r="4040" spans="1:1">
      <c r="A4040">
        <v>4037</v>
      </c>
    </row>
    <row r="4041" spans="1:1">
      <c r="A4041">
        <v>4038</v>
      </c>
    </row>
    <row r="4042" spans="1:1">
      <c r="A4042">
        <v>4039</v>
      </c>
    </row>
    <row r="4043" spans="1:1">
      <c r="A4043">
        <v>4040</v>
      </c>
    </row>
    <row r="4044" spans="1:1">
      <c r="A4044">
        <v>4041</v>
      </c>
    </row>
    <row r="4045" spans="1:1">
      <c r="A4045">
        <v>4042</v>
      </c>
    </row>
    <row r="4046" spans="1:1">
      <c r="A4046">
        <v>4043</v>
      </c>
    </row>
    <row r="4047" spans="1:1">
      <c r="A4047">
        <v>4044</v>
      </c>
    </row>
    <row r="4048" spans="1:1">
      <c r="A4048">
        <v>4045</v>
      </c>
    </row>
    <row r="4049" spans="1:1">
      <c r="A4049">
        <v>4046</v>
      </c>
    </row>
    <row r="4050" spans="1:1">
      <c r="A4050">
        <v>4047</v>
      </c>
    </row>
    <row r="4051" spans="1:1">
      <c r="A4051">
        <v>4048</v>
      </c>
    </row>
    <row r="4052" spans="1:1">
      <c r="A4052">
        <v>4049</v>
      </c>
    </row>
    <row r="4053" spans="1:1">
      <c r="A4053">
        <v>4050</v>
      </c>
    </row>
    <row r="4054" spans="1:1">
      <c r="A4054">
        <v>4051</v>
      </c>
    </row>
    <row r="4055" spans="1:1">
      <c r="A4055">
        <v>4052</v>
      </c>
    </row>
    <row r="4056" spans="1:1">
      <c r="A4056">
        <v>4053</v>
      </c>
    </row>
    <row r="4057" spans="1:1">
      <c r="A4057">
        <v>4054</v>
      </c>
    </row>
    <row r="4058" spans="1:1">
      <c r="A4058">
        <v>4055</v>
      </c>
    </row>
    <row r="4059" spans="1:1">
      <c r="A4059">
        <v>4056</v>
      </c>
    </row>
    <row r="4060" spans="1:1">
      <c r="A4060">
        <v>4057</v>
      </c>
    </row>
    <row r="4061" spans="1:1">
      <c r="A4061">
        <v>4058</v>
      </c>
    </row>
    <row r="4062" spans="1:1">
      <c r="A4062">
        <v>4059</v>
      </c>
    </row>
    <row r="4063" spans="1:1">
      <c r="A4063">
        <v>4060</v>
      </c>
    </row>
    <row r="4064" spans="1:1">
      <c r="A4064">
        <v>4061</v>
      </c>
    </row>
    <row r="4065" spans="1:1">
      <c r="A4065">
        <v>4062</v>
      </c>
    </row>
    <row r="4066" spans="1:1">
      <c r="A4066">
        <v>4063</v>
      </c>
    </row>
    <row r="4067" spans="1:1">
      <c r="A4067">
        <v>4064</v>
      </c>
    </row>
    <row r="4068" spans="1:1">
      <c r="A4068">
        <v>4065</v>
      </c>
    </row>
    <row r="4069" spans="1:1">
      <c r="A4069">
        <v>4066</v>
      </c>
    </row>
    <row r="4070" spans="1:1">
      <c r="A4070">
        <v>4067</v>
      </c>
    </row>
    <row r="4071" spans="1:1">
      <c r="A4071">
        <v>4068</v>
      </c>
    </row>
    <row r="4072" spans="1:1">
      <c r="A4072">
        <v>4069</v>
      </c>
    </row>
    <row r="4073" spans="1:1">
      <c r="A4073">
        <v>4070</v>
      </c>
    </row>
    <row r="4074" spans="1:1">
      <c r="A4074">
        <v>4071</v>
      </c>
    </row>
    <row r="4075" spans="1:1">
      <c r="A4075">
        <v>4072</v>
      </c>
    </row>
    <row r="4076" spans="1:1">
      <c r="A4076">
        <v>4073</v>
      </c>
    </row>
    <row r="4077" spans="1:1">
      <c r="A4077">
        <v>4074</v>
      </c>
    </row>
    <row r="4078" spans="1:1">
      <c r="A4078">
        <v>4075</v>
      </c>
    </row>
    <row r="4079" spans="1:1">
      <c r="A4079">
        <v>4076</v>
      </c>
    </row>
    <row r="4080" spans="1:1">
      <c r="A4080">
        <v>4077</v>
      </c>
    </row>
    <row r="4081" spans="1:1">
      <c r="A4081">
        <v>4078</v>
      </c>
    </row>
    <row r="4082" spans="1:1">
      <c r="A4082">
        <v>4079</v>
      </c>
    </row>
    <row r="4083" spans="1:1">
      <c r="A4083">
        <v>4080</v>
      </c>
    </row>
    <row r="4084" spans="1:1">
      <c r="A4084">
        <v>4081</v>
      </c>
    </row>
    <row r="4085" spans="1:1">
      <c r="A4085">
        <v>4082</v>
      </c>
    </row>
    <row r="4086" spans="1:1">
      <c r="A4086">
        <v>4083</v>
      </c>
    </row>
    <row r="4087" spans="1:1">
      <c r="A4087">
        <v>4084</v>
      </c>
    </row>
    <row r="4088" spans="1:1">
      <c r="A4088">
        <v>4085</v>
      </c>
    </row>
    <row r="4089" spans="1:1">
      <c r="A4089">
        <v>4086</v>
      </c>
    </row>
    <row r="4090" spans="1:1">
      <c r="A4090">
        <v>4087</v>
      </c>
    </row>
    <row r="4091" spans="1:1">
      <c r="A4091">
        <v>4088</v>
      </c>
    </row>
    <row r="4092" spans="1:1">
      <c r="A4092">
        <v>4089</v>
      </c>
    </row>
    <row r="4093" spans="1:1">
      <c r="A4093">
        <v>4090</v>
      </c>
    </row>
    <row r="4094" spans="1:1">
      <c r="A4094">
        <v>4091</v>
      </c>
    </row>
    <row r="4095" spans="1:1">
      <c r="A4095">
        <v>4092</v>
      </c>
    </row>
    <row r="4096" spans="1:1">
      <c r="A4096">
        <v>4093</v>
      </c>
    </row>
    <row r="4097" spans="1:1">
      <c r="A4097">
        <v>4094</v>
      </c>
    </row>
    <row r="4098" spans="1:1">
      <c r="A4098">
        <v>4095</v>
      </c>
    </row>
    <row r="4099" spans="1:1">
      <c r="A4099">
        <v>4096</v>
      </c>
    </row>
    <row r="4100" spans="1:1">
      <c r="A4100">
        <v>4097</v>
      </c>
    </row>
    <row r="4101" spans="1:1">
      <c r="A4101">
        <v>4098</v>
      </c>
    </row>
    <row r="4102" spans="1:1">
      <c r="A4102">
        <v>4099</v>
      </c>
    </row>
    <row r="4103" spans="1:1">
      <c r="A4103">
        <v>4100</v>
      </c>
    </row>
    <row r="4104" spans="1:1">
      <c r="A4104">
        <v>4101</v>
      </c>
    </row>
    <row r="4105" spans="1:1">
      <c r="A4105">
        <v>4102</v>
      </c>
    </row>
    <row r="4106" spans="1:1">
      <c r="A4106">
        <v>4103</v>
      </c>
    </row>
    <row r="4107" spans="1:1">
      <c r="A4107">
        <v>4104</v>
      </c>
    </row>
    <row r="4108" spans="1:1">
      <c r="A4108">
        <v>4105</v>
      </c>
    </row>
    <row r="4109" spans="1:1">
      <c r="A4109">
        <v>4106</v>
      </c>
    </row>
    <row r="4110" spans="1:1">
      <c r="A4110">
        <v>4107</v>
      </c>
    </row>
    <row r="4111" spans="1:1">
      <c r="A4111">
        <v>4108</v>
      </c>
    </row>
    <row r="4112" spans="1:1">
      <c r="A4112">
        <v>4109</v>
      </c>
    </row>
    <row r="4113" spans="1:1">
      <c r="A4113">
        <v>4110</v>
      </c>
    </row>
    <row r="4114" spans="1:1">
      <c r="A4114">
        <v>4111</v>
      </c>
    </row>
    <row r="4115" spans="1:1">
      <c r="A4115">
        <v>4112</v>
      </c>
    </row>
    <row r="4116" spans="1:1">
      <c r="A4116">
        <v>4113</v>
      </c>
    </row>
    <row r="4117" spans="1:1">
      <c r="A4117">
        <v>4114</v>
      </c>
    </row>
    <row r="4118" spans="1:1">
      <c r="A4118">
        <v>4115</v>
      </c>
    </row>
    <row r="4119" spans="1:1">
      <c r="A4119">
        <v>4116</v>
      </c>
    </row>
    <row r="4120" spans="1:1">
      <c r="A4120">
        <v>4117</v>
      </c>
    </row>
    <row r="4121" spans="1:1">
      <c r="A4121">
        <v>4118</v>
      </c>
    </row>
    <row r="4122" spans="1:1">
      <c r="A4122">
        <v>4119</v>
      </c>
    </row>
    <row r="4123" spans="1:1">
      <c r="A4123">
        <v>4120</v>
      </c>
    </row>
    <row r="4124" spans="1:1">
      <c r="A4124">
        <v>4121</v>
      </c>
    </row>
    <row r="4125" spans="1:1">
      <c r="A4125">
        <v>4122</v>
      </c>
    </row>
    <row r="4126" spans="1:1">
      <c r="A4126">
        <v>4123</v>
      </c>
    </row>
    <row r="4127" spans="1:1">
      <c r="A4127">
        <v>4124</v>
      </c>
    </row>
    <row r="4128" spans="1:1">
      <c r="A4128">
        <v>4125</v>
      </c>
    </row>
    <row r="4129" spans="1:1">
      <c r="A4129">
        <v>4126</v>
      </c>
    </row>
    <row r="4130" spans="1:1">
      <c r="A4130">
        <v>4127</v>
      </c>
    </row>
    <row r="4131" spans="1:1">
      <c r="A4131">
        <v>4128</v>
      </c>
    </row>
    <row r="4132" spans="1:1">
      <c r="A4132">
        <v>4129</v>
      </c>
    </row>
    <row r="4133" spans="1:1">
      <c r="A4133">
        <v>4130</v>
      </c>
    </row>
    <row r="4134" spans="1:1">
      <c r="A4134">
        <v>4131</v>
      </c>
    </row>
    <row r="4135" spans="1:1">
      <c r="A4135">
        <v>4132</v>
      </c>
    </row>
    <row r="4136" spans="1:1">
      <c r="A4136">
        <v>4133</v>
      </c>
    </row>
    <row r="4137" spans="1:1">
      <c r="A4137">
        <v>4134</v>
      </c>
    </row>
    <row r="4138" spans="1:1">
      <c r="A4138">
        <v>4135</v>
      </c>
    </row>
    <row r="4139" spans="1:1">
      <c r="A4139">
        <v>4136</v>
      </c>
    </row>
    <row r="4140" spans="1:1">
      <c r="A4140">
        <v>4137</v>
      </c>
    </row>
    <row r="4141" spans="1:1">
      <c r="A4141">
        <v>4138</v>
      </c>
    </row>
    <row r="4142" spans="1:1">
      <c r="A4142">
        <v>4139</v>
      </c>
    </row>
    <row r="4143" spans="1:1">
      <c r="A4143">
        <v>4140</v>
      </c>
    </row>
    <row r="4144" spans="1:1">
      <c r="A4144">
        <v>4141</v>
      </c>
    </row>
    <row r="4145" spans="1:1">
      <c r="A4145">
        <v>4142</v>
      </c>
    </row>
    <row r="4146" spans="1:1">
      <c r="A4146">
        <v>4143</v>
      </c>
    </row>
    <row r="4147" spans="1:1">
      <c r="A4147">
        <v>4144</v>
      </c>
    </row>
    <row r="4148" spans="1:1">
      <c r="A4148">
        <v>4145</v>
      </c>
    </row>
    <row r="4149" spans="1:1">
      <c r="A4149">
        <v>4146</v>
      </c>
    </row>
    <row r="4150" spans="1:1">
      <c r="A4150">
        <v>4147</v>
      </c>
    </row>
    <row r="4151" spans="1:1">
      <c r="A4151">
        <v>4148</v>
      </c>
    </row>
    <row r="4152" spans="1:1">
      <c r="A4152">
        <v>4149</v>
      </c>
    </row>
    <row r="4153" spans="1:1">
      <c r="A4153">
        <v>4150</v>
      </c>
    </row>
    <row r="4154" spans="1:1">
      <c r="A4154">
        <v>4151</v>
      </c>
    </row>
    <row r="4155" spans="1:1">
      <c r="A4155">
        <v>4152</v>
      </c>
    </row>
    <row r="4156" spans="1:1">
      <c r="A4156">
        <v>4153</v>
      </c>
    </row>
    <row r="4157" spans="1:1">
      <c r="A4157">
        <v>4154</v>
      </c>
    </row>
    <row r="4158" spans="1:1">
      <c r="A4158">
        <v>4155</v>
      </c>
    </row>
    <row r="4159" spans="1:1">
      <c r="A4159">
        <v>4156</v>
      </c>
    </row>
    <row r="4160" spans="1:1">
      <c r="A4160">
        <v>4157</v>
      </c>
    </row>
    <row r="4161" spans="1:1">
      <c r="A4161">
        <v>4158</v>
      </c>
    </row>
    <row r="4162" spans="1:1">
      <c r="A4162">
        <v>4159</v>
      </c>
    </row>
    <row r="4163" spans="1:1">
      <c r="A4163">
        <v>4160</v>
      </c>
    </row>
    <row r="4164" spans="1:1">
      <c r="A4164">
        <v>4161</v>
      </c>
    </row>
    <row r="4165" spans="1:1">
      <c r="A4165">
        <v>4162</v>
      </c>
    </row>
    <row r="4166" spans="1:1">
      <c r="A4166">
        <v>4163</v>
      </c>
    </row>
    <row r="4167" spans="1:1">
      <c r="A4167">
        <v>4164</v>
      </c>
    </row>
    <row r="4168" spans="1:1">
      <c r="A4168">
        <v>4165</v>
      </c>
    </row>
    <row r="4169" spans="1:1">
      <c r="A4169">
        <v>4166</v>
      </c>
    </row>
    <row r="4170" spans="1:1">
      <c r="A4170">
        <v>4167</v>
      </c>
    </row>
    <row r="4171" spans="1:1">
      <c r="A4171">
        <v>4168</v>
      </c>
    </row>
    <row r="4172" spans="1:1">
      <c r="A4172">
        <v>4169</v>
      </c>
    </row>
    <row r="4173" spans="1:1">
      <c r="A4173">
        <v>4170</v>
      </c>
    </row>
    <row r="4174" spans="1:1">
      <c r="A4174">
        <v>4171</v>
      </c>
    </row>
    <row r="4175" spans="1:1">
      <c r="A4175">
        <v>4172</v>
      </c>
    </row>
    <row r="4176" spans="1:1">
      <c r="A4176">
        <v>4173</v>
      </c>
    </row>
    <row r="4177" spans="1:1">
      <c r="A4177">
        <v>4174</v>
      </c>
    </row>
    <row r="4178" spans="1:1">
      <c r="A4178">
        <v>4175</v>
      </c>
    </row>
    <row r="4179" spans="1:1">
      <c r="A4179">
        <v>4176</v>
      </c>
    </row>
    <row r="4180" spans="1:1">
      <c r="A4180">
        <v>4177</v>
      </c>
    </row>
    <row r="4181" spans="1:1">
      <c r="A4181">
        <v>4178</v>
      </c>
    </row>
    <row r="4182" spans="1:1">
      <c r="A4182">
        <v>4179</v>
      </c>
    </row>
    <row r="4183" spans="1:1">
      <c r="A4183">
        <v>4180</v>
      </c>
    </row>
    <row r="4184" spans="1:1">
      <c r="A4184">
        <v>4181</v>
      </c>
    </row>
    <row r="4185" spans="1:1">
      <c r="A4185">
        <v>4182</v>
      </c>
    </row>
    <row r="4186" spans="1:1">
      <c r="A4186">
        <v>4183</v>
      </c>
    </row>
    <row r="4187" spans="1:1">
      <c r="A4187">
        <v>4184</v>
      </c>
    </row>
    <row r="4188" spans="1:1">
      <c r="A4188">
        <v>4185</v>
      </c>
    </row>
    <row r="4189" spans="1:1">
      <c r="A4189">
        <v>4186</v>
      </c>
    </row>
    <row r="4190" spans="1:1">
      <c r="A4190">
        <v>4187</v>
      </c>
    </row>
    <row r="4191" spans="1:1">
      <c r="A4191">
        <v>4188</v>
      </c>
    </row>
    <row r="4192" spans="1:1">
      <c r="A4192">
        <v>4189</v>
      </c>
    </row>
    <row r="4193" spans="1:1">
      <c r="A4193">
        <v>4190</v>
      </c>
    </row>
    <row r="4194" spans="1:1">
      <c r="A4194">
        <v>4191</v>
      </c>
    </row>
    <row r="4195" spans="1:1">
      <c r="A4195">
        <v>4192</v>
      </c>
    </row>
    <row r="4196" spans="1:1">
      <c r="A4196">
        <v>4193</v>
      </c>
    </row>
    <row r="4197" spans="1:1">
      <c r="A4197">
        <v>4194</v>
      </c>
    </row>
    <row r="4198" spans="1:1">
      <c r="A4198">
        <v>4195</v>
      </c>
    </row>
    <row r="4199" spans="1:1">
      <c r="A4199">
        <v>4196</v>
      </c>
    </row>
    <row r="4200" spans="1:1">
      <c r="A4200">
        <v>4197</v>
      </c>
    </row>
    <row r="4201" spans="1:1">
      <c r="A4201">
        <v>4198</v>
      </c>
    </row>
    <row r="4202" spans="1:1">
      <c r="A4202">
        <v>4199</v>
      </c>
    </row>
    <row r="4203" spans="1:1">
      <c r="A4203">
        <v>4200</v>
      </c>
    </row>
    <row r="4204" spans="1:1">
      <c r="A4204">
        <v>4201</v>
      </c>
    </row>
    <row r="4205" spans="1:1">
      <c r="A4205">
        <v>4202</v>
      </c>
    </row>
    <row r="4206" spans="1:1">
      <c r="A4206">
        <v>4203</v>
      </c>
    </row>
    <row r="4207" spans="1:1">
      <c r="A4207">
        <v>4204</v>
      </c>
    </row>
    <row r="4208" spans="1:1">
      <c r="A4208">
        <v>4205</v>
      </c>
    </row>
    <row r="4209" spans="1:1">
      <c r="A4209">
        <v>4206</v>
      </c>
    </row>
    <row r="4210" spans="1:1">
      <c r="A4210">
        <v>4207</v>
      </c>
    </row>
    <row r="4211" spans="1:1">
      <c r="A4211">
        <v>4208</v>
      </c>
    </row>
    <row r="4212" spans="1:1">
      <c r="A4212">
        <v>4209</v>
      </c>
    </row>
    <row r="4213" spans="1:1">
      <c r="A4213">
        <v>4210</v>
      </c>
    </row>
    <row r="4214" spans="1:1">
      <c r="A4214">
        <v>4211</v>
      </c>
    </row>
    <row r="4215" spans="1:1">
      <c r="A4215">
        <v>4212</v>
      </c>
    </row>
    <row r="4216" spans="1:1">
      <c r="A4216">
        <v>4213</v>
      </c>
    </row>
    <row r="4217" spans="1:1">
      <c r="A4217">
        <v>4214</v>
      </c>
    </row>
    <row r="4218" spans="1:1">
      <c r="A4218">
        <v>4215</v>
      </c>
    </row>
    <row r="4219" spans="1:1">
      <c r="A4219">
        <v>4216</v>
      </c>
    </row>
    <row r="4220" spans="1:1">
      <c r="A4220">
        <v>4217</v>
      </c>
    </row>
    <row r="4221" spans="1:1">
      <c r="A4221">
        <v>4218</v>
      </c>
    </row>
    <row r="4222" spans="1:1">
      <c r="A4222">
        <v>4219</v>
      </c>
    </row>
    <row r="4223" spans="1:1">
      <c r="A4223">
        <v>4220</v>
      </c>
    </row>
    <row r="4224" spans="1:1">
      <c r="A4224">
        <v>4221</v>
      </c>
    </row>
    <row r="4225" spans="1:1">
      <c r="A4225">
        <v>4222</v>
      </c>
    </row>
    <row r="4226" spans="1:1">
      <c r="A4226">
        <v>4223</v>
      </c>
    </row>
    <row r="4227" spans="1:1">
      <c r="A4227">
        <v>4224</v>
      </c>
    </row>
    <row r="4228" spans="1:1">
      <c r="A4228">
        <v>4225</v>
      </c>
    </row>
    <row r="4229" spans="1:1">
      <c r="A4229">
        <v>4226</v>
      </c>
    </row>
    <row r="4230" spans="1:1">
      <c r="A4230">
        <v>4227</v>
      </c>
    </row>
    <row r="4231" spans="1:1">
      <c r="A4231">
        <v>4228</v>
      </c>
    </row>
    <row r="4232" spans="1:1">
      <c r="A4232">
        <v>4229</v>
      </c>
    </row>
    <row r="4233" spans="1:1">
      <c r="A4233">
        <v>4230</v>
      </c>
    </row>
    <row r="4234" spans="1:1">
      <c r="A4234">
        <v>4231</v>
      </c>
    </row>
    <row r="4235" spans="1:1">
      <c r="A4235">
        <v>4232</v>
      </c>
    </row>
    <row r="4236" spans="1:1">
      <c r="A4236">
        <v>4233</v>
      </c>
    </row>
    <row r="4237" spans="1:1">
      <c r="A4237">
        <v>4234</v>
      </c>
    </row>
    <row r="4238" spans="1:1">
      <c r="A4238">
        <v>4235</v>
      </c>
    </row>
    <row r="4239" spans="1:1">
      <c r="A4239">
        <v>4236</v>
      </c>
    </row>
    <row r="4240" spans="1:1">
      <c r="A4240">
        <v>4237</v>
      </c>
    </row>
    <row r="4241" spans="1:1">
      <c r="A4241">
        <v>4238</v>
      </c>
    </row>
    <row r="4242" spans="1:1">
      <c r="A4242">
        <v>4239</v>
      </c>
    </row>
    <row r="4243" spans="1:1">
      <c r="A4243">
        <v>4240</v>
      </c>
    </row>
    <row r="4244" spans="1:1">
      <c r="A4244">
        <v>4241</v>
      </c>
    </row>
    <row r="4245" spans="1:1">
      <c r="A4245">
        <v>4242</v>
      </c>
    </row>
    <row r="4246" spans="1:1">
      <c r="A4246">
        <v>4243</v>
      </c>
    </row>
    <row r="4247" spans="1:1">
      <c r="A4247">
        <v>4244</v>
      </c>
    </row>
    <row r="4248" spans="1:1">
      <c r="A4248">
        <v>4245</v>
      </c>
    </row>
    <row r="4249" spans="1:1">
      <c r="A4249">
        <v>4246</v>
      </c>
    </row>
    <row r="4250" spans="1:1">
      <c r="A4250">
        <v>4247</v>
      </c>
    </row>
    <row r="4251" spans="1:1">
      <c r="A4251">
        <v>4248</v>
      </c>
    </row>
    <row r="4252" spans="1:1">
      <c r="A4252">
        <v>4249</v>
      </c>
    </row>
    <row r="4253" spans="1:1">
      <c r="A4253">
        <v>4250</v>
      </c>
    </row>
    <row r="4254" spans="1:1">
      <c r="A4254">
        <v>4251</v>
      </c>
    </row>
    <row r="4255" spans="1:1">
      <c r="A4255">
        <v>4252</v>
      </c>
    </row>
    <row r="4256" spans="1:1">
      <c r="A4256">
        <v>4253</v>
      </c>
    </row>
    <row r="4257" spans="1:1">
      <c r="A4257">
        <v>4254</v>
      </c>
    </row>
    <row r="4258" spans="1:1">
      <c r="A4258">
        <v>4255</v>
      </c>
    </row>
    <row r="4259" spans="1:1">
      <c r="A4259">
        <v>4256</v>
      </c>
    </row>
    <row r="4260" spans="1:1">
      <c r="A4260">
        <v>4257</v>
      </c>
    </row>
    <row r="4261" spans="1:1">
      <c r="A4261">
        <v>4258</v>
      </c>
    </row>
    <row r="4262" spans="1:1">
      <c r="A4262">
        <v>4259</v>
      </c>
    </row>
    <row r="4263" spans="1:1">
      <c r="A4263">
        <v>4260</v>
      </c>
    </row>
    <row r="4264" spans="1:1">
      <c r="A4264">
        <v>4261</v>
      </c>
    </row>
    <row r="4265" spans="1:1">
      <c r="A4265">
        <v>4262</v>
      </c>
    </row>
    <row r="4266" spans="1:1">
      <c r="A4266">
        <v>4263</v>
      </c>
    </row>
    <row r="4267" spans="1:1">
      <c r="A4267">
        <v>4264</v>
      </c>
    </row>
    <row r="4268" spans="1:1">
      <c r="A4268">
        <v>4265</v>
      </c>
    </row>
    <row r="4269" spans="1:1">
      <c r="A4269">
        <v>4266</v>
      </c>
    </row>
    <row r="4270" spans="1:1">
      <c r="A4270">
        <v>4267</v>
      </c>
    </row>
    <row r="4271" spans="1:1">
      <c r="A4271">
        <v>4268</v>
      </c>
    </row>
    <row r="4272" spans="1:1">
      <c r="A4272">
        <v>4269</v>
      </c>
    </row>
    <row r="4273" spans="1:1">
      <c r="A4273">
        <v>4270</v>
      </c>
    </row>
    <row r="4274" spans="1:1">
      <c r="A4274">
        <v>4271</v>
      </c>
    </row>
    <row r="4275" spans="1:1">
      <c r="A4275">
        <v>4272</v>
      </c>
    </row>
    <row r="4276" spans="1:1">
      <c r="A4276">
        <v>4273</v>
      </c>
    </row>
    <row r="4277" spans="1:1">
      <c r="A4277">
        <v>4274</v>
      </c>
    </row>
    <row r="4278" spans="1:1">
      <c r="A4278">
        <v>4275</v>
      </c>
    </row>
    <row r="4279" spans="1:1">
      <c r="A4279">
        <v>4276</v>
      </c>
    </row>
    <row r="4280" spans="1:1">
      <c r="A4280">
        <v>4277</v>
      </c>
    </row>
    <row r="4281" spans="1:1">
      <c r="A4281">
        <v>4278</v>
      </c>
    </row>
    <row r="4282" spans="1:1">
      <c r="A4282">
        <v>4279</v>
      </c>
    </row>
    <row r="4283" spans="1:1">
      <c r="A4283">
        <v>4280</v>
      </c>
    </row>
    <row r="4284" spans="1:1">
      <c r="A4284">
        <v>4281</v>
      </c>
    </row>
    <row r="4285" spans="1:1">
      <c r="A4285">
        <v>4282</v>
      </c>
    </row>
    <row r="4286" spans="1:1">
      <c r="A4286">
        <v>4283</v>
      </c>
    </row>
    <row r="4287" spans="1:1">
      <c r="A4287">
        <v>4284</v>
      </c>
    </row>
    <row r="4288" spans="1:1">
      <c r="A4288">
        <v>4285</v>
      </c>
    </row>
    <row r="4289" spans="1:1">
      <c r="A4289">
        <v>4286</v>
      </c>
    </row>
    <row r="4290" spans="1:1">
      <c r="A4290">
        <v>4287</v>
      </c>
    </row>
    <row r="4291" spans="1:1">
      <c r="A4291">
        <v>4288</v>
      </c>
    </row>
    <row r="4292" spans="1:1">
      <c r="A4292">
        <v>4289</v>
      </c>
    </row>
    <row r="4293" spans="1:1">
      <c r="A4293">
        <v>4290</v>
      </c>
    </row>
    <row r="4294" spans="1:1">
      <c r="A4294">
        <v>4291</v>
      </c>
    </row>
    <row r="4295" spans="1:1">
      <c r="A4295">
        <v>4292</v>
      </c>
    </row>
    <row r="4296" spans="1:1">
      <c r="A4296">
        <v>4293</v>
      </c>
    </row>
    <row r="4297" spans="1:1">
      <c r="A4297">
        <v>4294</v>
      </c>
    </row>
    <row r="4298" spans="1:1">
      <c r="A4298">
        <v>4295</v>
      </c>
    </row>
    <row r="4299" spans="1:1">
      <c r="A4299">
        <v>4296</v>
      </c>
    </row>
    <row r="4300" spans="1:1">
      <c r="A4300">
        <v>4297</v>
      </c>
    </row>
    <row r="4301" spans="1:1">
      <c r="A4301">
        <v>4298</v>
      </c>
    </row>
    <row r="4302" spans="1:1">
      <c r="A4302">
        <v>4299</v>
      </c>
    </row>
    <row r="4303" spans="1:1">
      <c r="A4303">
        <v>4300</v>
      </c>
    </row>
    <row r="4304" spans="1:1">
      <c r="A4304">
        <v>4301</v>
      </c>
    </row>
    <row r="4305" spans="1:1">
      <c r="A4305">
        <v>4302</v>
      </c>
    </row>
    <row r="4306" spans="1:1">
      <c r="A4306">
        <v>4303</v>
      </c>
    </row>
    <row r="4307" spans="1:1">
      <c r="A4307">
        <v>4304</v>
      </c>
    </row>
    <row r="4308" spans="1:1">
      <c r="A4308">
        <v>4305</v>
      </c>
    </row>
    <row r="4309" spans="1:1">
      <c r="A4309">
        <v>4306</v>
      </c>
    </row>
    <row r="4310" spans="1:1">
      <c r="A4310">
        <v>4307</v>
      </c>
    </row>
    <row r="4311" spans="1:1">
      <c r="A4311">
        <v>4308</v>
      </c>
    </row>
    <row r="4312" spans="1:1">
      <c r="A4312">
        <v>4309</v>
      </c>
    </row>
    <row r="4313" spans="1:1">
      <c r="A4313">
        <v>4310</v>
      </c>
    </row>
    <row r="4314" spans="1:1">
      <c r="A4314">
        <v>4311</v>
      </c>
    </row>
    <row r="4315" spans="1:1">
      <c r="A4315">
        <v>4312</v>
      </c>
    </row>
    <row r="4316" spans="1:1">
      <c r="A4316">
        <v>4313</v>
      </c>
    </row>
    <row r="4317" spans="1:1">
      <c r="A4317">
        <v>4314</v>
      </c>
    </row>
    <row r="4318" spans="1:1">
      <c r="A4318">
        <v>4315</v>
      </c>
    </row>
    <row r="4319" spans="1:1">
      <c r="A4319">
        <v>4316</v>
      </c>
    </row>
    <row r="4320" spans="1:1">
      <c r="A4320">
        <v>4317</v>
      </c>
    </row>
    <row r="4321" spans="1:1">
      <c r="A4321">
        <v>4318</v>
      </c>
    </row>
    <row r="4322" spans="1:1">
      <c r="A4322">
        <v>4319</v>
      </c>
    </row>
    <row r="4323" spans="1:1">
      <c r="A4323">
        <v>4320</v>
      </c>
    </row>
    <row r="4324" spans="1:1">
      <c r="A4324">
        <v>4321</v>
      </c>
    </row>
    <row r="4325" spans="1:1">
      <c r="A4325">
        <v>4322</v>
      </c>
    </row>
    <row r="4326" spans="1:1">
      <c r="A4326">
        <v>4323</v>
      </c>
    </row>
    <row r="4327" spans="1:1">
      <c r="A4327">
        <v>4324</v>
      </c>
    </row>
    <row r="4328" spans="1:1">
      <c r="A4328">
        <v>4325</v>
      </c>
    </row>
    <row r="4329" spans="1:1">
      <c r="A4329">
        <v>4326</v>
      </c>
    </row>
    <row r="4330" spans="1:1">
      <c r="A4330">
        <v>4327</v>
      </c>
    </row>
    <row r="4331" spans="1:1">
      <c r="A4331">
        <v>4328</v>
      </c>
    </row>
    <row r="4332" spans="1:1">
      <c r="A4332">
        <v>4329</v>
      </c>
    </row>
    <row r="4333" spans="1:1">
      <c r="A4333">
        <v>4330</v>
      </c>
    </row>
    <row r="4334" spans="1:1">
      <c r="A4334">
        <v>4331</v>
      </c>
    </row>
    <row r="4335" spans="1:1">
      <c r="A4335">
        <v>4332</v>
      </c>
    </row>
    <row r="4336" spans="1:1">
      <c r="A4336">
        <v>4333</v>
      </c>
    </row>
    <row r="4337" spans="1:1">
      <c r="A4337">
        <v>4334</v>
      </c>
    </row>
    <row r="4338" spans="1:1">
      <c r="A4338">
        <v>4335</v>
      </c>
    </row>
    <row r="4339" spans="1:1">
      <c r="A4339">
        <v>4336</v>
      </c>
    </row>
    <row r="4340" spans="1:1">
      <c r="A4340">
        <v>4337</v>
      </c>
    </row>
    <row r="4341" spans="1:1">
      <c r="A4341">
        <v>4338</v>
      </c>
    </row>
    <row r="4342" spans="1:1">
      <c r="A4342">
        <v>4339</v>
      </c>
    </row>
    <row r="4343" spans="1:1">
      <c r="A4343">
        <v>4340</v>
      </c>
    </row>
    <row r="4344" spans="1:1">
      <c r="A4344">
        <v>4341</v>
      </c>
    </row>
    <row r="4345" spans="1:1">
      <c r="A4345">
        <v>4342</v>
      </c>
    </row>
    <row r="4346" spans="1:1">
      <c r="A4346">
        <v>4343</v>
      </c>
    </row>
    <row r="4347" spans="1:1">
      <c r="A4347">
        <v>4344</v>
      </c>
    </row>
    <row r="4348" spans="1:1">
      <c r="A4348">
        <v>4345</v>
      </c>
    </row>
    <row r="4349" spans="1:1">
      <c r="A4349">
        <v>4346</v>
      </c>
    </row>
    <row r="4350" spans="1:1">
      <c r="A4350">
        <v>4347</v>
      </c>
    </row>
    <row r="4351" spans="1:1">
      <c r="A4351">
        <v>4348</v>
      </c>
    </row>
    <row r="4352" spans="1:1">
      <c r="A4352">
        <v>4349</v>
      </c>
    </row>
    <row r="4353" spans="1:1">
      <c r="A4353">
        <v>4350</v>
      </c>
    </row>
    <row r="4354" spans="1:1">
      <c r="A4354">
        <v>4351</v>
      </c>
    </row>
    <row r="4355" spans="1:1">
      <c r="A4355">
        <v>4352</v>
      </c>
    </row>
    <row r="4356" spans="1:1">
      <c r="A4356">
        <v>4353</v>
      </c>
    </row>
    <row r="4357" spans="1:1">
      <c r="A4357">
        <v>4354</v>
      </c>
    </row>
    <row r="4358" spans="1:1">
      <c r="A4358">
        <v>4355</v>
      </c>
    </row>
    <row r="4359" spans="1:1">
      <c r="A4359">
        <v>4356</v>
      </c>
    </row>
    <row r="4360" spans="1:1">
      <c r="A4360">
        <v>4357</v>
      </c>
    </row>
    <row r="4361" spans="1:1">
      <c r="A4361">
        <v>4358</v>
      </c>
    </row>
    <row r="4362" spans="1:1">
      <c r="A4362">
        <v>4359</v>
      </c>
    </row>
    <row r="4363" spans="1:1">
      <c r="A4363">
        <v>4360</v>
      </c>
    </row>
    <row r="4364" spans="1:1">
      <c r="A4364">
        <v>4361</v>
      </c>
    </row>
    <row r="4365" spans="1:1">
      <c r="A4365">
        <v>4362</v>
      </c>
    </row>
    <row r="4366" spans="1:1">
      <c r="A4366">
        <v>4363</v>
      </c>
    </row>
    <row r="4367" spans="1:1">
      <c r="A4367">
        <v>4364</v>
      </c>
    </row>
    <row r="4368" spans="1:1">
      <c r="A4368">
        <v>4365</v>
      </c>
    </row>
    <row r="4369" spans="1:1">
      <c r="A4369">
        <v>4366</v>
      </c>
    </row>
    <row r="4370" spans="1:1">
      <c r="A4370">
        <v>4367</v>
      </c>
    </row>
    <row r="4371" spans="1:1">
      <c r="A4371">
        <v>4368</v>
      </c>
    </row>
    <row r="4372" spans="1:1">
      <c r="A4372">
        <v>4369</v>
      </c>
    </row>
    <row r="4373" spans="1:1">
      <c r="A4373">
        <v>4370</v>
      </c>
    </row>
    <row r="4374" spans="1:1">
      <c r="A4374">
        <v>4371</v>
      </c>
    </row>
    <row r="4375" spans="1:1">
      <c r="A4375">
        <v>4372</v>
      </c>
    </row>
    <row r="4376" spans="1:1">
      <c r="A4376">
        <v>4373</v>
      </c>
    </row>
    <row r="4377" spans="1:1">
      <c r="A4377">
        <v>4374</v>
      </c>
    </row>
    <row r="4378" spans="1:1">
      <c r="A4378">
        <v>4375</v>
      </c>
    </row>
    <row r="4379" spans="1:1">
      <c r="A4379">
        <v>4376</v>
      </c>
    </row>
    <row r="4380" spans="1:1">
      <c r="A4380">
        <v>4377</v>
      </c>
    </row>
    <row r="4381" spans="1:1">
      <c r="A4381">
        <v>4378</v>
      </c>
    </row>
    <row r="4382" spans="1:1">
      <c r="A4382">
        <v>4379</v>
      </c>
    </row>
    <row r="4383" spans="1:1">
      <c r="A4383">
        <v>4380</v>
      </c>
    </row>
    <row r="4384" spans="1:1">
      <c r="A4384">
        <v>4381</v>
      </c>
    </row>
    <row r="4385" spans="1:1">
      <c r="A4385">
        <v>4382</v>
      </c>
    </row>
    <row r="4386" spans="1:1">
      <c r="A4386">
        <v>4383</v>
      </c>
    </row>
    <row r="4387" spans="1:1">
      <c r="A4387">
        <v>4384</v>
      </c>
    </row>
    <row r="4388" spans="1:1">
      <c r="A4388">
        <v>4385</v>
      </c>
    </row>
    <row r="4389" spans="1:1">
      <c r="A4389">
        <v>4386</v>
      </c>
    </row>
    <row r="4390" spans="1:1">
      <c r="A4390">
        <v>4387</v>
      </c>
    </row>
    <row r="4391" spans="1:1">
      <c r="A4391">
        <v>4388</v>
      </c>
    </row>
    <row r="4392" spans="1:1">
      <c r="A4392">
        <v>4389</v>
      </c>
    </row>
    <row r="4393" spans="1:1">
      <c r="A4393">
        <v>4390</v>
      </c>
    </row>
    <row r="4394" spans="1:1">
      <c r="A4394">
        <v>4391</v>
      </c>
    </row>
    <row r="4395" spans="1:1">
      <c r="A4395">
        <v>4392</v>
      </c>
    </row>
    <row r="4396" spans="1:1">
      <c r="A4396">
        <v>4393</v>
      </c>
    </row>
    <row r="4397" spans="1:1">
      <c r="A4397">
        <v>4394</v>
      </c>
    </row>
    <row r="4398" spans="1:1">
      <c r="A4398">
        <v>4395</v>
      </c>
    </row>
    <row r="4399" spans="1:1">
      <c r="A4399">
        <v>4396</v>
      </c>
    </row>
    <row r="4400" spans="1:1">
      <c r="A4400">
        <v>4397</v>
      </c>
    </row>
    <row r="4401" spans="1:1">
      <c r="A4401">
        <v>4398</v>
      </c>
    </row>
    <row r="4402" spans="1:1">
      <c r="A4402">
        <v>4399</v>
      </c>
    </row>
    <row r="4403" spans="1:1">
      <c r="A4403">
        <v>4400</v>
      </c>
    </row>
    <row r="4404" spans="1:1">
      <c r="A4404">
        <v>4401</v>
      </c>
    </row>
    <row r="4405" spans="1:1">
      <c r="A4405">
        <v>4402</v>
      </c>
    </row>
    <row r="4406" spans="1:1">
      <c r="A4406">
        <v>4403</v>
      </c>
    </row>
    <row r="4407" spans="1:1">
      <c r="A4407">
        <v>4404</v>
      </c>
    </row>
    <row r="4408" spans="1:1">
      <c r="A4408">
        <v>4405</v>
      </c>
    </row>
    <row r="4409" spans="1:1">
      <c r="A4409">
        <v>4406</v>
      </c>
    </row>
    <row r="4410" spans="1:1">
      <c r="A4410">
        <v>4407</v>
      </c>
    </row>
    <row r="4411" spans="1:1">
      <c r="A4411">
        <v>4408</v>
      </c>
    </row>
    <row r="4412" spans="1:1">
      <c r="A4412">
        <v>4409</v>
      </c>
    </row>
    <row r="4413" spans="1:1">
      <c r="A4413">
        <v>4410</v>
      </c>
    </row>
    <row r="4414" spans="1:1">
      <c r="A4414">
        <v>4411</v>
      </c>
    </row>
    <row r="4415" spans="1:1">
      <c r="A4415">
        <v>4412</v>
      </c>
    </row>
    <row r="4416" spans="1:1">
      <c r="A4416">
        <v>4413</v>
      </c>
    </row>
    <row r="4417" spans="1:1">
      <c r="A4417">
        <v>4414</v>
      </c>
    </row>
    <row r="4418" spans="1:1">
      <c r="A4418">
        <v>4415</v>
      </c>
    </row>
    <row r="4419" spans="1:1">
      <c r="A4419">
        <v>4416</v>
      </c>
    </row>
    <row r="4420" spans="1:1">
      <c r="A4420">
        <v>4417</v>
      </c>
    </row>
    <row r="4421" spans="1:1">
      <c r="A4421">
        <v>4418</v>
      </c>
    </row>
    <row r="4422" spans="1:1">
      <c r="A4422">
        <v>4419</v>
      </c>
    </row>
    <row r="4423" spans="1:1">
      <c r="A4423">
        <v>4420</v>
      </c>
    </row>
    <row r="4424" spans="1:1">
      <c r="A4424">
        <v>4421</v>
      </c>
    </row>
    <row r="4425" spans="1:1">
      <c r="A4425">
        <v>4422</v>
      </c>
    </row>
    <row r="4426" spans="1:1">
      <c r="A4426">
        <v>4423</v>
      </c>
    </row>
    <row r="4427" spans="1:1">
      <c r="A4427">
        <v>4424</v>
      </c>
    </row>
    <row r="4428" spans="1:1">
      <c r="A4428">
        <v>4425</v>
      </c>
    </row>
    <row r="4429" spans="1:1">
      <c r="A4429">
        <v>4426</v>
      </c>
    </row>
    <row r="4430" spans="1:1">
      <c r="A4430">
        <v>4427</v>
      </c>
    </row>
    <row r="4431" spans="1:1">
      <c r="A4431">
        <v>4428</v>
      </c>
    </row>
    <row r="4432" spans="1:1">
      <c r="A4432">
        <v>4429</v>
      </c>
    </row>
    <row r="4433" spans="1:1">
      <c r="A4433">
        <v>4430</v>
      </c>
    </row>
    <row r="4434" spans="1:1">
      <c r="A4434">
        <v>4431</v>
      </c>
    </row>
    <row r="4435" spans="1:1">
      <c r="A4435">
        <v>4432</v>
      </c>
    </row>
    <row r="4436" spans="1:1">
      <c r="A4436">
        <v>4433</v>
      </c>
    </row>
    <row r="4437" spans="1:1">
      <c r="A4437">
        <v>4434</v>
      </c>
    </row>
    <row r="4438" spans="1:1">
      <c r="A4438">
        <v>4435</v>
      </c>
    </row>
    <row r="4439" spans="1:1">
      <c r="A4439">
        <v>4436</v>
      </c>
    </row>
    <row r="4440" spans="1:1">
      <c r="A4440">
        <v>4437</v>
      </c>
    </row>
    <row r="4441" spans="1:1">
      <c r="A4441">
        <v>4438</v>
      </c>
    </row>
    <row r="4442" spans="1:1">
      <c r="A4442">
        <v>4439</v>
      </c>
    </row>
    <row r="4443" spans="1:1">
      <c r="A4443">
        <v>4440</v>
      </c>
    </row>
    <row r="4444" spans="1:1">
      <c r="A4444">
        <v>4441</v>
      </c>
    </row>
    <row r="4445" spans="1:1">
      <c r="A4445">
        <v>4442</v>
      </c>
    </row>
    <row r="4446" spans="1:1">
      <c r="A4446">
        <v>4443</v>
      </c>
    </row>
    <row r="4447" spans="1:1">
      <c r="A4447">
        <v>4444</v>
      </c>
    </row>
    <row r="4448" spans="1:1">
      <c r="A4448">
        <v>4445</v>
      </c>
    </row>
    <row r="4449" spans="1:1">
      <c r="A4449">
        <v>4446</v>
      </c>
    </row>
    <row r="4450" spans="1:1">
      <c r="A4450">
        <v>4447</v>
      </c>
    </row>
    <row r="4451" spans="1:1">
      <c r="A4451">
        <v>4448</v>
      </c>
    </row>
    <row r="4452" spans="1:1">
      <c r="A4452">
        <v>4449</v>
      </c>
    </row>
    <row r="4453" spans="1:1">
      <c r="A4453">
        <v>4450</v>
      </c>
    </row>
    <row r="4454" spans="1:1">
      <c r="A4454">
        <v>4451</v>
      </c>
    </row>
    <row r="4455" spans="1:1">
      <c r="A4455">
        <v>4452</v>
      </c>
    </row>
    <row r="4456" spans="1:1">
      <c r="A4456">
        <v>4453</v>
      </c>
    </row>
    <row r="4457" spans="1:1">
      <c r="A4457">
        <v>4454</v>
      </c>
    </row>
    <row r="4458" spans="1:1">
      <c r="A4458">
        <v>4455</v>
      </c>
    </row>
    <row r="4459" spans="1:1">
      <c r="A4459">
        <v>4456</v>
      </c>
    </row>
    <row r="4460" spans="1:1">
      <c r="A4460">
        <v>4457</v>
      </c>
    </row>
    <row r="4461" spans="1:1">
      <c r="A4461">
        <v>4458</v>
      </c>
    </row>
    <row r="4462" spans="1:1">
      <c r="A4462">
        <v>4459</v>
      </c>
    </row>
    <row r="4463" spans="1:1">
      <c r="A4463">
        <v>4460</v>
      </c>
    </row>
    <row r="4464" spans="1:1">
      <c r="A4464">
        <v>4461</v>
      </c>
    </row>
    <row r="4465" spans="1:1">
      <c r="A4465">
        <v>4462</v>
      </c>
    </row>
    <row r="4466" spans="1:1">
      <c r="A4466">
        <v>4463</v>
      </c>
    </row>
    <row r="4467" spans="1:1">
      <c r="A4467">
        <v>4464</v>
      </c>
    </row>
    <row r="4468" spans="1:1">
      <c r="A4468">
        <v>4465</v>
      </c>
    </row>
    <row r="4469" spans="1:1">
      <c r="A4469">
        <v>4466</v>
      </c>
    </row>
    <row r="4470" spans="1:1">
      <c r="A4470">
        <v>4467</v>
      </c>
    </row>
    <row r="4471" spans="1:1">
      <c r="A4471">
        <v>4468</v>
      </c>
    </row>
    <row r="4472" spans="1:1">
      <c r="A4472">
        <v>4469</v>
      </c>
    </row>
    <row r="4473" spans="1:1">
      <c r="A4473">
        <v>4470</v>
      </c>
    </row>
    <row r="4474" spans="1:1">
      <c r="A4474">
        <v>4471</v>
      </c>
    </row>
    <row r="4475" spans="1:1">
      <c r="A4475">
        <v>4472</v>
      </c>
    </row>
    <row r="4476" spans="1:1">
      <c r="A4476">
        <v>4473</v>
      </c>
    </row>
    <row r="4477" spans="1:1">
      <c r="A4477">
        <v>4474</v>
      </c>
    </row>
    <row r="4478" spans="1:1">
      <c r="A4478">
        <v>4475</v>
      </c>
    </row>
    <row r="4479" spans="1:1">
      <c r="A4479">
        <v>4476</v>
      </c>
    </row>
    <row r="4480" spans="1:1">
      <c r="A4480">
        <v>4477</v>
      </c>
    </row>
    <row r="4481" spans="1:1">
      <c r="A4481">
        <v>4478</v>
      </c>
    </row>
    <row r="4482" spans="1:1">
      <c r="A4482">
        <v>4479</v>
      </c>
    </row>
    <row r="4483" spans="1:1">
      <c r="A4483">
        <v>4480</v>
      </c>
    </row>
    <row r="4484" spans="1:1">
      <c r="A4484">
        <v>4481</v>
      </c>
    </row>
    <row r="4485" spans="1:1">
      <c r="A4485">
        <v>4482</v>
      </c>
    </row>
    <row r="4486" spans="1:1">
      <c r="A4486">
        <v>4483</v>
      </c>
    </row>
    <row r="4487" spans="1:1">
      <c r="A4487">
        <v>4484</v>
      </c>
    </row>
    <row r="4488" spans="1:1">
      <c r="A4488">
        <v>4485</v>
      </c>
    </row>
    <row r="4489" spans="1:1">
      <c r="A4489">
        <v>4486</v>
      </c>
    </row>
    <row r="4490" spans="1:1">
      <c r="A4490">
        <v>4487</v>
      </c>
    </row>
    <row r="4491" spans="1:1">
      <c r="A4491">
        <v>4488</v>
      </c>
    </row>
    <row r="4492" spans="1:1">
      <c r="A4492">
        <v>4489</v>
      </c>
    </row>
    <row r="4493" spans="1:1">
      <c r="A4493">
        <v>4490</v>
      </c>
    </row>
    <row r="4494" spans="1:1">
      <c r="A4494">
        <v>4491</v>
      </c>
    </row>
    <row r="4495" spans="1:1">
      <c r="A4495">
        <v>4492</v>
      </c>
    </row>
    <row r="4496" spans="1:1">
      <c r="A4496">
        <v>4493</v>
      </c>
    </row>
    <row r="4497" spans="1:1">
      <c r="A4497">
        <v>4494</v>
      </c>
    </row>
    <row r="4498" spans="1:1">
      <c r="A4498">
        <v>4495</v>
      </c>
    </row>
    <row r="4499" spans="1:1">
      <c r="A4499">
        <v>4496</v>
      </c>
    </row>
    <row r="4500" spans="1:1">
      <c r="A4500">
        <v>4497</v>
      </c>
    </row>
    <row r="4501" spans="1:1">
      <c r="A4501">
        <v>4498</v>
      </c>
    </row>
    <row r="4502" spans="1:1">
      <c r="A4502">
        <v>4499</v>
      </c>
    </row>
    <row r="4503" spans="1:1">
      <c r="A4503">
        <v>4500</v>
      </c>
    </row>
    <row r="4504" spans="1:1">
      <c r="A4504">
        <v>4501</v>
      </c>
    </row>
    <row r="4505" spans="1:1">
      <c r="A4505">
        <v>4502</v>
      </c>
    </row>
    <row r="4506" spans="1:1">
      <c r="A4506">
        <v>4503</v>
      </c>
    </row>
    <row r="4507" spans="1:1">
      <c r="A4507">
        <v>4504</v>
      </c>
    </row>
    <row r="4508" spans="1:1">
      <c r="A4508">
        <v>4505</v>
      </c>
    </row>
    <row r="4509" spans="1:1">
      <c r="A4509">
        <v>4506</v>
      </c>
    </row>
    <row r="4510" spans="1:1">
      <c r="A4510">
        <v>4507</v>
      </c>
    </row>
    <row r="4511" spans="1:1">
      <c r="A4511">
        <v>4508</v>
      </c>
    </row>
    <row r="4512" spans="1:1">
      <c r="A4512">
        <v>4509</v>
      </c>
    </row>
    <row r="4513" spans="1:1">
      <c r="A4513">
        <v>4510</v>
      </c>
    </row>
    <row r="4514" spans="1:1">
      <c r="A4514">
        <v>4511</v>
      </c>
    </row>
    <row r="4515" spans="1:1">
      <c r="A4515">
        <v>4512</v>
      </c>
    </row>
    <row r="4516" spans="1:1">
      <c r="A4516">
        <v>4513</v>
      </c>
    </row>
    <row r="4517" spans="1:1">
      <c r="A4517">
        <v>4514</v>
      </c>
    </row>
    <row r="4518" spans="1:1">
      <c r="A4518">
        <v>4515</v>
      </c>
    </row>
    <row r="4519" spans="1:1">
      <c r="A4519">
        <v>4516</v>
      </c>
    </row>
    <row r="4520" spans="1:1">
      <c r="A4520">
        <v>4517</v>
      </c>
    </row>
    <row r="4521" spans="1:1">
      <c r="A4521">
        <v>4518</v>
      </c>
    </row>
    <row r="4522" spans="1:1">
      <c r="A4522">
        <v>4519</v>
      </c>
    </row>
    <row r="4523" spans="1:1">
      <c r="A4523">
        <v>4520</v>
      </c>
    </row>
    <row r="4524" spans="1:1">
      <c r="A4524">
        <v>4521</v>
      </c>
    </row>
    <row r="4525" spans="1:1">
      <c r="A4525">
        <v>4522</v>
      </c>
    </row>
    <row r="4526" spans="1:1">
      <c r="A4526">
        <v>4523</v>
      </c>
    </row>
    <row r="4527" spans="1:1">
      <c r="A4527">
        <v>4524</v>
      </c>
    </row>
    <row r="4528" spans="1:1">
      <c r="A4528">
        <v>4525</v>
      </c>
    </row>
    <row r="4529" spans="1:1">
      <c r="A4529">
        <v>4526</v>
      </c>
    </row>
    <row r="4530" spans="1:1">
      <c r="A4530">
        <v>4527</v>
      </c>
    </row>
    <row r="4531" spans="1:1">
      <c r="A4531">
        <v>4528</v>
      </c>
    </row>
    <row r="4532" spans="1:1">
      <c r="A4532">
        <v>4529</v>
      </c>
    </row>
    <row r="4533" spans="1:1">
      <c r="A4533">
        <v>4530</v>
      </c>
    </row>
    <row r="4534" spans="1:1">
      <c r="A4534">
        <v>4531</v>
      </c>
    </row>
    <row r="4535" spans="1:1">
      <c r="A4535">
        <v>4532</v>
      </c>
    </row>
    <row r="4536" spans="1:1">
      <c r="A4536">
        <v>4533</v>
      </c>
    </row>
    <row r="4537" spans="1:1">
      <c r="A4537">
        <v>4534</v>
      </c>
    </row>
    <row r="4538" spans="1:1">
      <c r="A4538">
        <v>4535</v>
      </c>
    </row>
    <row r="4539" spans="1:1">
      <c r="A4539">
        <v>4536</v>
      </c>
    </row>
    <row r="4540" spans="1:1">
      <c r="A4540">
        <v>4537</v>
      </c>
    </row>
    <row r="4541" spans="1:1">
      <c r="A4541">
        <v>4538</v>
      </c>
    </row>
    <row r="4542" spans="1:1">
      <c r="A4542">
        <v>4539</v>
      </c>
    </row>
    <row r="4543" spans="1:1">
      <c r="A4543">
        <v>4540</v>
      </c>
    </row>
    <row r="4544" spans="1:1">
      <c r="A4544">
        <v>4541</v>
      </c>
    </row>
    <row r="4545" spans="1:1">
      <c r="A4545">
        <v>4542</v>
      </c>
    </row>
    <row r="4546" spans="1:1">
      <c r="A4546">
        <v>4543</v>
      </c>
    </row>
    <row r="4547" spans="1:1">
      <c r="A4547">
        <v>4544</v>
      </c>
    </row>
    <row r="4548" spans="1:1">
      <c r="A4548">
        <v>4545</v>
      </c>
    </row>
    <row r="4549" spans="1:1">
      <c r="A4549">
        <v>4546</v>
      </c>
    </row>
    <row r="4550" spans="1:1">
      <c r="A4550">
        <v>4547</v>
      </c>
    </row>
    <row r="4551" spans="1:1">
      <c r="A4551">
        <v>4548</v>
      </c>
    </row>
    <row r="4552" spans="1:1">
      <c r="A4552">
        <v>4549</v>
      </c>
    </row>
    <row r="4553" spans="1:1">
      <c r="A4553">
        <v>4550</v>
      </c>
    </row>
    <row r="4554" spans="1:1">
      <c r="A4554">
        <v>4551</v>
      </c>
    </row>
    <row r="4555" spans="1:1">
      <c r="A4555">
        <v>4552</v>
      </c>
    </row>
    <row r="4556" spans="1:1">
      <c r="A4556">
        <v>4553</v>
      </c>
    </row>
    <row r="4557" spans="1:1">
      <c r="A4557">
        <v>4554</v>
      </c>
    </row>
    <row r="4558" spans="1:1">
      <c r="A4558">
        <v>4555</v>
      </c>
    </row>
    <row r="4559" spans="1:1">
      <c r="A4559">
        <v>4556</v>
      </c>
    </row>
    <row r="4560" spans="1:1">
      <c r="A4560">
        <v>4557</v>
      </c>
    </row>
    <row r="4561" spans="1:1">
      <c r="A4561">
        <v>4558</v>
      </c>
    </row>
    <row r="4562" spans="1:1">
      <c r="A4562">
        <v>4559</v>
      </c>
    </row>
    <row r="4563" spans="1:1">
      <c r="A4563">
        <v>4560</v>
      </c>
    </row>
    <row r="4564" spans="1:1">
      <c r="A4564">
        <v>4561</v>
      </c>
    </row>
    <row r="4565" spans="1:1">
      <c r="A4565">
        <v>4562</v>
      </c>
    </row>
    <row r="4566" spans="1:1">
      <c r="A4566">
        <v>4563</v>
      </c>
    </row>
    <row r="4567" spans="1:1">
      <c r="A4567">
        <v>4564</v>
      </c>
    </row>
    <row r="4568" spans="1:1">
      <c r="A4568">
        <v>4565</v>
      </c>
    </row>
    <row r="4569" spans="1:1">
      <c r="A4569">
        <v>4566</v>
      </c>
    </row>
    <row r="4570" spans="1:1">
      <c r="A4570">
        <v>4567</v>
      </c>
    </row>
    <row r="4571" spans="1:1">
      <c r="A4571">
        <v>4568</v>
      </c>
    </row>
    <row r="4572" spans="1:1">
      <c r="A4572">
        <v>4569</v>
      </c>
    </row>
    <row r="4573" spans="1:1">
      <c r="A4573">
        <v>4570</v>
      </c>
    </row>
    <row r="4574" spans="1:1">
      <c r="A4574">
        <v>4571</v>
      </c>
    </row>
    <row r="4575" spans="1:1">
      <c r="A4575">
        <v>4572</v>
      </c>
    </row>
    <row r="4576" spans="1:1">
      <c r="A4576">
        <v>4573</v>
      </c>
    </row>
    <row r="4577" spans="1:1">
      <c r="A4577">
        <v>4574</v>
      </c>
    </row>
    <row r="4578" spans="1:1">
      <c r="A4578">
        <v>4575</v>
      </c>
    </row>
    <row r="4579" spans="1:1">
      <c r="A4579">
        <v>4576</v>
      </c>
    </row>
    <row r="4580" spans="1:1">
      <c r="A4580">
        <v>4577</v>
      </c>
    </row>
    <row r="4581" spans="1:1">
      <c r="A4581">
        <v>4578</v>
      </c>
    </row>
    <row r="4582" spans="1:1">
      <c r="A4582">
        <v>4579</v>
      </c>
    </row>
    <row r="4583" spans="1:1">
      <c r="A4583">
        <v>4580</v>
      </c>
    </row>
    <row r="4584" spans="1:1">
      <c r="A4584">
        <v>4581</v>
      </c>
    </row>
    <row r="4585" spans="1:1">
      <c r="A4585">
        <v>4582</v>
      </c>
    </row>
    <row r="4586" spans="1:1">
      <c r="A4586">
        <v>4583</v>
      </c>
    </row>
    <row r="4587" spans="1:1">
      <c r="A4587">
        <v>4584</v>
      </c>
    </row>
    <row r="4588" spans="1:1">
      <c r="A4588">
        <v>4585</v>
      </c>
    </row>
    <row r="4589" spans="1:1">
      <c r="A4589">
        <v>4586</v>
      </c>
    </row>
    <row r="4590" spans="1:1">
      <c r="A4590">
        <v>4587</v>
      </c>
    </row>
    <row r="4591" spans="1:1">
      <c r="A4591">
        <v>4588</v>
      </c>
    </row>
    <row r="4592" spans="1:1">
      <c r="A4592">
        <v>4589</v>
      </c>
    </row>
    <row r="4593" spans="1:1">
      <c r="A4593">
        <v>4590</v>
      </c>
    </row>
    <row r="4594" spans="1:1">
      <c r="A4594">
        <v>4591</v>
      </c>
    </row>
    <row r="4595" spans="1:1">
      <c r="A4595">
        <v>4592</v>
      </c>
    </row>
    <row r="4596" spans="1:1">
      <c r="A4596">
        <v>4593</v>
      </c>
    </row>
    <row r="4597" spans="1:1">
      <c r="A4597">
        <v>4594</v>
      </c>
    </row>
    <row r="4598" spans="1:1">
      <c r="A4598">
        <v>4595</v>
      </c>
    </row>
    <row r="4599" spans="1:1">
      <c r="A4599">
        <v>4596</v>
      </c>
    </row>
    <row r="4600" spans="1:1">
      <c r="A4600">
        <v>4597</v>
      </c>
    </row>
    <row r="4601" spans="1:1">
      <c r="A4601">
        <v>4598</v>
      </c>
    </row>
    <row r="4602" spans="1:1">
      <c r="A4602">
        <v>4599</v>
      </c>
    </row>
    <row r="4603" spans="1:1">
      <c r="A4603">
        <v>4600</v>
      </c>
    </row>
    <row r="4604" spans="1:1">
      <c r="A4604">
        <v>4601</v>
      </c>
    </row>
    <row r="4605" spans="1:1">
      <c r="A4605">
        <v>4602</v>
      </c>
    </row>
    <row r="4606" spans="1:1">
      <c r="A4606">
        <v>4603</v>
      </c>
    </row>
    <row r="4607" spans="1:1">
      <c r="A4607">
        <v>4604</v>
      </c>
    </row>
    <row r="4608" spans="1:1">
      <c r="A4608">
        <v>4605</v>
      </c>
    </row>
    <row r="4609" spans="1:1">
      <c r="A4609">
        <v>4606</v>
      </c>
    </row>
    <row r="4610" spans="1:1">
      <c r="A4610">
        <v>4607</v>
      </c>
    </row>
    <row r="4611" spans="1:1">
      <c r="A4611">
        <v>4608</v>
      </c>
    </row>
    <row r="4612" spans="1:1">
      <c r="A4612">
        <v>4609</v>
      </c>
    </row>
    <row r="4613" spans="1:1">
      <c r="A4613">
        <v>4610</v>
      </c>
    </row>
    <row r="4614" spans="1:1">
      <c r="A4614">
        <v>4611</v>
      </c>
    </row>
    <row r="4615" spans="1:1">
      <c r="A4615">
        <v>4612</v>
      </c>
    </row>
    <row r="4616" spans="1:1">
      <c r="A4616">
        <v>4613</v>
      </c>
    </row>
    <row r="4617" spans="1:1">
      <c r="A4617">
        <v>4614</v>
      </c>
    </row>
    <row r="4618" spans="1:1">
      <c r="A4618">
        <v>4615</v>
      </c>
    </row>
    <row r="4619" spans="1:1">
      <c r="A4619">
        <v>4616</v>
      </c>
    </row>
    <row r="4620" spans="1:1">
      <c r="A4620">
        <v>4617</v>
      </c>
    </row>
    <row r="4621" spans="1:1">
      <c r="A4621">
        <v>4618</v>
      </c>
    </row>
    <row r="4622" spans="1:1">
      <c r="A4622">
        <v>4619</v>
      </c>
    </row>
    <row r="4623" spans="1:1">
      <c r="A4623">
        <v>4620</v>
      </c>
    </row>
    <row r="4624" spans="1:1">
      <c r="A4624">
        <v>4621</v>
      </c>
    </row>
    <row r="4625" spans="1:1">
      <c r="A4625">
        <v>4622</v>
      </c>
    </row>
    <row r="4626" spans="1:1">
      <c r="A4626">
        <v>4623</v>
      </c>
    </row>
    <row r="4627" spans="1:1">
      <c r="A4627">
        <v>4624</v>
      </c>
    </row>
    <row r="4628" spans="1:1">
      <c r="A4628">
        <v>4625</v>
      </c>
    </row>
    <row r="4629" spans="1:1">
      <c r="A4629">
        <v>4626</v>
      </c>
    </row>
    <row r="4630" spans="1:1">
      <c r="A4630">
        <v>4627</v>
      </c>
    </row>
    <row r="4631" spans="1:1">
      <c r="A4631">
        <v>4628</v>
      </c>
    </row>
    <row r="4632" spans="1:1">
      <c r="A4632">
        <v>4629</v>
      </c>
    </row>
    <row r="4633" spans="1:1">
      <c r="A4633">
        <v>4630</v>
      </c>
    </row>
    <row r="4634" spans="1:1">
      <c r="A4634">
        <v>4631</v>
      </c>
    </row>
    <row r="4635" spans="1:1">
      <c r="A4635">
        <v>4632</v>
      </c>
    </row>
    <row r="4636" spans="1:1">
      <c r="A4636">
        <v>4633</v>
      </c>
    </row>
    <row r="4637" spans="1:1">
      <c r="A4637">
        <v>4634</v>
      </c>
    </row>
    <row r="4638" spans="1:1">
      <c r="A4638">
        <v>4635</v>
      </c>
    </row>
    <row r="4639" spans="1:1">
      <c r="A4639">
        <v>4636</v>
      </c>
    </row>
    <row r="4640" spans="1:1">
      <c r="A4640">
        <v>4637</v>
      </c>
    </row>
    <row r="4641" spans="1:1">
      <c r="A4641">
        <v>4638</v>
      </c>
    </row>
    <row r="4642" spans="1:1">
      <c r="A4642">
        <v>4639</v>
      </c>
    </row>
    <row r="4643" spans="1:1">
      <c r="A4643">
        <v>4640</v>
      </c>
    </row>
    <row r="4644" spans="1:1">
      <c r="A4644">
        <v>4641</v>
      </c>
    </row>
    <row r="4645" spans="1:1">
      <c r="A4645">
        <v>4642</v>
      </c>
    </row>
    <row r="4646" spans="1:1">
      <c r="A4646">
        <v>4643</v>
      </c>
    </row>
    <row r="4647" spans="1:1">
      <c r="A4647">
        <v>4644</v>
      </c>
    </row>
    <row r="4648" spans="1:1">
      <c r="A4648">
        <v>4645</v>
      </c>
    </row>
    <row r="4649" spans="1:1">
      <c r="A4649">
        <v>4646</v>
      </c>
    </row>
    <row r="4650" spans="1:1">
      <c r="A4650">
        <v>4647</v>
      </c>
    </row>
    <row r="4651" spans="1:1">
      <c r="A4651">
        <v>4648</v>
      </c>
    </row>
    <row r="4652" spans="1:1">
      <c r="A4652">
        <v>4649</v>
      </c>
    </row>
    <row r="4653" spans="1:1">
      <c r="A4653">
        <v>4650</v>
      </c>
    </row>
    <row r="4654" spans="1:1">
      <c r="A4654">
        <v>4651</v>
      </c>
    </row>
    <row r="4655" spans="1:1">
      <c r="A4655">
        <v>4652</v>
      </c>
    </row>
    <row r="4656" spans="1:1">
      <c r="A4656">
        <v>4653</v>
      </c>
    </row>
    <row r="4657" spans="1:1">
      <c r="A4657">
        <v>4654</v>
      </c>
    </row>
    <row r="4658" spans="1:1">
      <c r="A4658">
        <v>4655</v>
      </c>
    </row>
    <row r="4659" spans="1:1">
      <c r="A4659">
        <v>4656</v>
      </c>
    </row>
    <row r="4660" spans="1:1">
      <c r="A4660">
        <v>4657</v>
      </c>
    </row>
    <row r="4661" spans="1:1">
      <c r="A4661">
        <v>4658</v>
      </c>
    </row>
    <row r="4662" spans="1:1">
      <c r="A4662">
        <v>4659</v>
      </c>
    </row>
    <row r="4663" spans="1:1">
      <c r="A4663">
        <v>4660</v>
      </c>
    </row>
    <row r="4664" spans="1:1">
      <c r="A4664">
        <v>4661</v>
      </c>
    </row>
    <row r="4665" spans="1:1">
      <c r="A4665">
        <v>4662</v>
      </c>
    </row>
    <row r="4666" spans="1:1">
      <c r="A4666">
        <v>4663</v>
      </c>
    </row>
    <row r="4667" spans="1:1">
      <c r="A4667">
        <v>4664</v>
      </c>
    </row>
    <row r="4668" spans="1:1">
      <c r="A4668">
        <v>4665</v>
      </c>
    </row>
    <row r="4669" spans="1:1">
      <c r="A4669">
        <v>4666</v>
      </c>
    </row>
    <row r="4670" spans="1:1">
      <c r="A4670">
        <v>4667</v>
      </c>
    </row>
    <row r="4671" spans="1:1">
      <c r="A4671">
        <v>4668</v>
      </c>
    </row>
    <row r="4672" spans="1:1">
      <c r="A4672">
        <v>4669</v>
      </c>
    </row>
    <row r="4673" spans="1:1">
      <c r="A4673">
        <v>4670</v>
      </c>
    </row>
    <row r="4674" spans="1:1">
      <c r="A4674">
        <v>4671</v>
      </c>
    </row>
    <row r="4675" spans="1:1">
      <c r="A4675">
        <v>4672</v>
      </c>
    </row>
    <row r="4676" spans="1:1">
      <c r="A4676">
        <v>4673</v>
      </c>
    </row>
    <row r="4677" spans="1:1">
      <c r="A4677">
        <v>4674</v>
      </c>
    </row>
    <row r="4678" spans="1:1">
      <c r="A4678">
        <v>4675</v>
      </c>
    </row>
    <row r="4679" spans="1:1">
      <c r="A4679">
        <v>4676</v>
      </c>
    </row>
    <row r="4680" spans="1:1">
      <c r="A4680">
        <v>4677</v>
      </c>
    </row>
    <row r="4681" spans="1:1">
      <c r="A4681">
        <v>4678</v>
      </c>
    </row>
    <row r="4682" spans="1:1">
      <c r="A4682">
        <v>4679</v>
      </c>
    </row>
    <row r="4683" spans="1:1">
      <c r="A4683">
        <v>4680</v>
      </c>
    </row>
    <row r="4684" spans="1:1">
      <c r="A4684">
        <v>4681</v>
      </c>
    </row>
    <row r="4685" spans="1:1">
      <c r="A4685">
        <v>4682</v>
      </c>
    </row>
    <row r="4686" spans="1:1">
      <c r="A4686">
        <v>4683</v>
      </c>
    </row>
    <row r="4687" spans="1:1">
      <c r="A4687">
        <v>4684</v>
      </c>
    </row>
    <row r="4688" spans="1:1">
      <c r="A4688">
        <v>4685</v>
      </c>
    </row>
    <row r="4689" spans="1:1">
      <c r="A4689">
        <v>4686</v>
      </c>
    </row>
    <row r="4690" spans="1:1">
      <c r="A4690">
        <v>4687</v>
      </c>
    </row>
    <row r="4691" spans="1:1">
      <c r="A4691">
        <v>4688</v>
      </c>
    </row>
    <row r="4692" spans="1:1">
      <c r="A4692">
        <v>4689</v>
      </c>
    </row>
    <row r="4693" spans="1:1">
      <c r="A4693">
        <v>4690</v>
      </c>
    </row>
    <row r="4694" spans="1:1">
      <c r="A4694">
        <v>4691</v>
      </c>
    </row>
    <row r="4695" spans="1:1">
      <c r="A4695">
        <v>4692</v>
      </c>
    </row>
    <row r="4696" spans="1:1">
      <c r="A4696">
        <v>4693</v>
      </c>
    </row>
    <row r="4697" spans="1:1">
      <c r="A4697">
        <v>4694</v>
      </c>
    </row>
    <row r="4698" spans="1:1">
      <c r="A4698">
        <v>4695</v>
      </c>
    </row>
    <row r="4699" spans="1:1">
      <c r="A4699">
        <v>4696</v>
      </c>
    </row>
    <row r="4700" spans="1:1">
      <c r="A4700">
        <v>4697</v>
      </c>
    </row>
    <row r="4701" spans="1:1">
      <c r="A4701">
        <v>4698</v>
      </c>
    </row>
    <row r="4702" spans="1:1">
      <c r="A4702">
        <v>4699</v>
      </c>
    </row>
    <row r="4703" spans="1:1">
      <c r="A4703">
        <v>4700</v>
      </c>
    </row>
    <row r="4704" spans="1:1">
      <c r="A4704">
        <v>4701</v>
      </c>
    </row>
    <row r="4705" spans="1:1">
      <c r="A4705">
        <v>4702</v>
      </c>
    </row>
    <row r="4706" spans="1:1">
      <c r="A4706">
        <v>4703</v>
      </c>
    </row>
    <row r="4707" spans="1:1">
      <c r="A4707">
        <v>4704</v>
      </c>
    </row>
    <row r="4708" spans="1:1">
      <c r="A4708">
        <v>4705</v>
      </c>
    </row>
    <row r="4709" spans="1:1">
      <c r="A4709">
        <v>4706</v>
      </c>
    </row>
    <row r="4710" spans="1:1">
      <c r="A4710">
        <v>4707</v>
      </c>
    </row>
    <row r="4711" spans="1:1">
      <c r="A4711">
        <v>4708</v>
      </c>
    </row>
    <row r="4712" spans="1:1">
      <c r="A4712">
        <v>4709</v>
      </c>
    </row>
    <row r="4713" spans="1:1">
      <c r="A4713">
        <v>4710</v>
      </c>
    </row>
    <row r="4714" spans="1:1">
      <c r="A4714">
        <v>4711</v>
      </c>
    </row>
    <row r="4715" spans="1:1">
      <c r="A4715">
        <v>4712</v>
      </c>
    </row>
    <row r="4716" spans="1:1">
      <c r="A4716">
        <v>4713</v>
      </c>
    </row>
    <row r="4717" spans="1:1">
      <c r="A4717">
        <v>4714</v>
      </c>
    </row>
    <row r="4718" spans="1:1">
      <c r="A4718">
        <v>4715</v>
      </c>
    </row>
    <row r="4719" spans="1:1">
      <c r="A4719">
        <v>4716</v>
      </c>
    </row>
    <row r="4720" spans="1:1">
      <c r="A4720">
        <v>4717</v>
      </c>
    </row>
    <row r="4721" spans="1:1">
      <c r="A4721">
        <v>4718</v>
      </c>
    </row>
    <row r="4722" spans="1:1">
      <c r="A4722">
        <v>4719</v>
      </c>
    </row>
    <row r="4723" spans="1:1">
      <c r="A4723">
        <v>4720</v>
      </c>
    </row>
    <row r="4724" spans="1:1">
      <c r="A4724">
        <v>4721</v>
      </c>
    </row>
    <row r="4725" spans="1:1">
      <c r="A4725">
        <v>4722</v>
      </c>
    </row>
    <row r="4726" spans="1:1">
      <c r="A4726">
        <v>4723</v>
      </c>
    </row>
    <row r="4727" spans="1:1">
      <c r="A4727">
        <v>4724</v>
      </c>
    </row>
    <row r="4728" spans="1:1">
      <c r="A4728">
        <v>4725</v>
      </c>
    </row>
    <row r="4729" spans="1:1">
      <c r="A4729">
        <v>4726</v>
      </c>
    </row>
    <row r="4730" spans="1:1">
      <c r="A4730">
        <v>4727</v>
      </c>
    </row>
    <row r="4731" spans="1:1">
      <c r="A4731">
        <v>4728</v>
      </c>
    </row>
    <row r="4732" spans="1:1">
      <c r="A4732">
        <v>4729</v>
      </c>
    </row>
    <row r="4733" spans="1:1">
      <c r="A4733">
        <v>4730</v>
      </c>
    </row>
    <row r="4734" spans="1:1">
      <c r="A4734">
        <v>4731</v>
      </c>
    </row>
    <row r="4735" spans="1:1">
      <c r="A4735">
        <v>4732</v>
      </c>
    </row>
    <row r="4736" spans="1:1">
      <c r="A4736">
        <v>4733</v>
      </c>
    </row>
    <row r="4737" spans="1:1">
      <c r="A4737">
        <v>4734</v>
      </c>
    </row>
    <row r="4738" spans="1:1">
      <c r="A4738">
        <v>4735</v>
      </c>
    </row>
    <row r="4739" spans="1:1">
      <c r="A4739">
        <v>4736</v>
      </c>
    </row>
    <row r="4740" spans="1:1">
      <c r="A4740">
        <v>4737</v>
      </c>
    </row>
    <row r="4741" spans="1:1">
      <c r="A4741">
        <v>4738</v>
      </c>
    </row>
    <row r="4742" spans="1:1">
      <c r="A4742">
        <v>4739</v>
      </c>
    </row>
    <row r="4743" spans="1:1">
      <c r="A4743">
        <v>4740</v>
      </c>
    </row>
    <row r="4744" spans="1:1">
      <c r="A4744">
        <v>4741</v>
      </c>
    </row>
    <row r="4745" spans="1:1">
      <c r="A4745">
        <v>4742</v>
      </c>
    </row>
    <row r="4746" spans="1:1">
      <c r="A4746">
        <v>4743</v>
      </c>
    </row>
    <row r="4747" spans="1:1">
      <c r="A4747">
        <v>4744</v>
      </c>
    </row>
    <row r="4748" spans="1:1">
      <c r="A4748">
        <v>4745</v>
      </c>
    </row>
    <row r="4749" spans="1:1">
      <c r="A4749">
        <v>4746</v>
      </c>
    </row>
    <row r="4750" spans="1:1">
      <c r="A4750">
        <v>4747</v>
      </c>
    </row>
    <row r="4751" spans="1:1">
      <c r="A4751">
        <v>4748</v>
      </c>
    </row>
    <row r="4752" spans="1:1">
      <c r="A4752">
        <v>4749</v>
      </c>
    </row>
    <row r="4753" spans="1:1">
      <c r="A4753">
        <v>4750</v>
      </c>
    </row>
    <row r="4754" spans="1:1">
      <c r="A4754">
        <v>4751</v>
      </c>
    </row>
    <row r="4755" spans="1:1">
      <c r="A4755">
        <v>4752</v>
      </c>
    </row>
    <row r="4756" spans="1:1">
      <c r="A4756">
        <v>4753</v>
      </c>
    </row>
    <row r="4757" spans="1:1">
      <c r="A4757">
        <v>4754</v>
      </c>
    </row>
    <row r="4758" spans="1:1">
      <c r="A4758">
        <v>4755</v>
      </c>
    </row>
    <row r="4759" spans="1:1">
      <c r="A4759">
        <v>4756</v>
      </c>
    </row>
    <row r="4760" spans="1:1">
      <c r="A4760">
        <v>4757</v>
      </c>
    </row>
    <row r="4761" spans="1:1">
      <c r="A4761">
        <v>4758</v>
      </c>
    </row>
    <row r="4762" spans="1:1">
      <c r="A4762">
        <v>4759</v>
      </c>
    </row>
    <row r="4763" spans="1:1">
      <c r="A4763">
        <v>4760</v>
      </c>
    </row>
    <row r="4764" spans="1:1">
      <c r="A4764">
        <v>4761</v>
      </c>
    </row>
    <row r="4765" spans="1:1">
      <c r="A4765">
        <v>4762</v>
      </c>
    </row>
    <row r="4766" spans="1:1">
      <c r="A4766">
        <v>4763</v>
      </c>
    </row>
    <row r="4767" spans="1:1">
      <c r="A4767">
        <v>4764</v>
      </c>
    </row>
    <row r="4768" spans="1:1">
      <c r="A4768">
        <v>4765</v>
      </c>
    </row>
    <row r="4769" spans="1:1">
      <c r="A4769">
        <v>4766</v>
      </c>
    </row>
    <row r="4770" spans="1:1">
      <c r="A4770">
        <v>4767</v>
      </c>
    </row>
    <row r="4771" spans="1:1">
      <c r="A4771">
        <v>4768</v>
      </c>
    </row>
    <row r="4772" spans="1:1">
      <c r="A4772">
        <v>4769</v>
      </c>
    </row>
    <row r="4773" spans="1:1">
      <c r="A4773">
        <v>4770</v>
      </c>
    </row>
    <row r="4774" spans="1:1">
      <c r="A4774">
        <v>4771</v>
      </c>
    </row>
    <row r="4775" spans="1:1">
      <c r="A4775">
        <v>4772</v>
      </c>
    </row>
    <row r="4776" spans="1:1">
      <c r="A4776">
        <v>4773</v>
      </c>
    </row>
    <row r="4777" spans="1:1">
      <c r="A4777">
        <v>4774</v>
      </c>
    </row>
    <row r="4778" spans="1:1">
      <c r="A4778">
        <v>4775</v>
      </c>
    </row>
    <row r="4779" spans="1:1">
      <c r="A4779">
        <v>4776</v>
      </c>
    </row>
    <row r="4780" spans="1:1">
      <c r="A4780">
        <v>4777</v>
      </c>
    </row>
    <row r="4781" spans="1:1">
      <c r="A4781">
        <v>4778</v>
      </c>
    </row>
    <row r="4782" spans="1:1">
      <c r="A4782">
        <v>4779</v>
      </c>
    </row>
    <row r="4783" spans="1:1">
      <c r="A4783">
        <v>4780</v>
      </c>
    </row>
    <row r="4784" spans="1:1">
      <c r="A4784">
        <v>4781</v>
      </c>
    </row>
    <row r="4785" spans="1:1">
      <c r="A4785">
        <v>4782</v>
      </c>
    </row>
    <row r="4786" spans="1:1">
      <c r="A4786">
        <v>4783</v>
      </c>
    </row>
    <row r="4787" spans="1:1">
      <c r="A4787">
        <v>4784</v>
      </c>
    </row>
    <row r="4788" spans="1:1">
      <c r="A4788">
        <v>4785</v>
      </c>
    </row>
    <row r="4789" spans="1:1">
      <c r="A4789">
        <v>4786</v>
      </c>
    </row>
    <row r="4790" spans="1:1">
      <c r="A4790">
        <v>4787</v>
      </c>
    </row>
    <row r="4791" spans="1:1">
      <c r="A4791">
        <v>4788</v>
      </c>
    </row>
    <row r="4792" spans="1:1">
      <c r="A4792">
        <v>4789</v>
      </c>
    </row>
    <row r="4793" spans="1:1">
      <c r="A4793">
        <v>4790</v>
      </c>
    </row>
    <row r="4794" spans="1:1">
      <c r="A4794">
        <v>4791</v>
      </c>
    </row>
    <row r="4795" spans="1:1">
      <c r="A4795">
        <v>4792</v>
      </c>
    </row>
    <row r="4796" spans="1:1">
      <c r="A4796">
        <v>4793</v>
      </c>
    </row>
    <row r="4797" spans="1:1">
      <c r="A4797">
        <v>4794</v>
      </c>
    </row>
    <row r="4798" spans="1:1">
      <c r="A4798">
        <v>4795</v>
      </c>
    </row>
    <row r="4799" spans="1:1">
      <c r="A4799">
        <v>4796</v>
      </c>
    </row>
    <row r="4800" spans="1:1">
      <c r="A4800">
        <v>4797</v>
      </c>
    </row>
    <row r="4801" spans="1:1">
      <c r="A4801">
        <v>4798</v>
      </c>
    </row>
    <row r="4802" spans="1:1">
      <c r="A4802">
        <v>4799</v>
      </c>
    </row>
    <row r="4803" spans="1:1">
      <c r="A4803">
        <v>4800</v>
      </c>
    </row>
    <row r="4804" spans="1:1">
      <c r="A4804">
        <v>4801</v>
      </c>
    </row>
    <row r="4805" spans="1:1">
      <c r="A4805">
        <v>4802</v>
      </c>
    </row>
    <row r="4806" spans="1:1">
      <c r="A4806">
        <v>4803</v>
      </c>
    </row>
    <row r="4807" spans="1:1">
      <c r="A4807">
        <v>4804</v>
      </c>
    </row>
    <row r="4808" spans="1:1">
      <c r="A4808">
        <v>4805</v>
      </c>
    </row>
    <row r="4809" spans="1:1">
      <c r="A4809">
        <v>4806</v>
      </c>
    </row>
    <row r="4810" spans="1:1">
      <c r="A4810">
        <v>4807</v>
      </c>
    </row>
    <row r="4811" spans="1:1">
      <c r="A4811">
        <v>4808</v>
      </c>
    </row>
    <row r="4812" spans="1:1">
      <c r="A4812">
        <v>4809</v>
      </c>
    </row>
    <row r="4813" spans="1:1">
      <c r="A4813">
        <v>4810</v>
      </c>
    </row>
    <row r="4814" spans="1:1">
      <c r="A4814">
        <v>4811</v>
      </c>
    </row>
    <row r="4815" spans="1:1">
      <c r="A4815">
        <v>4812</v>
      </c>
    </row>
    <row r="4816" spans="1:1">
      <c r="A4816">
        <v>4813</v>
      </c>
    </row>
    <row r="4817" spans="1:1">
      <c r="A4817">
        <v>4814</v>
      </c>
    </row>
    <row r="4818" spans="1:1">
      <c r="A4818">
        <v>4815</v>
      </c>
    </row>
    <row r="4819" spans="1:1">
      <c r="A4819">
        <v>4816</v>
      </c>
    </row>
    <row r="4820" spans="1:1">
      <c r="A4820">
        <v>4817</v>
      </c>
    </row>
    <row r="4821" spans="1:1">
      <c r="A4821">
        <v>4818</v>
      </c>
    </row>
    <row r="4822" spans="1:1">
      <c r="A4822">
        <v>4819</v>
      </c>
    </row>
    <row r="4823" spans="1:1">
      <c r="A4823">
        <v>4820</v>
      </c>
    </row>
    <row r="4824" spans="1:1">
      <c r="A4824">
        <v>4821</v>
      </c>
    </row>
    <row r="4825" spans="1:1">
      <c r="A4825">
        <v>4822</v>
      </c>
    </row>
    <row r="4826" spans="1:1">
      <c r="A4826">
        <v>4823</v>
      </c>
    </row>
    <row r="4827" spans="1:1">
      <c r="A4827">
        <v>4824</v>
      </c>
    </row>
    <row r="4828" spans="1:1">
      <c r="A4828">
        <v>4825</v>
      </c>
    </row>
    <row r="4829" spans="1:1">
      <c r="A4829">
        <v>4826</v>
      </c>
    </row>
    <row r="4830" spans="1:1">
      <c r="A4830">
        <v>4827</v>
      </c>
    </row>
    <row r="4831" spans="1:1">
      <c r="A4831">
        <v>4828</v>
      </c>
    </row>
    <row r="4832" spans="1:1">
      <c r="A4832">
        <v>4829</v>
      </c>
    </row>
    <row r="4833" spans="1:1">
      <c r="A4833">
        <v>4830</v>
      </c>
    </row>
    <row r="4834" spans="1:1">
      <c r="A4834">
        <v>4831</v>
      </c>
    </row>
    <row r="4835" spans="1:1">
      <c r="A4835">
        <v>4832</v>
      </c>
    </row>
    <row r="4836" spans="1:1">
      <c r="A4836">
        <v>4833</v>
      </c>
    </row>
    <row r="4837" spans="1:1">
      <c r="A4837">
        <v>4834</v>
      </c>
    </row>
    <row r="4838" spans="1:1">
      <c r="A4838">
        <v>4835</v>
      </c>
    </row>
    <row r="4839" spans="1:1">
      <c r="A4839">
        <v>4836</v>
      </c>
    </row>
    <row r="4840" spans="1:1">
      <c r="A4840">
        <v>4837</v>
      </c>
    </row>
    <row r="4841" spans="1:1">
      <c r="A4841">
        <v>4838</v>
      </c>
    </row>
    <row r="4842" spans="1:1">
      <c r="A4842">
        <v>4839</v>
      </c>
    </row>
    <row r="4843" spans="1:1">
      <c r="A4843">
        <v>4840</v>
      </c>
    </row>
    <row r="4844" spans="1:1">
      <c r="A4844">
        <v>4841</v>
      </c>
    </row>
    <row r="4845" spans="1:1">
      <c r="A4845">
        <v>4842</v>
      </c>
    </row>
    <row r="4846" spans="1:1">
      <c r="A4846">
        <v>4843</v>
      </c>
    </row>
    <row r="4847" spans="1:1">
      <c r="A4847">
        <v>4844</v>
      </c>
    </row>
    <row r="4848" spans="1:1">
      <c r="A4848">
        <v>4845</v>
      </c>
    </row>
    <row r="4849" spans="1:1">
      <c r="A4849">
        <v>4846</v>
      </c>
    </row>
    <row r="4850" spans="1:1">
      <c r="A4850">
        <v>4847</v>
      </c>
    </row>
    <row r="4851" spans="1:1">
      <c r="A4851">
        <v>4848</v>
      </c>
    </row>
    <row r="4852" spans="1:1">
      <c r="A4852">
        <v>4849</v>
      </c>
    </row>
    <row r="4853" spans="1:1">
      <c r="A4853">
        <v>4850</v>
      </c>
    </row>
    <row r="4854" spans="1:1">
      <c r="A4854">
        <v>4851</v>
      </c>
    </row>
    <row r="4855" spans="1:1">
      <c r="A4855">
        <v>4852</v>
      </c>
    </row>
    <row r="4856" spans="1:1">
      <c r="A4856">
        <v>4853</v>
      </c>
    </row>
    <row r="4857" spans="1:1">
      <c r="A4857">
        <v>4854</v>
      </c>
    </row>
    <row r="4858" spans="1:1">
      <c r="A4858">
        <v>4855</v>
      </c>
    </row>
    <row r="4859" spans="1:1">
      <c r="A4859">
        <v>4856</v>
      </c>
    </row>
    <row r="4860" spans="1:1">
      <c r="A4860">
        <v>4857</v>
      </c>
    </row>
    <row r="4861" spans="1:1">
      <c r="A4861">
        <v>4858</v>
      </c>
    </row>
    <row r="4862" spans="1:1">
      <c r="A4862">
        <v>4859</v>
      </c>
    </row>
    <row r="4863" spans="1:1">
      <c r="A4863">
        <v>4860</v>
      </c>
    </row>
    <row r="4864" spans="1:1">
      <c r="A4864">
        <v>4861</v>
      </c>
    </row>
    <row r="4865" spans="1:1">
      <c r="A4865">
        <v>4862</v>
      </c>
    </row>
    <row r="4866" spans="1:1">
      <c r="A4866">
        <v>4863</v>
      </c>
    </row>
    <row r="4867" spans="1:1">
      <c r="A4867">
        <v>4864</v>
      </c>
    </row>
    <row r="4868" spans="1:1">
      <c r="A4868">
        <v>4865</v>
      </c>
    </row>
    <row r="4869" spans="1:1">
      <c r="A4869">
        <v>4866</v>
      </c>
    </row>
    <row r="4870" spans="1:1">
      <c r="A4870">
        <v>4867</v>
      </c>
    </row>
    <row r="4871" spans="1:1">
      <c r="A4871">
        <v>4868</v>
      </c>
    </row>
    <row r="4872" spans="1:1">
      <c r="A4872">
        <v>4869</v>
      </c>
    </row>
    <row r="4873" spans="1:1">
      <c r="A4873">
        <v>4870</v>
      </c>
    </row>
    <row r="4874" spans="1:1">
      <c r="A4874">
        <v>4871</v>
      </c>
    </row>
    <row r="4875" spans="1:1">
      <c r="A4875">
        <v>4872</v>
      </c>
    </row>
    <row r="4876" spans="1:1">
      <c r="A4876">
        <v>4873</v>
      </c>
    </row>
    <row r="4877" spans="1:1">
      <c r="A4877">
        <v>4874</v>
      </c>
    </row>
    <row r="4878" spans="1:1">
      <c r="A4878">
        <v>4875</v>
      </c>
    </row>
    <row r="4879" spans="1:1">
      <c r="A4879">
        <v>4876</v>
      </c>
    </row>
    <row r="4880" spans="1:1">
      <c r="A4880">
        <v>4877</v>
      </c>
    </row>
    <row r="4881" spans="1:1">
      <c r="A4881">
        <v>4878</v>
      </c>
    </row>
    <row r="4882" spans="1:1">
      <c r="A4882">
        <v>4879</v>
      </c>
    </row>
    <row r="4883" spans="1:1">
      <c r="A4883">
        <v>4880</v>
      </c>
    </row>
    <row r="4884" spans="1:1">
      <c r="A4884">
        <v>4881</v>
      </c>
    </row>
    <row r="4885" spans="1:1">
      <c r="A4885">
        <v>4882</v>
      </c>
    </row>
    <row r="4886" spans="1:1">
      <c r="A4886">
        <v>4883</v>
      </c>
    </row>
    <row r="4887" spans="1:1">
      <c r="A4887">
        <v>4884</v>
      </c>
    </row>
    <row r="4888" spans="1:1">
      <c r="A4888">
        <v>4885</v>
      </c>
    </row>
    <row r="4889" spans="1:1">
      <c r="A4889">
        <v>4886</v>
      </c>
    </row>
    <row r="4890" spans="1:1">
      <c r="A4890">
        <v>4887</v>
      </c>
    </row>
    <row r="4891" spans="1:1">
      <c r="A4891">
        <v>4888</v>
      </c>
    </row>
    <row r="4892" spans="1:1">
      <c r="A4892">
        <v>4889</v>
      </c>
    </row>
    <row r="4893" spans="1:1">
      <c r="A4893">
        <v>4890</v>
      </c>
    </row>
    <row r="4894" spans="1:1">
      <c r="A4894">
        <v>4891</v>
      </c>
    </row>
    <row r="4895" spans="1:1">
      <c r="A4895">
        <v>4892</v>
      </c>
    </row>
    <row r="4896" spans="1:1">
      <c r="A4896">
        <v>4893</v>
      </c>
    </row>
    <row r="4897" spans="1:1">
      <c r="A4897">
        <v>4894</v>
      </c>
    </row>
    <row r="4898" spans="1:1">
      <c r="A4898">
        <v>4895</v>
      </c>
    </row>
    <row r="4899" spans="1:1">
      <c r="A4899">
        <v>4896</v>
      </c>
    </row>
    <row r="4900" spans="1:1">
      <c r="A4900">
        <v>4897</v>
      </c>
    </row>
    <row r="4901" spans="1:1">
      <c r="A4901">
        <v>4898</v>
      </c>
    </row>
    <row r="4902" spans="1:1">
      <c r="A4902">
        <v>4899</v>
      </c>
    </row>
    <row r="4903" spans="1:1">
      <c r="A4903">
        <v>4900</v>
      </c>
    </row>
    <row r="4904" spans="1:1">
      <c r="A4904">
        <v>4901</v>
      </c>
    </row>
    <row r="4905" spans="1:1">
      <c r="A4905">
        <v>4902</v>
      </c>
    </row>
    <row r="4906" spans="1:1">
      <c r="A4906">
        <v>4903</v>
      </c>
    </row>
    <row r="4907" spans="1:1">
      <c r="A4907">
        <v>4904</v>
      </c>
    </row>
    <row r="4908" spans="1:1">
      <c r="A4908">
        <v>4905</v>
      </c>
    </row>
    <row r="4909" spans="1:1">
      <c r="A4909">
        <v>4906</v>
      </c>
    </row>
    <row r="4910" spans="1:1">
      <c r="A4910">
        <v>4907</v>
      </c>
    </row>
    <row r="4911" spans="1:1">
      <c r="A4911">
        <v>4908</v>
      </c>
    </row>
    <row r="4912" spans="1:1">
      <c r="A4912">
        <v>4909</v>
      </c>
    </row>
    <row r="4913" spans="1:1">
      <c r="A4913">
        <v>4910</v>
      </c>
    </row>
    <row r="4914" spans="1:1">
      <c r="A4914">
        <v>4911</v>
      </c>
    </row>
    <row r="4915" spans="1:1">
      <c r="A4915">
        <v>4912</v>
      </c>
    </row>
    <row r="4916" spans="1:1">
      <c r="A4916">
        <v>4913</v>
      </c>
    </row>
    <row r="4917" spans="1:1">
      <c r="A4917">
        <v>4914</v>
      </c>
    </row>
    <row r="4918" spans="1:1">
      <c r="A4918">
        <v>4915</v>
      </c>
    </row>
    <row r="4919" spans="1:1">
      <c r="A4919">
        <v>4916</v>
      </c>
    </row>
    <row r="4920" spans="1:1">
      <c r="A4920">
        <v>4917</v>
      </c>
    </row>
    <row r="4921" spans="1:1">
      <c r="A4921">
        <v>4918</v>
      </c>
    </row>
    <row r="4922" spans="1:1">
      <c r="A4922">
        <v>4919</v>
      </c>
    </row>
    <row r="4923" spans="1:1">
      <c r="A4923">
        <v>4920</v>
      </c>
    </row>
    <row r="4924" spans="1:1">
      <c r="A4924">
        <v>4921</v>
      </c>
    </row>
    <row r="4925" spans="1:1">
      <c r="A4925">
        <v>4922</v>
      </c>
    </row>
    <row r="4926" spans="1:1">
      <c r="A4926">
        <v>4923</v>
      </c>
    </row>
    <row r="4927" spans="1:1">
      <c r="A4927">
        <v>4924</v>
      </c>
    </row>
    <row r="4928" spans="1:1">
      <c r="A4928">
        <v>4925</v>
      </c>
    </row>
    <row r="4929" spans="1:1">
      <c r="A4929">
        <v>4926</v>
      </c>
    </row>
    <row r="4930" spans="1:1">
      <c r="A4930">
        <v>4927</v>
      </c>
    </row>
    <row r="4931" spans="1:1">
      <c r="A4931">
        <v>4928</v>
      </c>
    </row>
    <row r="4932" spans="1:1">
      <c r="A4932">
        <v>4929</v>
      </c>
    </row>
    <row r="4933" spans="1:1">
      <c r="A4933">
        <v>4930</v>
      </c>
    </row>
    <row r="4934" spans="1:1">
      <c r="A4934">
        <v>4931</v>
      </c>
    </row>
    <row r="4935" spans="1:1">
      <c r="A4935">
        <v>4932</v>
      </c>
    </row>
    <row r="4936" spans="1:1">
      <c r="A4936">
        <v>4933</v>
      </c>
    </row>
    <row r="4937" spans="1:1">
      <c r="A4937">
        <v>4934</v>
      </c>
    </row>
    <row r="4938" spans="1:1">
      <c r="A4938">
        <v>4935</v>
      </c>
    </row>
    <row r="4939" spans="1:1">
      <c r="A4939">
        <v>4936</v>
      </c>
    </row>
    <row r="4940" spans="1:1">
      <c r="A4940">
        <v>4937</v>
      </c>
    </row>
    <row r="4941" spans="1:1">
      <c r="A4941">
        <v>4938</v>
      </c>
    </row>
    <row r="4942" spans="1:1">
      <c r="A4942">
        <v>4939</v>
      </c>
    </row>
    <row r="4943" spans="1:1">
      <c r="A4943">
        <v>4940</v>
      </c>
    </row>
    <row r="4944" spans="1:1">
      <c r="A4944">
        <v>4941</v>
      </c>
    </row>
    <row r="4945" spans="1:1">
      <c r="A4945">
        <v>4942</v>
      </c>
    </row>
    <row r="4946" spans="1:1">
      <c r="A4946">
        <v>4943</v>
      </c>
    </row>
    <row r="4947" spans="1:1">
      <c r="A4947">
        <v>4944</v>
      </c>
    </row>
    <row r="4948" spans="1:1">
      <c r="A4948">
        <v>4945</v>
      </c>
    </row>
    <row r="4949" spans="1:1">
      <c r="A4949">
        <v>4946</v>
      </c>
    </row>
    <row r="4950" spans="1:1">
      <c r="A4950">
        <v>4947</v>
      </c>
    </row>
    <row r="4951" spans="1:1">
      <c r="A4951">
        <v>4948</v>
      </c>
    </row>
    <row r="4952" spans="1:1">
      <c r="A4952">
        <v>4949</v>
      </c>
    </row>
    <row r="4953" spans="1:1">
      <c r="A4953">
        <v>4950</v>
      </c>
    </row>
    <row r="4954" spans="1:1">
      <c r="A4954">
        <v>4951</v>
      </c>
    </row>
    <row r="4955" spans="1:1">
      <c r="A4955">
        <v>4952</v>
      </c>
    </row>
    <row r="4956" spans="1:1">
      <c r="A4956">
        <v>4953</v>
      </c>
    </row>
    <row r="4957" spans="1:1">
      <c r="A4957">
        <v>4954</v>
      </c>
    </row>
    <row r="4958" spans="1:1">
      <c r="A4958">
        <v>4955</v>
      </c>
    </row>
    <row r="4959" spans="1:1">
      <c r="A4959">
        <v>4956</v>
      </c>
    </row>
    <row r="4960" spans="1:1">
      <c r="A4960">
        <v>4957</v>
      </c>
    </row>
    <row r="4961" spans="1:1">
      <c r="A4961">
        <v>4958</v>
      </c>
    </row>
    <row r="4962" spans="1:1">
      <c r="A4962">
        <v>4959</v>
      </c>
    </row>
    <row r="4963" spans="1:1">
      <c r="A4963">
        <v>4960</v>
      </c>
    </row>
    <row r="4964" spans="1:1">
      <c r="A4964">
        <v>4961</v>
      </c>
    </row>
    <row r="4965" spans="1:1">
      <c r="A4965">
        <v>4962</v>
      </c>
    </row>
    <row r="4966" spans="1:1">
      <c r="A4966">
        <v>4963</v>
      </c>
    </row>
    <row r="4967" spans="1:1">
      <c r="A4967">
        <v>4964</v>
      </c>
    </row>
    <row r="4968" spans="1:1">
      <c r="A4968">
        <v>4965</v>
      </c>
    </row>
    <row r="4969" spans="1:1">
      <c r="A4969">
        <v>4966</v>
      </c>
    </row>
    <row r="4970" spans="1:1">
      <c r="A4970">
        <v>4967</v>
      </c>
    </row>
    <row r="4971" spans="1:1">
      <c r="A4971">
        <v>4968</v>
      </c>
    </row>
    <row r="4972" spans="1:1">
      <c r="A4972">
        <v>4969</v>
      </c>
    </row>
    <row r="4973" spans="1:1">
      <c r="A4973">
        <v>4970</v>
      </c>
    </row>
    <row r="4974" spans="1:1">
      <c r="A4974">
        <v>4971</v>
      </c>
    </row>
    <row r="4975" spans="1:1">
      <c r="A4975">
        <v>4972</v>
      </c>
    </row>
    <row r="4976" spans="1:1">
      <c r="A4976">
        <v>4973</v>
      </c>
    </row>
    <row r="4977" spans="1:1">
      <c r="A4977">
        <v>4974</v>
      </c>
    </row>
    <row r="4978" spans="1:1">
      <c r="A4978">
        <v>4975</v>
      </c>
    </row>
    <row r="4979" spans="1:1">
      <c r="A4979">
        <v>4976</v>
      </c>
    </row>
    <row r="4980" spans="1:1">
      <c r="A4980">
        <v>4977</v>
      </c>
    </row>
    <row r="4981" spans="1:1">
      <c r="A4981">
        <v>4978</v>
      </c>
    </row>
    <row r="4982" spans="1:1">
      <c r="A4982">
        <v>4979</v>
      </c>
    </row>
    <row r="4983" spans="1:1">
      <c r="A4983">
        <v>4980</v>
      </c>
    </row>
    <row r="4984" spans="1:1">
      <c r="A4984">
        <v>4981</v>
      </c>
    </row>
    <row r="4985" spans="1:1">
      <c r="A4985">
        <v>4982</v>
      </c>
    </row>
    <row r="4986" spans="1:1">
      <c r="A4986">
        <v>4983</v>
      </c>
    </row>
    <row r="4987" spans="1:1">
      <c r="A4987">
        <v>4984</v>
      </c>
    </row>
    <row r="4988" spans="1:1">
      <c r="A4988">
        <v>4985</v>
      </c>
    </row>
    <row r="4989" spans="1:1">
      <c r="A4989">
        <v>4986</v>
      </c>
    </row>
    <row r="4990" spans="1:1">
      <c r="A4990">
        <v>4987</v>
      </c>
    </row>
    <row r="4991" spans="1:1">
      <c r="A4991">
        <v>4988</v>
      </c>
    </row>
    <row r="4992" spans="1:1">
      <c r="A4992">
        <v>4989</v>
      </c>
    </row>
    <row r="4993" spans="1:1">
      <c r="A4993">
        <v>4990</v>
      </c>
    </row>
    <row r="4994" spans="1:1">
      <c r="A4994">
        <v>4991</v>
      </c>
    </row>
    <row r="4995" spans="1:1">
      <c r="A4995">
        <v>4992</v>
      </c>
    </row>
    <row r="4996" spans="1:1">
      <c r="A4996">
        <v>4993</v>
      </c>
    </row>
    <row r="4997" spans="1:1">
      <c r="A4997">
        <v>4994</v>
      </c>
    </row>
    <row r="4998" spans="1:1">
      <c r="A4998">
        <v>4995</v>
      </c>
    </row>
    <row r="4999" spans="1:1">
      <c r="A4999">
        <v>4996</v>
      </c>
    </row>
    <row r="5000" spans="1:1">
      <c r="A5000">
        <v>4997</v>
      </c>
    </row>
    <row r="5001" spans="1:1">
      <c r="A5001">
        <v>4998</v>
      </c>
    </row>
    <row r="5002" spans="1:1">
      <c r="A5002">
        <v>4999</v>
      </c>
    </row>
    <row r="5003" spans="1:1">
      <c r="A5003">
        <v>5000</v>
      </c>
    </row>
    <row r="5004" spans="1:1">
      <c r="A5004">
        <v>5001</v>
      </c>
    </row>
    <row r="5005" spans="1:1">
      <c r="A5005">
        <v>5002</v>
      </c>
    </row>
    <row r="5006" spans="1:1">
      <c r="A5006">
        <v>5003</v>
      </c>
    </row>
    <row r="5007" spans="1:1">
      <c r="A5007">
        <v>5004</v>
      </c>
    </row>
    <row r="5008" spans="1:1">
      <c r="A5008">
        <v>5005</v>
      </c>
    </row>
    <row r="5009" spans="1:1">
      <c r="A5009">
        <v>5006</v>
      </c>
    </row>
    <row r="5010" spans="1:1">
      <c r="A5010">
        <v>5007</v>
      </c>
    </row>
    <row r="5011" spans="1:1">
      <c r="A5011">
        <v>5008</v>
      </c>
    </row>
    <row r="5012" spans="1:1">
      <c r="A5012">
        <v>5009</v>
      </c>
    </row>
    <row r="5013" spans="1:1">
      <c r="A5013">
        <v>5010</v>
      </c>
    </row>
    <row r="5014" spans="1:1">
      <c r="A5014">
        <v>5011</v>
      </c>
    </row>
    <row r="5015" spans="1:1">
      <c r="A5015">
        <v>5012</v>
      </c>
    </row>
    <row r="5016" spans="1:1">
      <c r="A5016">
        <v>5013</v>
      </c>
    </row>
    <row r="5017" spans="1:1">
      <c r="A5017">
        <v>5014</v>
      </c>
    </row>
    <row r="5018" spans="1:1">
      <c r="A5018">
        <v>5015</v>
      </c>
    </row>
    <row r="5019" spans="1:1">
      <c r="A5019">
        <v>5016</v>
      </c>
    </row>
    <row r="5020" spans="1:1">
      <c r="A5020">
        <v>5017</v>
      </c>
    </row>
    <row r="5021" spans="1:1">
      <c r="A5021">
        <v>5018</v>
      </c>
    </row>
    <row r="5022" spans="1:1">
      <c r="A5022">
        <v>5019</v>
      </c>
    </row>
    <row r="5023" spans="1:1">
      <c r="A5023">
        <v>5020</v>
      </c>
    </row>
    <row r="5024" spans="1:1">
      <c r="A5024">
        <v>5021</v>
      </c>
    </row>
    <row r="5025" spans="1:1">
      <c r="A5025">
        <v>5022</v>
      </c>
    </row>
    <row r="5026" spans="1:1">
      <c r="A5026">
        <v>5023</v>
      </c>
    </row>
    <row r="5027" spans="1:1">
      <c r="A5027">
        <v>5024</v>
      </c>
    </row>
    <row r="5028" spans="1:1">
      <c r="A5028">
        <v>5025</v>
      </c>
    </row>
    <row r="5029" spans="1:1">
      <c r="A5029">
        <v>5026</v>
      </c>
    </row>
    <row r="5030" spans="1:1">
      <c r="A5030">
        <v>5027</v>
      </c>
    </row>
    <row r="5031" spans="1:1">
      <c r="A5031">
        <v>5028</v>
      </c>
    </row>
    <row r="5032" spans="1:1">
      <c r="A5032">
        <v>5029</v>
      </c>
    </row>
    <row r="5033" spans="1:1">
      <c r="A5033">
        <v>5030</v>
      </c>
    </row>
    <row r="5034" spans="1:1">
      <c r="A5034">
        <v>5031</v>
      </c>
    </row>
    <row r="5035" spans="1:1">
      <c r="A5035">
        <v>5032</v>
      </c>
    </row>
    <row r="5036" spans="1:1">
      <c r="A5036">
        <v>5033</v>
      </c>
    </row>
    <row r="5037" spans="1:1">
      <c r="A5037">
        <v>5034</v>
      </c>
    </row>
    <row r="5038" spans="1:1">
      <c r="A5038">
        <v>5035</v>
      </c>
    </row>
    <row r="5039" spans="1:1">
      <c r="A5039">
        <v>5036</v>
      </c>
    </row>
    <row r="5040" spans="1:1">
      <c r="A5040">
        <v>5037</v>
      </c>
    </row>
    <row r="5041" spans="1:1">
      <c r="A5041">
        <v>5038</v>
      </c>
    </row>
    <row r="5042" spans="1:1">
      <c r="A5042">
        <v>5039</v>
      </c>
    </row>
    <row r="5043" spans="1:1">
      <c r="A5043">
        <v>5040</v>
      </c>
    </row>
    <row r="5044" spans="1:1">
      <c r="A5044">
        <v>5041</v>
      </c>
    </row>
    <row r="5045" spans="1:1">
      <c r="A5045">
        <v>5042</v>
      </c>
    </row>
    <row r="5046" spans="1:1">
      <c r="A5046">
        <v>5043</v>
      </c>
    </row>
    <row r="5047" spans="1:1">
      <c r="A5047">
        <v>5044</v>
      </c>
    </row>
    <row r="5048" spans="1:1">
      <c r="A5048">
        <v>5045</v>
      </c>
    </row>
    <row r="5049" spans="1:1">
      <c r="A5049">
        <v>5046</v>
      </c>
    </row>
    <row r="5050" spans="1:1">
      <c r="A5050">
        <v>5047</v>
      </c>
    </row>
    <row r="5051" spans="1:1">
      <c r="A5051">
        <v>5048</v>
      </c>
    </row>
    <row r="5052" spans="1:1">
      <c r="A5052">
        <v>5049</v>
      </c>
    </row>
    <row r="5053" spans="1:1">
      <c r="A5053">
        <v>5050</v>
      </c>
    </row>
    <row r="5054" spans="1:1">
      <c r="A5054">
        <v>5051</v>
      </c>
    </row>
    <row r="5055" spans="1:1">
      <c r="A5055">
        <v>5052</v>
      </c>
    </row>
    <row r="5056" spans="1:1">
      <c r="A5056">
        <v>5053</v>
      </c>
    </row>
    <row r="5057" spans="1:1">
      <c r="A5057">
        <v>5054</v>
      </c>
    </row>
    <row r="5058" spans="1:1">
      <c r="A5058">
        <v>5055</v>
      </c>
    </row>
    <row r="5059" spans="1:1">
      <c r="A5059">
        <v>5056</v>
      </c>
    </row>
    <row r="5060" spans="1:1">
      <c r="A5060">
        <v>5057</v>
      </c>
    </row>
    <row r="5061" spans="1:1">
      <c r="A5061">
        <v>5058</v>
      </c>
    </row>
    <row r="5062" spans="1:1">
      <c r="A5062">
        <v>5059</v>
      </c>
    </row>
    <row r="5063" spans="1:1">
      <c r="A5063">
        <v>5060</v>
      </c>
    </row>
    <row r="5064" spans="1:1">
      <c r="A5064">
        <v>5061</v>
      </c>
    </row>
    <row r="5065" spans="1:1">
      <c r="A5065">
        <v>5062</v>
      </c>
    </row>
    <row r="5066" spans="1:1">
      <c r="A5066">
        <v>5063</v>
      </c>
    </row>
    <row r="5067" spans="1:1">
      <c r="A5067">
        <v>5064</v>
      </c>
    </row>
    <row r="5068" spans="1:1">
      <c r="A5068">
        <v>5065</v>
      </c>
    </row>
    <row r="5069" spans="1:1">
      <c r="A5069">
        <v>5066</v>
      </c>
    </row>
    <row r="5070" spans="1:1">
      <c r="A5070">
        <v>5067</v>
      </c>
    </row>
    <row r="5071" spans="1:1">
      <c r="A5071">
        <v>5068</v>
      </c>
    </row>
    <row r="5072" spans="1:1">
      <c r="A5072">
        <v>5069</v>
      </c>
    </row>
    <row r="5073" spans="1:1">
      <c r="A5073">
        <v>5070</v>
      </c>
    </row>
    <row r="5074" spans="1:1">
      <c r="A5074">
        <v>5071</v>
      </c>
    </row>
    <row r="5075" spans="1:1">
      <c r="A5075">
        <v>5072</v>
      </c>
    </row>
    <row r="5076" spans="1:1">
      <c r="A5076">
        <v>5073</v>
      </c>
    </row>
    <row r="5077" spans="1:1">
      <c r="A5077">
        <v>5074</v>
      </c>
    </row>
    <row r="5078" spans="1:1">
      <c r="A5078">
        <v>5075</v>
      </c>
    </row>
    <row r="5079" spans="1:1">
      <c r="A5079">
        <v>5076</v>
      </c>
    </row>
    <row r="5080" spans="1:1">
      <c r="A5080">
        <v>5077</v>
      </c>
    </row>
    <row r="5081" spans="1:1">
      <c r="A5081">
        <v>5078</v>
      </c>
    </row>
    <row r="5082" spans="1:1">
      <c r="A5082">
        <v>5079</v>
      </c>
    </row>
    <row r="5083" spans="1:1">
      <c r="A5083">
        <v>5080</v>
      </c>
    </row>
    <row r="5084" spans="1:1">
      <c r="A5084">
        <v>5081</v>
      </c>
    </row>
    <row r="5085" spans="1:1">
      <c r="A5085">
        <v>5082</v>
      </c>
    </row>
    <row r="5086" spans="1:1">
      <c r="A5086">
        <v>5083</v>
      </c>
    </row>
    <row r="5087" spans="1:1">
      <c r="A5087">
        <v>5084</v>
      </c>
    </row>
    <row r="5088" spans="1:1">
      <c r="A5088">
        <v>5085</v>
      </c>
    </row>
    <row r="5089" spans="1:1">
      <c r="A5089">
        <v>5086</v>
      </c>
    </row>
    <row r="5090" spans="1:1">
      <c r="A5090">
        <v>5087</v>
      </c>
    </row>
    <row r="5091" spans="1:1">
      <c r="A5091">
        <v>5088</v>
      </c>
    </row>
    <row r="5092" spans="1:1">
      <c r="A5092">
        <v>5089</v>
      </c>
    </row>
    <row r="5093" spans="1:1">
      <c r="A5093">
        <v>5090</v>
      </c>
    </row>
    <row r="5094" spans="1:1">
      <c r="A5094">
        <v>5091</v>
      </c>
    </row>
    <row r="5095" spans="1:1">
      <c r="A5095">
        <v>5092</v>
      </c>
    </row>
    <row r="5096" spans="1:1">
      <c r="A5096">
        <v>5093</v>
      </c>
    </row>
    <row r="5097" spans="1:1">
      <c r="A5097">
        <v>5094</v>
      </c>
    </row>
    <row r="5098" spans="1:1">
      <c r="A5098">
        <v>5095</v>
      </c>
    </row>
    <row r="5099" spans="1:1">
      <c r="A5099">
        <v>5096</v>
      </c>
    </row>
    <row r="5100" spans="1:1">
      <c r="A5100">
        <v>5097</v>
      </c>
    </row>
    <row r="5101" spans="1:1">
      <c r="A5101">
        <v>5098</v>
      </c>
    </row>
    <row r="5102" spans="1:1">
      <c r="A5102">
        <v>5099</v>
      </c>
    </row>
    <row r="5103" spans="1:1">
      <c r="A5103">
        <v>5100</v>
      </c>
    </row>
    <row r="5104" spans="1:1">
      <c r="A5104">
        <v>5101</v>
      </c>
    </row>
    <row r="5105" spans="1:1">
      <c r="A5105">
        <v>5102</v>
      </c>
    </row>
    <row r="5106" spans="1:1">
      <c r="A5106">
        <v>5103</v>
      </c>
    </row>
    <row r="5107" spans="1:1">
      <c r="A5107">
        <v>5104</v>
      </c>
    </row>
    <row r="5108" spans="1:1">
      <c r="A5108">
        <v>5105</v>
      </c>
    </row>
    <row r="5109" spans="1:1">
      <c r="A5109">
        <v>5106</v>
      </c>
    </row>
    <row r="5110" spans="1:1">
      <c r="A5110">
        <v>5107</v>
      </c>
    </row>
    <row r="5111" spans="1:1">
      <c r="A5111">
        <v>5108</v>
      </c>
    </row>
    <row r="5112" spans="1:1">
      <c r="A5112">
        <v>5109</v>
      </c>
    </row>
    <row r="5113" spans="1:1">
      <c r="A5113">
        <v>5110</v>
      </c>
    </row>
    <row r="5114" spans="1:1">
      <c r="A5114">
        <v>5111</v>
      </c>
    </row>
    <row r="5115" spans="1:1">
      <c r="A5115">
        <v>5112</v>
      </c>
    </row>
    <row r="5116" spans="1:1">
      <c r="A5116">
        <v>5113</v>
      </c>
    </row>
    <row r="5117" spans="1:1">
      <c r="A5117">
        <v>5114</v>
      </c>
    </row>
    <row r="5118" spans="1:1">
      <c r="A5118">
        <v>5115</v>
      </c>
    </row>
    <row r="5119" spans="1:1">
      <c r="A5119">
        <v>5116</v>
      </c>
    </row>
    <row r="5120" spans="1:1">
      <c r="A5120">
        <v>5117</v>
      </c>
    </row>
    <row r="5121" spans="1:1">
      <c r="A5121">
        <v>5118</v>
      </c>
    </row>
    <row r="5122" spans="1:1">
      <c r="A5122">
        <v>5119</v>
      </c>
    </row>
    <row r="5123" spans="1:1">
      <c r="A5123">
        <v>5120</v>
      </c>
    </row>
    <row r="5124" spans="1:1">
      <c r="A5124">
        <v>5121</v>
      </c>
    </row>
    <row r="5125" spans="1:1">
      <c r="A5125">
        <v>5122</v>
      </c>
    </row>
    <row r="5126" spans="1:1">
      <c r="A5126">
        <v>5123</v>
      </c>
    </row>
    <row r="5127" spans="1:1">
      <c r="A5127">
        <v>5124</v>
      </c>
    </row>
    <row r="5128" spans="1:1">
      <c r="A5128">
        <v>5125</v>
      </c>
    </row>
    <row r="5129" spans="1:1">
      <c r="A5129">
        <v>5126</v>
      </c>
    </row>
    <row r="5130" spans="1:1">
      <c r="A5130">
        <v>5127</v>
      </c>
    </row>
    <row r="5131" spans="1:1">
      <c r="A5131">
        <v>5128</v>
      </c>
    </row>
    <row r="5132" spans="1:1">
      <c r="A5132">
        <v>5129</v>
      </c>
    </row>
    <row r="5133" spans="1:1">
      <c r="A5133">
        <v>5130</v>
      </c>
    </row>
    <row r="5134" spans="1:1">
      <c r="A5134">
        <v>5131</v>
      </c>
    </row>
    <row r="5135" spans="1:1">
      <c r="A5135">
        <v>5132</v>
      </c>
    </row>
    <row r="5136" spans="1:1">
      <c r="A5136">
        <v>5133</v>
      </c>
    </row>
    <row r="5137" spans="1:1">
      <c r="A5137">
        <v>5134</v>
      </c>
    </row>
    <row r="5138" spans="1:1">
      <c r="A5138">
        <v>5135</v>
      </c>
    </row>
    <row r="5139" spans="1:1">
      <c r="A5139">
        <v>5136</v>
      </c>
    </row>
    <row r="5140" spans="1:1">
      <c r="A5140">
        <v>5137</v>
      </c>
    </row>
    <row r="5141" spans="1:1">
      <c r="A5141">
        <v>5138</v>
      </c>
    </row>
    <row r="5142" spans="1:1">
      <c r="A5142">
        <v>5139</v>
      </c>
    </row>
    <row r="5143" spans="1:1">
      <c r="A5143">
        <v>5140</v>
      </c>
    </row>
    <row r="5144" spans="1:1">
      <c r="A5144">
        <v>5141</v>
      </c>
    </row>
    <row r="5145" spans="1:1">
      <c r="A5145">
        <v>5142</v>
      </c>
    </row>
    <row r="5146" spans="1:1">
      <c r="A5146">
        <v>5143</v>
      </c>
    </row>
    <row r="5147" spans="1:1">
      <c r="A5147">
        <v>5144</v>
      </c>
    </row>
    <row r="5148" spans="1:1">
      <c r="A5148">
        <v>5145</v>
      </c>
    </row>
    <row r="5149" spans="1:1">
      <c r="A5149">
        <v>5146</v>
      </c>
    </row>
    <row r="5150" spans="1:1">
      <c r="A5150">
        <v>5147</v>
      </c>
    </row>
    <row r="5151" spans="1:1">
      <c r="A5151">
        <v>5148</v>
      </c>
    </row>
    <row r="5152" spans="1:1">
      <c r="A5152">
        <v>5149</v>
      </c>
    </row>
    <row r="5153" spans="1:1">
      <c r="A5153">
        <v>5150</v>
      </c>
    </row>
    <row r="5154" spans="1:1">
      <c r="A5154">
        <v>5151</v>
      </c>
    </row>
    <row r="5155" spans="1:1">
      <c r="A5155">
        <v>5152</v>
      </c>
    </row>
    <row r="5156" spans="1:1">
      <c r="A5156">
        <v>5153</v>
      </c>
    </row>
    <row r="5157" spans="1:1">
      <c r="A5157">
        <v>5154</v>
      </c>
    </row>
    <row r="5158" spans="1:1">
      <c r="A5158">
        <v>5155</v>
      </c>
    </row>
    <row r="5159" spans="1:1">
      <c r="A5159">
        <v>5156</v>
      </c>
    </row>
    <row r="5160" spans="1:1">
      <c r="A5160">
        <v>5157</v>
      </c>
    </row>
    <row r="5161" spans="1:1">
      <c r="A5161">
        <v>5158</v>
      </c>
    </row>
    <row r="5162" spans="1:1">
      <c r="A5162">
        <v>5159</v>
      </c>
    </row>
    <row r="5163" spans="1:1">
      <c r="A5163">
        <v>5160</v>
      </c>
    </row>
    <row r="5164" spans="1:1">
      <c r="A5164">
        <v>5161</v>
      </c>
    </row>
    <row r="5165" spans="1:1">
      <c r="A5165">
        <v>5162</v>
      </c>
    </row>
    <row r="5166" spans="1:1">
      <c r="A5166">
        <v>5163</v>
      </c>
    </row>
    <row r="5167" spans="1:1">
      <c r="A5167">
        <v>5164</v>
      </c>
    </row>
    <row r="5168" spans="1:1">
      <c r="A5168">
        <v>5165</v>
      </c>
    </row>
    <row r="5169" spans="1:1">
      <c r="A5169">
        <v>5166</v>
      </c>
    </row>
    <row r="5170" spans="1:1">
      <c r="A5170">
        <v>5167</v>
      </c>
    </row>
    <row r="5171" spans="1:1">
      <c r="A5171">
        <v>5168</v>
      </c>
    </row>
    <row r="5172" spans="1:1">
      <c r="A5172">
        <v>5169</v>
      </c>
    </row>
    <row r="5173" spans="1:1">
      <c r="A5173">
        <v>5170</v>
      </c>
    </row>
    <row r="5174" spans="1:1">
      <c r="A5174">
        <v>5171</v>
      </c>
    </row>
    <row r="5175" spans="1:1">
      <c r="A5175">
        <v>5172</v>
      </c>
    </row>
    <row r="5176" spans="1:1">
      <c r="A5176">
        <v>5173</v>
      </c>
    </row>
    <row r="5177" spans="1:1">
      <c r="A5177">
        <v>5174</v>
      </c>
    </row>
    <row r="5178" spans="1:1">
      <c r="A5178">
        <v>5175</v>
      </c>
    </row>
    <row r="5179" spans="1:1">
      <c r="A5179">
        <v>5176</v>
      </c>
    </row>
    <row r="5180" spans="1:1">
      <c r="A5180">
        <v>5177</v>
      </c>
    </row>
    <row r="5181" spans="1:1">
      <c r="A5181">
        <v>5178</v>
      </c>
    </row>
    <row r="5182" spans="1:1">
      <c r="A5182">
        <v>5179</v>
      </c>
    </row>
    <row r="5183" spans="1:1">
      <c r="A5183">
        <v>5180</v>
      </c>
    </row>
    <row r="5184" spans="1:1">
      <c r="A5184">
        <v>5181</v>
      </c>
    </row>
    <row r="5185" spans="1:1">
      <c r="A5185">
        <v>5182</v>
      </c>
    </row>
    <row r="5186" spans="1:1">
      <c r="A5186">
        <v>5183</v>
      </c>
    </row>
    <row r="5187" spans="1:1">
      <c r="A5187">
        <v>5184</v>
      </c>
    </row>
    <row r="5188" spans="1:1">
      <c r="A5188">
        <v>5185</v>
      </c>
    </row>
    <row r="5189" spans="1:1">
      <c r="A5189">
        <v>5186</v>
      </c>
    </row>
    <row r="5190" spans="1:1">
      <c r="A5190">
        <v>5187</v>
      </c>
    </row>
    <row r="5191" spans="1:1">
      <c r="A5191">
        <v>5188</v>
      </c>
    </row>
    <row r="5192" spans="1:1">
      <c r="A5192">
        <v>5189</v>
      </c>
    </row>
    <row r="5193" spans="1:1">
      <c r="A5193">
        <v>5190</v>
      </c>
    </row>
    <row r="5194" spans="1:1">
      <c r="A5194">
        <v>5191</v>
      </c>
    </row>
    <row r="5195" spans="1:1">
      <c r="A5195">
        <v>5192</v>
      </c>
    </row>
    <row r="5196" spans="1:1">
      <c r="A5196">
        <v>5193</v>
      </c>
    </row>
    <row r="5197" spans="1:1">
      <c r="A5197">
        <v>5194</v>
      </c>
    </row>
    <row r="5198" spans="1:1">
      <c r="A5198">
        <v>5195</v>
      </c>
    </row>
    <row r="5199" spans="1:1">
      <c r="A5199">
        <v>5196</v>
      </c>
    </row>
    <row r="5200" spans="1:1">
      <c r="A5200">
        <v>5197</v>
      </c>
    </row>
    <row r="5201" spans="1:1">
      <c r="A5201">
        <v>5198</v>
      </c>
    </row>
    <row r="5202" spans="1:1">
      <c r="A5202">
        <v>5199</v>
      </c>
    </row>
    <row r="5203" spans="1:1">
      <c r="A5203">
        <v>5200</v>
      </c>
    </row>
    <row r="5204" spans="1:1">
      <c r="A5204">
        <v>5201</v>
      </c>
    </row>
    <row r="5205" spans="1:1">
      <c r="A5205">
        <v>5202</v>
      </c>
    </row>
    <row r="5206" spans="1:1">
      <c r="A5206">
        <v>5203</v>
      </c>
    </row>
    <row r="5207" spans="1:1">
      <c r="A5207">
        <v>5204</v>
      </c>
    </row>
    <row r="5208" spans="1:1">
      <c r="A5208">
        <v>5205</v>
      </c>
    </row>
    <row r="5209" spans="1:1">
      <c r="A5209">
        <v>5206</v>
      </c>
    </row>
    <row r="5210" spans="1:1">
      <c r="A5210">
        <v>5207</v>
      </c>
    </row>
    <row r="5211" spans="1:1">
      <c r="A5211">
        <v>5208</v>
      </c>
    </row>
    <row r="5212" spans="1:1">
      <c r="A5212">
        <v>5209</v>
      </c>
    </row>
    <row r="5213" spans="1:1">
      <c r="A5213">
        <v>5210</v>
      </c>
    </row>
    <row r="5214" spans="1:1">
      <c r="A5214">
        <v>5211</v>
      </c>
    </row>
    <row r="5215" spans="1:1">
      <c r="A5215">
        <v>5212</v>
      </c>
    </row>
    <row r="5216" spans="1:1">
      <c r="A5216">
        <v>5213</v>
      </c>
    </row>
    <row r="5217" spans="1:1">
      <c r="A5217">
        <v>5214</v>
      </c>
    </row>
    <row r="5218" spans="1:1">
      <c r="A5218">
        <v>5215</v>
      </c>
    </row>
    <row r="5219" spans="1:1">
      <c r="A5219">
        <v>5216</v>
      </c>
    </row>
    <row r="5220" spans="1:1">
      <c r="A5220">
        <v>5217</v>
      </c>
    </row>
    <row r="5221" spans="1:1">
      <c r="A5221">
        <v>5218</v>
      </c>
    </row>
    <row r="5222" spans="1:1">
      <c r="A5222">
        <v>5219</v>
      </c>
    </row>
    <row r="5223" spans="1:1">
      <c r="A5223">
        <v>5220</v>
      </c>
    </row>
    <row r="5224" spans="1:1">
      <c r="A5224">
        <v>5221</v>
      </c>
    </row>
    <row r="5225" spans="1:1">
      <c r="A5225">
        <v>5222</v>
      </c>
    </row>
    <row r="5226" spans="1:1">
      <c r="A5226">
        <v>5223</v>
      </c>
    </row>
    <row r="5227" spans="1:1">
      <c r="A5227">
        <v>5224</v>
      </c>
    </row>
    <row r="5228" spans="1:1">
      <c r="A5228">
        <v>5225</v>
      </c>
    </row>
    <row r="5229" spans="1:1">
      <c r="A5229">
        <v>5226</v>
      </c>
    </row>
    <row r="5230" spans="1:1">
      <c r="A5230">
        <v>5227</v>
      </c>
    </row>
    <row r="5231" spans="1:1">
      <c r="A5231">
        <v>5228</v>
      </c>
    </row>
    <row r="5232" spans="1:1">
      <c r="A5232">
        <v>5229</v>
      </c>
    </row>
    <row r="5233" spans="1:1">
      <c r="A5233">
        <v>5230</v>
      </c>
    </row>
    <row r="5234" spans="1:1">
      <c r="A5234">
        <v>5231</v>
      </c>
    </row>
    <row r="5235" spans="1:1">
      <c r="A5235">
        <v>5232</v>
      </c>
    </row>
    <row r="5236" spans="1:1">
      <c r="A5236">
        <v>5233</v>
      </c>
    </row>
    <row r="5237" spans="1:1">
      <c r="A5237">
        <v>5234</v>
      </c>
    </row>
    <row r="5238" spans="1:1">
      <c r="A5238">
        <v>5235</v>
      </c>
    </row>
    <row r="5239" spans="1:1">
      <c r="A5239">
        <v>5236</v>
      </c>
    </row>
    <row r="5240" spans="1:1">
      <c r="A5240">
        <v>5237</v>
      </c>
    </row>
    <row r="5241" spans="1:1">
      <c r="A5241">
        <v>5238</v>
      </c>
    </row>
    <row r="5242" spans="1:1">
      <c r="A5242">
        <v>5239</v>
      </c>
    </row>
    <row r="5243" spans="1:1">
      <c r="A5243">
        <v>5240</v>
      </c>
    </row>
    <row r="5244" spans="1:1">
      <c r="A5244">
        <v>5241</v>
      </c>
    </row>
    <row r="5245" spans="1:1">
      <c r="A5245">
        <v>5242</v>
      </c>
    </row>
    <row r="5246" spans="1:1">
      <c r="A5246">
        <v>5243</v>
      </c>
    </row>
    <row r="5247" spans="1:1">
      <c r="A5247">
        <v>5244</v>
      </c>
    </row>
    <row r="5248" spans="1:1">
      <c r="A5248">
        <v>5245</v>
      </c>
    </row>
    <row r="5249" spans="1:1">
      <c r="A5249">
        <v>5246</v>
      </c>
    </row>
    <row r="5250" spans="1:1">
      <c r="A5250">
        <v>5247</v>
      </c>
    </row>
    <row r="5251" spans="1:1">
      <c r="A5251">
        <v>5248</v>
      </c>
    </row>
    <row r="5252" spans="1:1">
      <c r="A5252">
        <v>5249</v>
      </c>
    </row>
    <row r="5253" spans="1:1">
      <c r="A5253">
        <v>5250</v>
      </c>
    </row>
    <row r="5254" spans="1:1">
      <c r="A5254">
        <v>5251</v>
      </c>
    </row>
    <row r="5255" spans="1:1">
      <c r="A5255">
        <v>5252</v>
      </c>
    </row>
    <row r="5256" spans="1:1">
      <c r="A5256">
        <v>5253</v>
      </c>
    </row>
    <row r="5257" spans="1:1">
      <c r="A5257">
        <v>5254</v>
      </c>
    </row>
    <row r="5258" spans="1:1">
      <c r="A5258">
        <v>5255</v>
      </c>
    </row>
    <row r="5259" spans="1:1">
      <c r="A5259">
        <v>5256</v>
      </c>
    </row>
    <row r="5260" spans="1:1">
      <c r="A5260">
        <v>5257</v>
      </c>
    </row>
    <row r="5261" spans="1:1">
      <c r="A5261">
        <v>5258</v>
      </c>
    </row>
    <row r="5262" spans="1:1">
      <c r="A5262">
        <v>5259</v>
      </c>
    </row>
    <row r="5263" spans="1:1">
      <c r="A5263">
        <v>5260</v>
      </c>
    </row>
    <row r="5264" spans="1:1">
      <c r="A5264">
        <v>5261</v>
      </c>
    </row>
    <row r="5265" spans="1:1">
      <c r="A5265">
        <v>5262</v>
      </c>
    </row>
    <row r="5266" spans="1:1">
      <c r="A5266">
        <v>5263</v>
      </c>
    </row>
    <row r="5267" spans="1:1">
      <c r="A5267">
        <v>5264</v>
      </c>
    </row>
    <row r="5268" spans="1:1">
      <c r="A5268">
        <v>5265</v>
      </c>
    </row>
    <row r="5269" spans="1:1">
      <c r="A5269">
        <v>5266</v>
      </c>
    </row>
    <row r="5270" spans="1:1">
      <c r="A5270">
        <v>5267</v>
      </c>
    </row>
    <row r="5271" spans="1:1">
      <c r="A5271">
        <v>5268</v>
      </c>
    </row>
    <row r="5272" spans="1:1">
      <c r="A5272">
        <v>5269</v>
      </c>
    </row>
    <row r="5273" spans="1:1">
      <c r="A5273">
        <v>5270</v>
      </c>
    </row>
    <row r="5274" spans="1:1">
      <c r="A5274">
        <v>5271</v>
      </c>
    </row>
    <row r="5275" spans="1:1">
      <c r="A5275">
        <v>5272</v>
      </c>
    </row>
    <row r="5276" spans="1:1">
      <c r="A5276">
        <v>5273</v>
      </c>
    </row>
    <row r="5277" spans="1:1">
      <c r="A5277">
        <v>5274</v>
      </c>
    </row>
    <row r="5278" spans="1:1">
      <c r="A5278">
        <v>5275</v>
      </c>
    </row>
    <row r="5279" spans="1:1">
      <c r="A5279">
        <v>5276</v>
      </c>
    </row>
    <row r="5280" spans="1:1">
      <c r="A5280">
        <v>5277</v>
      </c>
    </row>
    <row r="5281" spans="1:1">
      <c r="A5281">
        <v>5278</v>
      </c>
    </row>
    <row r="5282" spans="1:1">
      <c r="A5282">
        <v>5279</v>
      </c>
    </row>
    <row r="5283" spans="1:1">
      <c r="A5283">
        <v>5280</v>
      </c>
    </row>
    <row r="5284" spans="1:1">
      <c r="A5284">
        <v>5281</v>
      </c>
    </row>
    <row r="5285" spans="1:1">
      <c r="A5285">
        <v>5282</v>
      </c>
    </row>
    <row r="5286" spans="1:1">
      <c r="A5286">
        <v>5283</v>
      </c>
    </row>
    <row r="5287" spans="1:1">
      <c r="A5287">
        <v>5284</v>
      </c>
    </row>
    <row r="5288" spans="1:1">
      <c r="A5288">
        <v>5285</v>
      </c>
    </row>
    <row r="5289" spans="1:1">
      <c r="A5289">
        <v>5286</v>
      </c>
    </row>
    <row r="5290" spans="1:1">
      <c r="A5290">
        <v>5287</v>
      </c>
    </row>
    <row r="5291" spans="1:1">
      <c r="A5291">
        <v>5288</v>
      </c>
    </row>
    <row r="5292" spans="1:1">
      <c r="A5292">
        <v>5289</v>
      </c>
    </row>
    <row r="5293" spans="1:1">
      <c r="A5293">
        <v>5290</v>
      </c>
    </row>
    <row r="5294" spans="1:1">
      <c r="A5294">
        <v>5291</v>
      </c>
    </row>
    <row r="5295" spans="1:1">
      <c r="A5295">
        <v>5292</v>
      </c>
    </row>
    <row r="5296" spans="1:1">
      <c r="A5296">
        <v>5293</v>
      </c>
    </row>
    <row r="5297" spans="1:1">
      <c r="A5297">
        <v>5294</v>
      </c>
    </row>
    <row r="5298" spans="1:1">
      <c r="A5298">
        <v>5295</v>
      </c>
    </row>
    <row r="5299" spans="1:1">
      <c r="A5299">
        <v>5296</v>
      </c>
    </row>
    <row r="5300" spans="1:1">
      <c r="A5300">
        <v>5297</v>
      </c>
    </row>
    <row r="5301" spans="1:1">
      <c r="A5301">
        <v>5298</v>
      </c>
    </row>
    <row r="5302" spans="1:1">
      <c r="A5302">
        <v>5299</v>
      </c>
    </row>
    <row r="5303" spans="1:1">
      <c r="A5303">
        <v>5300</v>
      </c>
    </row>
    <row r="5304" spans="1:1">
      <c r="A5304">
        <v>5301</v>
      </c>
    </row>
    <row r="5305" spans="1:1">
      <c r="A5305">
        <v>5302</v>
      </c>
    </row>
    <row r="5306" spans="1:1">
      <c r="A5306">
        <v>5303</v>
      </c>
    </row>
    <row r="5307" spans="1:1">
      <c r="A5307">
        <v>5304</v>
      </c>
    </row>
    <row r="5308" spans="1:1">
      <c r="A5308">
        <v>5305</v>
      </c>
    </row>
    <row r="5309" spans="1:1">
      <c r="A5309">
        <v>5306</v>
      </c>
    </row>
    <row r="5310" spans="1:1">
      <c r="A5310">
        <v>5307</v>
      </c>
    </row>
    <row r="5311" spans="1:1">
      <c r="A5311">
        <v>5308</v>
      </c>
    </row>
    <row r="5312" spans="1:1">
      <c r="A5312">
        <v>5309</v>
      </c>
    </row>
    <row r="5313" spans="1:1">
      <c r="A5313">
        <v>5310</v>
      </c>
    </row>
    <row r="5314" spans="1:1">
      <c r="A5314">
        <v>5311</v>
      </c>
    </row>
    <row r="5315" spans="1:1">
      <c r="A5315">
        <v>5312</v>
      </c>
    </row>
    <row r="5316" spans="1:1">
      <c r="A5316">
        <v>5313</v>
      </c>
    </row>
    <row r="5317" spans="1:1">
      <c r="A5317">
        <v>5314</v>
      </c>
    </row>
    <row r="5318" spans="1:1">
      <c r="A5318">
        <v>5315</v>
      </c>
    </row>
    <row r="5319" spans="1:1">
      <c r="A5319">
        <v>5316</v>
      </c>
    </row>
    <row r="5320" spans="1:1">
      <c r="A5320">
        <v>5317</v>
      </c>
    </row>
    <row r="5321" spans="1:1">
      <c r="A5321">
        <v>5318</v>
      </c>
    </row>
    <row r="5322" spans="1:1">
      <c r="A5322">
        <v>5319</v>
      </c>
    </row>
    <row r="5323" spans="1:1">
      <c r="A5323">
        <v>5320</v>
      </c>
    </row>
    <row r="5324" spans="1:1">
      <c r="A5324">
        <v>5321</v>
      </c>
    </row>
    <row r="5325" spans="1:1">
      <c r="A5325">
        <v>5322</v>
      </c>
    </row>
    <row r="5326" spans="1:1">
      <c r="A5326">
        <v>5323</v>
      </c>
    </row>
    <row r="5327" spans="1:1">
      <c r="A5327">
        <v>5324</v>
      </c>
    </row>
    <row r="5328" spans="1:1">
      <c r="A5328">
        <v>5325</v>
      </c>
    </row>
    <row r="5329" spans="1:1">
      <c r="A5329">
        <v>5326</v>
      </c>
    </row>
    <row r="5330" spans="1:1">
      <c r="A5330">
        <v>5327</v>
      </c>
    </row>
    <row r="5331" spans="1:1">
      <c r="A5331">
        <v>5328</v>
      </c>
    </row>
    <row r="5332" spans="1:1">
      <c r="A5332">
        <v>5329</v>
      </c>
    </row>
    <row r="5333" spans="1:1">
      <c r="A5333">
        <v>5330</v>
      </c>
    </row>
    <row r="5334" spans="1:1">
      <c r="A5334">
        <v>5331</v>
      </c>
    </row>
    <row r="5335" spans="1:1">
      <c r="A5335">
        <v>5332</v>
      </c>
    </row>
    <row r="5336" spans="1:1">
      <c r="A5336">
        <v>5333</v>
      </c>
    </row>
    <row r="5337" spans="1:1">
      <c r="A5337">
        <v>5334</v>
      </c>
    </row>
    <row r="5338" spans="1:1">
      <c r="A5338">
        <v>5335</v>
      </c>
    </row>
    <row r="5339" spans="1:1">
      <c r="A5339">
        <v>5336</v>
      </c>
    </row>
    <row r="5340" spans="1:1">
      <c r="A5340">
        <v>5337</v>
      </c>
    </row>
    <row r="5341" spans="1:1">
      <c r="A5341">
        <v>5338</v>
      </c>
    </row>
    <row r="5342" spans="1:1">
      <c r="A5342">
        <v>5339</v>
      </c>
    </row>
    <row r="5343" spans="1:1">
      <c r="A5343">
        <v>5340</v>
      </c>
    </row>
    <row r="5344" spans="1:1">
      <c r="A5344">
        <v>5341</v>
      </c>
    </row>
    <row r="5345" spans="1:1">
      <c r="A5345">
        <v>5342</v>
      </c>
    </row>
    <row r="5346" spans="1:1">
      <c r="A5346">
        <v>5343</v>
      </c>
    </row>
    <row r="5347" spans="1:1">
      <c r="A5347">
        <v>5344</v>
      </c>
    </row>
    <row r="5348" spans="1:1">
      <c r="A5348">
        <v>5345</v>
      </c>
    </row>
    <row r="5349" spans="1:1">
      <c r="A5349">
        <v>5346</v>
      </c>
    </row>
    <row r="5350" spans="1:1">
      <c r="A5350">
        <v>5347</v>
      </c>
    </row>
    <row r="5351" spans="1:1">
      <c r="A5351">
        <v>5348</v>
      </c>
    </row>
    <row r="5352" spans="1:1">
      <c r="A5352">
        <v>5349</v>
      </c>
    </row>
    <row r="5353" spans="1:1">
      <c r="A5353">
        <v>5350</v>
      </c>
    </row>
    <row r="5354" spans="1:1">
      <c r="A5354">
        <v>5351</v>
      </c>
    </row>
    <row r="5355" spans="1:1">
      <c r="A5355">
        <v>5352</v>
      </c>
    </row>
    <row r="5356" spans="1:1">
      <c r="A5356">
        <v>5353</v>
      </c>
    </row>
    <row r="5357" spans="1:1">
      <c r="A5357">
        <v>5354</v>
      </c>
    </row>
    <row r="5358" spans="1:1">
      <c r="A5358">
        <v>5355</v>
      </c>
    </row>
    <row r="5359" spans="1:1">
      <c r="A5359">
        <v>5356</v>
      </c>
    </row>
    <row r="5360" spans="1:1">
      <c r="A5360">
        <v>5357</v>
      </c>
    </row>
    <row r="5361" spans="1:1">
      <c r="A5361">
        <v>5358</v>
      </c>
    </row>
    <row r="5362" spans="1:1">
      <c r="A5362">
        <v>5359</v>
      </c>
    </row>
    <row r="5363" spans="1:1">
      <c r="A5363">
        <v>5360</v>
      </c>
    </row>
    <row r="5364" spans="1:1">
      <c r="A5364">
        <v>5361</v>
      </c>
    </row>
    <row r="5365" spans="1:1">
      <c r="A5365">
        <v>5362</v>
      </c>
    </row>
    <row r="5366" spans="1:1">
      <c r="A5366">
        <v>5363</v>
      </c>
    </row>
    <row r="5367" spans="1:1">
      <c r="A5367">
        <v>5364</v>
      </c>
    </row>
    <row r="5368" spans="1:1">
      <c r="A5368">
        <v>5365</v>
      </c>
    </row>
    <row r="5369" spans="1:1">
      <c r="A5369">
        <v>5366</v>
      </c>
    </row>
    <row r="5370" spans="1:1">
      <c r="A5370">
        <v>5367</v>
      </c>
    </row>
    <row r="5371" spans="1:1">
      <c r="A5371">
        <v>5368</v>
      </c>
    </row>
    <row r="5372" spans="1:1">
      <c r="A5372">
        <v>5369</v>
      </c>
    </row>
    <row r="5373" spans="1:1">
      <c r="A5373">
        <v>5370</v>
      </c>
    </row>
    <row r="5374" spans="1:1">
      <c r="A5374">
        <v>5371</v>
      </c>
    </row>
    <row r="5375" spans="1:1">
      <c r="A5375">
        <v>5372</v>
      </c>
    </row>
    <row r="5376" spans="1:1">
      <c r="A5376">
        <v>5373</v>
      </c>
    </row>
    <row r="5377" spans="1:1">
      <c r="A5377">
        <v>5374</v>
      </c>
    </row>
    <row r="5378" spans="1:1">
      <c r="A5378">
        <v>5375</v>
      </c>
    </row>
    <row r="5379" spans="1:1">
      <c r="A5379">
        <v>5376</v>
      </c>
    </row>
    <row r="5380" spans="1:1">
      <c r="A5380">
        <v>5377</v>
      </c>
    </row>
    <row r="5381" spans="1:1">
      <c r="A5381">
        <v>5378</v>
      </c>
    </row>
    <row r="5382" spans="1:1">
      <c r="A5382">
        <v>5379</v>
      </c>
    </row>
    <row r="5383" spans="1:1">
      <c r="A5383">
        <v>5380</v>
      </c>
    </row>
    <row r="5384" spans="1:1">
      <c r="A5384">
        <v>5381</v>
      </c>
    </row>
    <row r="5385" spans="1:1">
      <c r="A5385">
        <v>5382</v>
      </c>
    </row>
    <row r="5386" spans="1:1">
      <c r="A5386">
        <v>5383</v>
      </c>
    </row>
    <row r="5387" spans="1:1">
      <c r="A5387">
        <v>5384</v>
      </c>
    </row>
    <row r="5388" spans="1:1">
      <c r="A5388">
        <v>5385</v>
      </c>
    </row>
    <row r="5389" spans="1:1">
      <c r="A5389">
        <v>5386</v>
      </c>
    </row>
    <row r="5390" spans="1:1">
      <c r="A5390">
        <v>5387</v>
      </c>
    </row>
    <row r="5391" spans="1:1">
      <c r="A5391">
        <v>5388</v>
      </c>
    </row>
    <row r="5392" spans="1:1">
      <c r="A5392">
        <v>5389</v>
      </c>
    </row>
    <row r="5393" spans="1:1">
      <c r="A5393">
        <v>5390</v>
      </c>
    </row>
    <row r="5394" spans="1:1">
      <c r="A5394">
        <v>5391</v>
      </c>
    </row>
    <row r="5395" spans="1:1">
      <c r="A5395">
        <v>5392</v>
      </c>
    </row>
    <row r="5396" spans="1:1">
      <c r="A5396">
        <v>5393</v>
      </c>
    </row>
    <row r="5397" spans="1:1">
      <c r="A5397">
        <v>5394</v>
      </c>
    </row>
    <row r="5398" spans="1:1">
      <c r="A5398">
        <v>5395</v>
      </c>
    </row>
    <row r="5399" spans="1:1">
      <c r="A5399">
        <v>5396</v>
      </c>
    </row>
    <row r="5400" spans="1:1">
      <c r="A5400">
        <v>5397</v>
      </c>
    </row>
    <row r="5401" spans="1:1">
      <c r="A5401">
        <v>5398</v>
      </c>
    </row>
    <row r="5402" spans="1:1">
      <c r="A5402">
        <v>5399</v>
      </c>
    </row>
    <row r="5403" spans="1:1">
      <c r="A5403">
        <v>5400</v>
      </c>
    </row>
    <row r="5404" spans="1:1">
      <c r="A5404">
        <v>5401</v>
      </c>
    </row>
    <row r="5405" spans="1:1">
      <c r="A5405">
        <v>5402</v>
      </c>
    </row>
    <row r="5406" spans="1:1">
      <c r="A5406">
        <v>5403</v>
      </c>
    </row>
    <row r="5407" spans="1:1">
      <c r="A5407">
        <v>5404</v>
      </c>
    </row>
    <row r="5408" spans="1:1">
      <c r="A5408">
        <v>5405</v>
      </c>
    </row>
    <row r="5409" spans="1:1">
      <c r="A5409">
        <v>5406</v>
      </c>
    </row>
    <row r="5410" spans="1:1">
      <c r="A5410">
        <v>5407</v>
      </c>
    </row>
    <row r="5411" spans="1:1">
      <c r="A5411">
        <v>5408</v>
      </c>
    </row>
    <row r="5412" spans="1:1">
      <c r="A5412">
        <v>5409</v>
      </c>
    </row>
    <row r="5413" spans="1:1">
      <c r="A5413">
        <v>5410</v>
      </c>
    </row>
    <row r="5414" spans="1:1">
      <c r="A5414">
        <v>5411</v>
      </c>
    </row>
    <row r="5415" spans="1:1">
      <c r="A5415">
        <v>5412</v>
      </c>
    </row>
    <row r="5416" spans="1:1">
      <c r="A5416">
        <v>5413</v>
      </c>
    </row>
    <row r="5417" spans="1:1">
      <c r="A5417">
        <v>5414</v>
      </c>
    </row>
    <row r="5418" spans="1:1">
      <c r="A5418">
        <v>5415</v>
      </c>
    </row>
    <row r="5419" spans="1:1">
      <c r="A5419">
        <v>5416</v>
      </c>
    </row>
    <row r="5420" spans="1:1">
      <c r="A5420">
        <v>5417</v>
      </c>
    </row>
    <row r="5421" spans="1:1">
      <c r="A5421">
        <v>5418</v>
      </c>
    </row>
    <row r="5422" spans="1:1">
      <c r="A5422">
        <v>5419</v>
      </c>
    </row>
    <row r="5423" spans="1:1">
      <c r="A5423">
        <v>5420</v>
      </c>
    </row>
    <row r="5424" spans="1:1">
      <c r="A5424">
        <v>5421</v>
      </c>
    </row>
    <row r="5425" spans="1:1">
      <c r="A5425">
        <v>5422</v>
      </c>
    </row>
    <row r="5426" spans="1:1">
      <c r="A5426">
        <v>5423</v>
      </c>
    </row>
    <row r="5427" spans="1:1">
      <c r="A5427">
        <v>5424</v>
      </c>
    </row>
    <row r="5428" spans="1:1">
      <c r="A5428">
        <v>5425</v>
      </c>
    </row>
    <row r="5429" spans="1:1">
      <c r="A5429">
        <v>5426</v>
      </c>
    </row>
    <row r="5430" spans="1:1">
      <c r="A5430">
        <v>5427</v>
      </c>
    </row>
    <row r="5431" spans="1:1">
      <c r="A5431">
        <v>5428</v>
      </c>
    </row>
    <row r="5432" spans="1:1">
      <c r="A5432">
        <v>5429</v>
      </c>
    </row>
    <row r="5433" spans="1:1">
      <c r="A5433">
        <v>5430</v>
      </c>
    </row>
    <row r="5434" spans="1:1">
      <c r="A5434">
        <v>5431</v>
      </c>
    </row>
    <row r="5435" spans="1:1">
      <c r="A5435">
        <v>5432</v>
      </c>
    </row>
    <row r="5436" spans="1:1">
      <c r="A5436">
        <v>5433</v>
      </c>
    </row>
    <row r="5437" spans="1:1">
      <c r="A5437">
        <v>5434</v>
      </c>
    </row>
    <row r="5438" spans="1:1">
      <c r="A5438">
        <v>5435</v>
      </c>
    </row>
    <row r="5439" spans="1:1">
      <c r="A5439">
        <v>5436</v>
      </c>
    </row>
    <row r="5440" spans="1:1">
      <c r="A5440">
        <v>5437</v>
      </c>
    </row>
    <row r="5441" spans="1:1">
      <c r="A5441">
        <v>5438</v>
      </c>
    </row>
    <row r="5442" spans="1:1">
      <c r="A5442">
        <v>5439</v>
      </c>
    </row>
    <row r="5443" spans="1:1">
      <c r="A5443">
        <v>5440</v>
      </c>
    </row>
    <row r="5444" spans="1:1">
      <c r="A5444">
        <v>5441</v>
      </c>
    </row>
    <row r="5445" spans="1:1">
      <c r="A5445">
        <v>5442</v>
      </c>
    </row>
    <row r="5446" spans="1:1">
      <c r="A5446">
        <v>5443</v>
      </c>
    </row>
    <row r="5447" spans="1:1">
      <c r="A5447">
        <v>5444</v>
      </c>
    </row>
    <row r="5448" spans="1:1">
      <c r="A5448">
        <v>5445</v>
      </c>
    </row>
    <row r="5449" spans="1:1">
      <c r="A5449">
        <v>5446</v>
      </c>
    </row>
    <row r="5450" spans="1:1">
      <c r="A5450">
        <v>5447</v>
      </c>
    </row>
    <row r="5451" spans="1:1">
      <c r="A5451">
        <v>5448</v>
      </c>
    </row>
    <row r="5452" spans="1:1">
      <c r="A5452">
        <v>5449</v>
      </c>
    </row>
    <row r="5453" spans="1:1">
      <c r="A5453">
        <v>5450</v>
      </c>
    </row>
    <row r="5454" spans="1:1">
      <c r="A5454">
        <v>5451</v>
      </c>
    </row>
    <row r="5455" spans="1:1">
      <c r="A5455">
        <v>5452</v>
      </c>
    </row>
    <row r="5456" spans="1:1">
      <c r="A5456">
        <v>5453</v>
      </c>
    </row>
    <row r="5457" spans="1:1">
      <c r="A5457">
        <v>5454</v>
      </c>
    </row>
    <row r="5458" spans="1:1">
      <c r="A5458">
        <v>5455</v>
      </c>
    </row>
    <row r="5459" spans="1:1">
      <c r="A5459">
        <v>5456</v>
      </c>
    </row>
    <row r="5460" spans="1:1">
      <c r="A5460">
        <v>5457</v>
      </c>
    </row>
    <row r="5461" spans="1:1">
      <c r="A5461">
        <v>5458</v>
      </c>
    </row>
    <row r="5462" spans="1:1">
      <c r="A5462">
        <v>5459</v>
      </c>
    </row>
    <row r="5463" spans="1:1">
      <c r="A5463">
        <v>5460</v>
      </c>
    </row>
    <row r="5464" spans="1:1">
      <c r="A5464">
        <v>5461</v>
      </c>
    </row>
    <row r="5465" spans="1:1">
      <c r="A5465">
        <v>5462</v>
      </c>
    </row>
    <row r="5466" spans="1:1">
      <c r="A5466">
        <v>5463</v>
      </c>
    </row>
    <row r="5467" spans="1:1">
      <c r="A5467">
        <v>5464</v>
      </c>
    </row>
    <row r="5468" spans="1:1">
      <c r="A5468">
        <v>5465</v>
      </c>
    </row>
    <row r="5469" spans="1:1">
      <c r="A5469">
        <v>5466</v>
      </c>
    </row>
    <row r="5470" spans="1:1">
      <c r="A5470">
        <v>5467</v>
      </c>
    </row>
    <row r="5471" spans="1:1">
      <c r="A5471">
        <v>5468</v>
      </c>
    </row>
    <row r="5472" spans="1:1">
      <c r="A5472">
        <v>5469</v>
      </c>
    </row>
    <row r="5473" spans="1:1">
      <c r="A5473">
        <v>5470</v>
      </c>
    </row>
    <row r="5474" spans="1:1">
      <c r="A5474">
        <v>5471</v>
      </c>
    </row>
    <row r="5475" spans="1:1">
      <c r="A5475">
        <v>5472</v>
      </c>
    </row>
    <row r="5476" spans="1:1">
      <c r="A5476">
        <v>5473</v>
      </c>
    </row>
    <row r="5477" spans="1:1">
      <c r="A5477">
        <v>5474</v>
      </c>
    </row>
    <row r="5478" spans="1:1">
      <c r="A5478">
        <v>5475</v>
      </c>
    </row>
    <row r="5479" spans="1:1">
      <c r="A5479">
        <v>5476</v>
      </c>
    </row>
    <row r="5480" spans="1:1">
      <c r="A5480">
        <v>5477</v>
      </c>
    </row>
    <row r="5481" spans="1:1">
      <c r="A5481">
        <v>5478</v>
      </c>
    </row>
    <row r="5482" spans="1:1">
      <c r="A5482">
        <v>5479</v>
      </c>
    </row>
    <row r="5483" spans="1:1">
      <c r="A5483">
        <v>5480</v>
      </c>
    </row>
    <row r="5484" spans="1:1">
      <c r="A5484">
        <v>5481</v>
      </c>
    </row>
    <row r="5485" spans="1:1">
      <c r="A5485">
        <v>5482</v>
      </c>
    </row>
    <row r="5486" spans="1:1">
      <c r="A5486">
        <v>5483</v>
      </c>
    </row>
    <row r="5487" spans="1:1">
      <c r="A5487">
        <v>5484</v>
      </c>
    </row>
    <row r="5488" spans="1:1">
      <c r="A5488">
        <v>5485</v>
      </c>
    </row>
    <row r="5489" spans="1:1">
      <c r="A5489">
        <v>5486</v>
      </c>
    </row>
    <row r="5490" spans="1:1">
      <c r="A5490">
        <v>5487</v>
      </c>
    </row>
    <row r="5491" spans="1:1">
      <c r="A5491">
        <v>5488</v>
      </c>
    </row>
    <row r="5492" spans="1:1">
      <c r="A5492">
        <v>5489</v>
      </c>
    </row>
    <row r="5493" spans="1:1">
      <c r="A5493">
        <v>5490</v>
      </c>
    </row>
    <row r="5494" spans="1:1">
      <c r="A5494">
        <v>5491</v>
      </c>
    </row>
    <row r="5495" spans="1:1">
      <c r="A5495">
        <v>5492</v>
      </c>
    </row>
    <row r="5496" spans="1:1">
      <c r="A5496">
        <v>5493</v>
      </c>
    </row>
    <row r="5497" spans="1:1">
      <c r="A5497">
        <v>5494</v>
      </c>
    </row>
    <row r="5498" spans="1:1">
      <c r="A5498">
        <v>5495</v>
      </c>
    </row>
    <row r="5499" spans="1:1">
      <c r="A5499">
        <v>5496</v>
      </c>
    </row>
    <row r="5500" spans="1:1">
      <c r="A5500">
        <v>5497</v>
      </c>
    </row>
    <row r="5501" spans="1:1">
      <c r="A5501">
        <v>5498</v>
      </c>
    </row>
    <row r="5502" spans="1:1">
      <c r="A5502">
        <v>5499</v>
      </c>
    </row>
    <row r="5503" spans="1:1">
      <c r="A5503">
        <v>5500</v>
      </c>
    </row>
    <row r="5504" spans="1:1">
      <c r="A5504">
        <v>5501</v>
      </c>
    </row>
    <row r="5505" spans="1:1">
      <c r="A5505">
        <v>5502</v>
      </c>
    </row>
    <row r="5506" spans="1:1">
      <c r="A5506">
        <v>5503</v>
      </c>
    </row>
    <row r="5507" spans="1:1">
      <c r="A5507">
        <v>5504</v>
      </c>
    </row>
    <row r="5508" spans="1:1">
      <c r="A5508">
        <v>5505</v>
      </c>
    </row>
    <row r="5509" spans="1:1">
      <c r="A5509">
        <v>5506</v>
      </c>
    </row>
    <row r="5510" spans="1:1">
      <c r="A5510">
        <v>5507</v>
      </c>
    </row>
    <row r="5511" spans="1:1">
      <c r="A5511">
        <v>5508</v>
      </c>
    </row>
    <row r="5512" spans="1:1">
      <c r="A5512">
        <v>5509</v>
      </c>
    </row>
    <row r="5513" spans="1:1">
      <c r="A5513">
        <v>5510</v>
      </c>
    </row>
    <row r="5514" spans="1:1">
      <c r="A5514">
        <v>5511</v>
      </c>
    </row>
    <row r="5515" spans="1:1">
      <c r="A5515">
        <v>5512</v>
      </c>
    </row>
    <row r="5516" spans="1:1">
      <c r="A5516">
        <v>5513</v>
      </c>
    </row>
    <row r="5517" spans="1:1">
      <c r="A5517">
        <v>5514</v>
      </c>
    </row>
    <row r="5518" spans="1:1">
      <c r="A5518">
        <v>5515</v>
      </c>
    </row>
    <row r="5519" spans="1:1">
      <c r="A5519">
        <v>5516</v>
      </c>
    </row>
    <row r="5520" spans="1:1">
      <c r="A5520">
        <v>5517</v>
      </c>
    </row>
    <row r="5521" spans="1:1">
      <c r="A5521">
        <v>5518</v>
      </c>
    </row>
    <row r="5522" spans="1:1">
      <c r="A5522">
        <v>5519</v>
      </c>
    </row>
    <row r="5523" spans="1:1">
      <c r="A5523">
        <v>5520</v>
      </c>
    </row>
    <row r="5524" spans="1:1">
      <c r="A5524">
        <v>5521</v>
      </c>
    </row>
    <row r="5525" spans="1:1">
      <c r="A5525">
        <v>5522</v>
      </c>
    </row>
    <row r="5526" spans="1:1">
      <c r="A5526">
        <v>5523</v>
      </c>
    </row>
    <row r="5527" spans="1:1">
      <c r="A5527">
        <v>5524</v>
      </c>
    </row>
    <row r="5528" spans="1:1">
      <c r="A5528">
        <v>5525</v>
      </c>
    </row>
    <row r="5529" spans="1:1">
      <c r="A5529">
        <v>5526</v>
      </c>
    </row>
    <row r="5530" spans="1:1">
      <c r="A5530">
        <v>5527</v>
      </c>
    </row>
    <row r="5531" spans="1:1">
      <c r="A5531">
        <v>5528</v>
      </c>
    </row>
    <row r="5532" spans="1:1">
      <c r="A5532">
        <v>5529</v>
      </c>
    </row>
    <row r="5533" spans="1:1">
      <c r="A5533">
        <v>5530</v>
      </c>
    </row>
    <row r="5534" spans="1:1">
      <c r="A5534">
        <v>5531</v>
      </c>
    </row>
    <row r="5535" spans="1:1">
      <c r="A5535">
        <v>5532</v>
      </c>
    </row>
    <row r="5536" spans="1:1">
      <c r="A5536">
        <v>5533</v>
      </c>
    </row>
    <row r="5537" spans="1:1">
      <c r="A5537">
        <v>5534</v>
      </c>
    </row>
    <row r="5538" spans="1:1">
      <c r="A5538">
        <v>5535</v>
      </c>
    </row>
    <row r="5539" spans="1:1">
      <c r="A5539">
        <v>5536</v>
      </c>
    </row>
    <row r="5540" spans="1:1">
      <c r="A5540">
        <v>5537</v>
      </c>
    </row>
    <row r="5541" spans="1:1">
      <c r="A5541">
        <v>5538</v>
      </c>
    </row>
    <row r="5542" spans="1:1">
      <c r="A5542">
        <v>5539</v>
      </c>
    </row>
    <row r="5543" spans="1:1">
      <c r="A5543">
        <v>5540</v>
      </c>
    </row>
    <row r="5544" spans="1:1">
      <c r="A5544">
        <v>5541</v>
      </c>
    </row>
    <row r="5545" spans="1:1">
      <c r="A5545">
        <v>5542</v>
      </c>
    </row>
    <row r="5546" spans="1:1">
      <c r="A5546">
        <v>5543</v>
      </c>
    </row>
    <row r="5547" spans="1:1">
      <c r="A5547">
        <v>5544</v>
      </c>
    </row>
    <row r="5548" spans="1:1">
      <c r="A5548">
        <v>5545</v>
      </c>
    </row>
    <row r="5549" spans="1:1">
      <c r="A5549">
        <v>5546</v>
      </c>
    </row>
    <row r="5550" spans="1:1">
      <c r="A5550">
        <v>5547</v>
      </c>
    </row>
    <row r="5551" spans="1:1">
      <c r="A5551">
        <v>5548</v>
      </c>
    </row>
    <row r="5552" spans="1:1">
      <c r="A5552">
        <v>5549</v>
      </c>
    </row>
    <row r="5553" spans="1:1">
      <c r="A5553">
        <v>5550</v>
      </c>
    </row>
    <row r="5554" spans="1:1">
      <c r="A5554">
        <v>5551</v>
      </c>
    </row>
    <row r="5555" spans="1:1">
      <c r="A5555">
        <v>5552</v>
      </c>
    </row>
    <row r="5556" spans="1:1">
      <c r="A5556">
        <v>5553</v>
      </c>
    </row>
    <row r="5557" spans="1:1">
      <c r="A5557">
        <v>5554</v>
      </c>
    </row>
    <row r="5558" spans="1:1">
      <c r="A5558">
        <v>5555</v>
      </c>
    </row>
    <row r="5559" spans="1:1">
      <c r="A5559">
        <v>5556</v>
      </c>
    </row>
    <row r="5560" spans="1:1">
      <c r="A5560">
        <v>5557</v>
      </c>
    </row>
    <row r="5561" spans="1:1">
      <c r="A5561">
        <v>5558</v>
      </c>
    </row>
    <row r="5562" spans="1:1">
      <c r="A5562">
        <v>5559</v>
      </c>
    </row>
    <row r="5563" spans="1:1">
      <c r="A5563">
        <v>5560</v>
      </c>
    </row>
    <row r="5564" spans="1:1">
      <c r="A5564">
        <v>5561</v>
      </c>
    </row>
    <row r="5565" spans="1:1">
      <c r="A5565">
        <v>5562</v>
      </c>
    </row>
    <row r="5566" spans="1:1">
      <c r="A5566">
        <v>5563</v>
      </c>
    </row>
    <row r="5567" spans="1:1">
      <c r="A5567">
        <v>5564</v>
      </c>
    </row>
    <row r="5568" spans="1:1">
      <c r="A5568">
        <v>5565</v>
      </c>
    </row>
    <row r="5569" spans="1:1">
      <c r="A5569">
        <v>5566</v>
      </c>
    </row>
    <row r="5570" spans="1:1">
      <c r="A5570">
        <v>5567</v>
      </c>
    </row>
    <row r="5571" spans="1:1">
      <c r="A5571">
        <v>5568</v>
      </c>
    </row>
    <row r="5572" spans="1:1">
      <c r="A5572">
        <v>5569</v>
      </c>
    </row>
    <row r="5573" spans="1:1">
      <c r="A5573">
        <v>5570</v>
      </c>
    </row>
    <row r="5574" spans="1:1">
      <c r="A5574">
        <v>5571</v>
      </c>
    </row>
    <row r="5575" spans="1:1">
      <c r="A5575">
        <v>5572</v>
      </c>
    </row>
    <row r="5576" spans="1:1">
      <c r="A5576">
        <v>5573</v>
      </c>
    </row>
    <row r="5577" spans="1:1">
      <c r="A5577">
        <v>5574</v>
      </c>
    </row>
    <row r="5578" spans="1:1">
      <c r="A5578">
        <v>5575</v>
      </c>
    </row>
    <row r="5579" spans="1:1">
      <c r="A5579">
        <v>5576</v>
      </c>
    </row>
    <row r="5580" spans="1:1">
      <c r="A5580">
        <v>5577</v>
      </c>
    </row>
    <row r="5581" spans="1:1">
      <c r="A5581">
        <v>5578</v>
      </c>
    </row>
    <row r="5582" spans="1:1">
      <c r="A5582">
        <v>5579</v>
      </c>
    </row>
    <row r="5583" spans="1:1">
      <c r="A5583">
        <v>5580</v>
      </c>
    </row>
    <row r="5584" spans="1:1">
      <c r="A5584">
        <v>5581</v>
      </c>
    </row>
    <row r="5585" spans="1:1">
      <c r="A5585">
        <v>5582</v>
      </c>
    </row>
    <row r="5586" spans="1:1">
      <c r="A5586">
        <v>5583</v>
      </c>
    </row>
    <row r="5587" spans="1:1">
      <c r="A5587">
        <v>5584</v>
      </c>
    </row>
    <row r="5588" spans="1:1">
      <c r="A5588">
        <v>5585</v>
      </c>
    </row>
    <row r="5589" spans="1:1">
      <c r="A5589">
        <v>5586</v>
      </c>
    </row>
    <row r="5590" spans="1:1">
      <c r="A5590">
        <v>5587</v>
      </c>
    </row>
    <row r="5591" spans="1:1">
      <c r="A5591">
        <v>5588</v>
      </c>
    </row>
    <row r="5592" spans="1:1">
      <c r="A5592">
        <v>5589</v>
      </c>
    </row>
    <row r="5593" spans="1:1">
      <c r="A5593">
        <v>5590</v>
      </c>
    </row>
    <row r="5594" spans="1:1">
      <c r="A5594">
        <v>5591</v>
      </c>
    </row>
    <row r="5595" spans="1:1">
      <c r="A5595">
        <v>5592</v>
      </c>
    </row>
    <row r="5596" spans="1:1">
      <c r="A5596">
        <v>5593</v>
      </c>
    </row>
    <row r="5597" spans="1:1">
      <c r="A5597">
        <v>5594</v>
      </c>
    </row>
    <row r="5598" spans="1:1">
      <c r="A5598">
        <v>5595</v>
      </c>
    </row>
    <row r="5599" spans="1:1">
      <c r="A5599">
        <v>5596</v>
      </c>
    </row>
    <row r="5600" spans="1:1">
      <c r="A5600">
        <v>5597</v>
      </c>
    </row>
    <row r="5601" spans="1:1">
      <c r="A5601">
        <v>5598</v>
      </c>
    </row>
    <row r="5602" spans="1:1">
      <c r="A5602">
        <v>5599</v>
      </c>
    </row>
    <row r="5603" spans="1:1">
      <c r="A5603">
        <v>5600</v>
      </c>
    </row>
    <row r="5604" spans="1:1">
      <c r="A5604">
        <v>5601</v>
      </c>
    </row>
    <row r="5605" spans="1:1">
      <c r="A5605">
        <v>5602</v>
      </c>
    </row>
    <row r="5606" spans="1:1">
      <c r="A5606">
        <v>5603</v>
      </c>
    </row>
    <row r="5607" spans="1:1">
      <c r="A5607">
        <v>5604</v>
      </c>
    </row>
    <row r="5608" spans="1:1">
      <c r="A5608">
        <v>5605</v>
      </c>
    </row>
    <row r="5609" spans="1:1">
      <c r="A5609">
        <v>5606</v>
      </c>
    </row>
    <row r="5610" spans="1:1">
      <c r="A5610">
        <v>5607</v>
      </c>
    </row>
    <row r="5611" spans="1:1">
      <c r="A5611">
        <v>5608</v>
      </c>
    </row>
    <row r="5612" spans="1:1">
      <c r="A5612">
        <v>5609</v>
      </c>
    </row>
    <row r="5613" spans="1:1">
      <c r="A5613">
        <v>5610</v>
      </c>
    </row>
    <row r="5614" spans="1:1">
      <c r="A5614">
        <v>5611</v>
      </c>
    </row>
    <row r="5615" spans="1:1">
      <c r="A5615">
        <v>5612</v>
      </c>
    </row>
    <row r="5616" spans="1:1">
      <c r="A5616">
        <v>5613</v>
      </c>
    </row>
    <row r="5617" spans="1:1">
      <c r="A5617">
        <v>5614</v>
      </c>
    </row>
    <row r="5618" spans="1:1">
      <c r="A5618">
        <v>5615</v>
      </c>
    </row>
    <row r="5619" spans="1:1">
      <c r="A5619">
        <v>5616</v>
      </c>
    </row>
    <row r="5620" spans="1:1">
      <c r="A5620">
        <v>5617</v>
      </c>
    </row>
    <row r="5621" spans="1:1">
      <c r="A5621">
        <v>5618</v>
      </c>
    </row>
    <row r="5622" spans="1:1">
      <c r="A5622">
        <v>5619</v>
      </c>
    </row>
    <row r="5623" spans="1:1">
      <c r="A5623">
        <v>5620</v>
      </c>
    </row>
    <row r="5624" spans="1:1">
      <c r="A5624">
        <v>5621</v>
      </c>
    </row>
    <row r="5625" spans="1:1">
      <c r="A5625">
        <v>5622</v>
      </c>
    </row>
    <row r="5626" spans="1:1">
      <c r="A5626">
        <v>5623</v>
      </c>
    </row>
    <row r="5627" spans="1:1">
      <c r="A5627">
        <v>5624</v>
      </c>
    </row>
    <row r="5628" spans="1:1">
      <c r="A5628">
        <v>5625</v>
      </c>
    </row>
    <row r="5629" spans="1:1">
      <c r="A5629">
        <v>5626</v>
      </c>
    </row>
    <row r="5630" spans="1:1">
      <c r="A5630">
        <v>5627</v>
      </c>
    </row>
    <row r="5631" spans="1:1">
      <c r="A5631">
        <v>5628</v>
      </c>
    </row>
    <row r="5632" spans="1:1">
      <c r="A5632">
        <v>5629</v>
      </c>
    </row>
    <row r="5633" spans="1:1">
      <c r="A5633">
        <v>5630</v>
      </c>
    </row>
    <row r="5634" spans="1:1">
      <c r="A5634">
        <v>5631</v>
      </c>
    </row>
    <row r="5635" spans="1:1">
      <c r="A5635">
        <v>5632</v>
      </c>
    </row>
    <row r="5636" spans="1:1">
      <c r="A5636">
        <v>5633</v>
      </c>
    </row>
    <row r="5637" spans="1:1">
      <c r="A5637">
        <v>5634</v>
      </c>
    </row>
    <row r="5638" spans="1:1">
      <c r="A5638">
        <v>5635</v>
      </c>
    </row>
    <row r="5639" spans="1:1">
      <c r="A5639">
        <v>5636</v>
      </c>
    </row>
    <row r="5640" spans="1:1">
      <c r="A5640">
        <v>5637</v>
      </c>
    </row>
    <row r="5641" spans="1:1">
      <c r="A5641">
        <v>5638</v>
      </c>
    </row>
    <row r="5642" spans="1:1">
      <c r="A5642">
        <v>5639</v>
      </c>
    </row>
    <row r="5643" spans="1:1">
      <c r="A5643">
        <v>5640</v>
      </c>
    </row>
    <row r="5644" spans="1:1">
      <c r="A5644">
        <v>5641</v>
      </c>
    </row>
    <row r="5645" spans="1:1">
      <c r="A5645">
        <v>5642</v>
      </c>
    </row>
    <row r="5646" spans="1:1">
      <c r="A5646">
        <v>5643</v>
      </c>
    </row>
    <row r="5647" spans="1:1">
      <c r="A5647">
        <v>5644</v>
      </c>
    </row>
    <row r="5648" spans="1:1">
      <c r="A5648">
        <v>5645</v>
      </c>
    </row>
    <row r="5649" spans="1:1">
      <c r="A5649">
        <v>5646</v>
      </c>
    </row>
    <row r="5650" spans="1:1">
      <c r="A5650">
        <v>5647</v>
      </c>
    </row>
    <row r="5651" spans="1:1">
      <c r="A5651">
        <v>5648</v>
      </c>
    </row>
    <row r="5652" spans="1:1">
      <c r="A5652">
        <v>5649</v>
      </c>
    </row>
    <row r="5653" spans="1:1">
      <c r="A5653">
        <v>5650</v>
      </c>
    </row>
    <row r="5654" spans="1:1">
      <c r="A5654">
        <v>5651</v>
      </c>
    </row>
    <row r="5655" spans="1:1">
      <c r="A5655">
        <v>5652</v>
      </c>
    </row>
    <row r="5656" spans="1:1">
      <c r="A5656">
        <v>5653</v>
      </c>
    </row>
    <row r="5657" spans="1:1">
      <c r="A5657">
        <v>5654</v>
      </c>
    </row>
    <row r="5658" spans="1:1">
      <c r="A5658">
        <v>5655</v>
      </c>
    </row>
    <row r="5659" spans="1:1">
      <c r="A5659">
        <v>5656</v>
      </c>
    </row>
    <row r="5660" spans="1:1">
      <c r="A5660">
        <v>5657</v>
      </c>
    </row>
    <row r="5661" spans="1:1">
      <c r="A5661">
        <v>5658</v>
      </c>
    </row>
    <row r="5662" spans="1:1">
      <c r="A5662">
        <v>5659</v>
      </c>
    </row>
    <row r="5663" spans="1:1">
      <c r="A5663">
        <v>5660</v>
      </c>
    </row>
    <row r="5664" spans="1:1">
      <c r="A5664">
        <v>5661</v>
      </c>
    </row>
    <row r="5665" spans="1:1">
      <c r="A5665">
        <v>5662</v>
      </c>
    </row>
    <row r="5666" spans="1:1">
      <c r="A5666">
        <v>5663</v>
      </c>
    </row>
    <row r="5667" spans="1:1">
      <c r="A5667">
        <v>5664</v>
      </c>
    </row>
    <row r="5668" spans="1:1">
      <c r="A5668">
        <v>5665</v>
      </c>
    </row>
    <row r="5669" spans="1:1">
      <c r="A5669">
        <v>5666</v>
      </c>
    </row>
    <row r="5670" spans="1:1">
      <c r="A5670">
        <v>5667</v>
      </c>
    </row>
    <row r="5671" spans="1:1">
      <c r="A5671">
        <v>5668</v>
      </c>
    </row>
    <row r="5672" spans="1:1">
      <c r="A5672">
        <v>5669</v>
      </c>
    </row>
    <row r="5673" spans="1:1">
      <c r="A5673">
        <v>5670</v>
      </c>
    </row>
    <row r="5674" spans="1:1">
      <c r="A5674">
        <v>5671</v>
      </c>
    </row>
    <row r="5675" spans="1:1">
      <c r="A5675">
        <v>5672</v>
      </c>
    </row>
    <row r="5676" spans="1:1">
      <c r="A5676">
        <v>5673</v>
      </c>
    </row>
    <row r="5677" spans="1:1">
      <c r="A5677">
        <v>5674</v>
      </c>
    </row>
    <row r="5678" spans="1:1">
      <c r="A5678">
        <v>5675</v>
      </c>
    </row>
    <row r="5679" spans="1:1">
      <c r="A5679">
        <v>5676</v>
      </c>
    </row>
    <row r="5680" spans="1:1">
      <c r="A5680">
        <v>5677</v>
      </c>
    </row>
    <row r="5681" spans="1:1">
      <c r="A5681">
        <v>5678</v>
      </c>
    </row>
    <row r="5682" spans="1:1">
      <c r="A5682">
        <v>5679</v>
      </c>
    </row>
    <row r="5683" spans="1:1">
      <c r="A5683">
        <v>5680</v>
      </c>
    </row>
    <row r="5684" spans="1:1">
      <c r="A5684">
        <v>5681</v>
      </c>
    </row>
    <row r="5685" spans="1:1">
      <c r="A5685">
        <v>5682</v>
      </c>
    </row>
    <row r="5686" spans="1:1">
      <c r="A5686">
        <v>5683</v>
      </c>
    </row>
    <row r="5687" spans="1:1">
      <c r="A5687">
        <v>5684</v>
      </c>
    </row>
    <row r="5688" spans="1:1">
      <c r="A5688">
        <v>5685</v>
      </c>
    </row>
    <row r="5689" spans="1:1">
      <c r="A5689">
        <v>5686</v>
      </c>
    </row>
    <row r="5690" spans="1:1">
      <c r="A5690">
        <v>5687</v>
      </c>
    </row>
    <row r="5691" spans="1:1">
      <c r="A5691">
        <v>5688</v>
      </c>
    </row>
    <row r="5692" spans="1:1">
      <c r="A5692">
        <v>5689</v>
      </c>
    </row>
    <row r="5693" spans="1:1">
      <c r="A5693">
        <v>5690</v>
      </c>
    </row>
    <row r="5694" spans="1:1">
      <c r="A5694">
        <v>5691</v>
      </c>
    </row>
    <row r="5695" spans="1:1">
      <c r="A5695">
        <v>5692</v>
      </c>
    </row>
    <row r="5696" spans="1:1">
      <c r="A5696">
        <v>5693</v>
      </c>
    </row>
    <row r="5697" spans="1:1">
      <c r="A5697">
        <v>5694</v>
      </c>
    </row>
    <row r="5698" spans="1:1">
      <c r="A5698">
        <v>5695</v>
      </c>
    </row>
    <row r="5699" spans="1:1">
      <c r="A5699">
        <v>5696</v>
      </c>
    </row>
    <row r="5700" spans="1:1">
      <c r="A5700">
        <v>5697</v>
      </c>
    </row>
    <row r="5701" spans="1:1">
      <c r="A5701">
        <v>5698</v>
      </c>
    </row>
    <row r="5702" spans="1:1">
      <c r="A5702">
        <v>5699</v>
      </c>
    </row>
    <row r="5703" spans="1:1">
      <c r="A5703">
        <v>5700</v>
      </c>
    </row>
    <row r="5704" spans="1:1">
      <c r="A5704">
        <v>5701</v>
      </c>
    </row>
    <row r="5705" spans="1:1">
      <c r="A5705">
        <v>5702</v>
      </c>
    </row>
    <row r="5706" spans="1:1">
      <c r="A5706">
        <v>5703</v>
      </c>
    </row>
    <row r="5707" spans="1:1">
      <c r="A5707">
        <v>5704</v>
      </c>
    </row>
    <row r="5708" spans="1:1">
      <c r="A5708">
        <v>5705</v>
      </c>
    </row>
    <row r="5709" spans="1:1">
      <c r="A5709">
        <v>5706</v>
      </c>
    </row>
    <row r="5710" spans="1:1">
      <c r="A5710">
        <v>5707</v>
      </c>
    </row>
    <row r="5711" spans="1:1">
      <c r="A5711">
        <v>5708</v>
      </c>
    </row>
    <row r="5712" spans="1:1">
      <c r="A5712">
        <v>5709</v>
      </c>
    </row>
    <row r="5713" spans="1:1">
      <c r="A5713">
        <v>5710</v>
      </c>
    </row>
    <row r="5714" spans="1:1">
      <c r="A5714">
        <v>5711</v>
      </c>
    </row>
    <row r="5715" spans="1:1">
      <c r="A5715">
        <v>5712</v>
      </c>
    </row>
    <row r="5716" spans="1:1">
      <c r="A5716">
        <v>5713</v>
      </c>
    </row>
    <row r="5717" spans="1:1">
      <c r="A5717">
        <v>5714</v>
      </c>
    </row>
    <row r="5718" spans="1:1">
      <c r="A5718">
        <v>5715</v>
      </c>
    </row>
    <row r="5719" spans="1:1">
      <c r="A5719">
        <v>5716</v>
      </c>
    </row>
    <row r="5720" spans="1:1">
      <c r="A5720">
        <v>5717</v>
      </c>
    </row>
    <row r="5721" spans="1:1">
      <c r="A5721">
        <v>5718</v>
      </c>
    </row>
    <row r="5722" spans="1:1">
      <c r="A5722">
        <v>5719</v>
      </c>
    </row>
    <row r="5723" spans="1:1">
      <c r="A5723">
        <v>5720</v>
      </c>
    </row>
    <row r="5724" spans="1:1">
      <c r="A5724">
        <v>5721</v>
      </c>
    </row>
    <row r="5725" spans="1:1">
      <c r="A5725">
        <v>5722</v>
      </c>
    </row>
    <row r="5726" spans="1:1">
      <c r="A5726">
        <v>5723</v>
      </c>
    </row>
    <row r="5727" spans="1:1">
      <c r="A5727">
        <v>5724</v>
      </c>
    </row>
    <row r="5728" spans="1:1">
      <c r="A5728">
        <v>5725</v>
      </c>
    </row>
    <row r="5729" spans="1:1">
      <c r="A5729">
        <v>5726</v>
      </c>
    </row>
    <row r="5730" spans="1:1">
      <c r="A5730">
        <v>5727</v>
      </c>
    </row>
    <row r="5731" spans="1:1">
      <c r="A5731">
        <v>5728</v>
      </c>
    </row>
    <row r="5732" spans="1:1">
      <c r="A5732">
        <v>5729</v>
      </c>
    </row>
    <row r="5733" spans="1:1">
      <c r="A5733">
        <v>5730</v>
      </c>
    </row>
    <row r="5734" spans="1:1">
      <c r="A5734">
        <v>5731</v>
      </c>
    </row>
    <row r="5735" spans="1:1">
      <c r="A5735">
        <v>5732</v>
      </c>
    </row>
    <row r="5736" spans="1:1">
      <c r="A5736">
        <v>5733</v>
      </c>
    </row>
    <row r="5737" spans="1:1">
      <c r="A5737">
        <v>5734</v>
      </c>
    </row>
    <row r="5738" spans="1:1">
      <c r="A5738">
        <v>5735</v>
      </c>
    </row>
    <row r="5739" spans="1:1">
      <c r="A5739">
        <v>5736</v>
      </c>
    </row>
    <row r="5740" spans="1:1">
      <c r="A5740">
        <v>5737</v>
      </c>
    </row>
    <row r="5741" spans="1:1">
      <c r="A5741">
        <v>5738</v>
      </c>
    </row>
    <row r="5742" spans="1:1">
      <c r="A5742">
        <v>5739</v>
      </c>
    </row>
    <row r="5743" spans="1:1">
      <c r="A5743">
        <v>5740</v>
      </c>
    </row>
    <row r="5744" spans="1:1">
      <c r="A5744">
        <v>5741</v>
      </c>
    </row>
    <row r="5745" spans="1:1">
      <c r="A5745">
        <v>5742</v>
      </c>
    </row>
    <row r="5746" spans="1:1">
      <c r="A5746">
        <v>5743</v>
      </c>
    </row>
    <row r="5747" spans="1:1">
      <c r="A5747">
        <v>5744</v>
      </c>
    </row>
    <row r="5748" spans="1:1">
      <c r="A5748">
        <v>5745</v>
      </c>
    </row>
    <row r="5749" spans="1:1">
      <c r="A5749">
        <v>5746</v>
      </c>
    </row>
    <row r="5750" spans="1:1">
      <c r="A5750">
        <v>5747</v>
      </c>
    </row>
    <row r="5751" spans="1:1">
      <c r="A5751">
        <v>5748</v>
      </c>
    </row>
    <row r="5752" spans="1:1">
      <c r="A5752">
        <v>5749</v>
      </c>
    </row>
    <row r="5753" spans="1:1">
      <c r="A5753">
        <v>5750</v>
      </c>
    </row>
    <row r="5754" spans="1:1">
      <c r="A5754">
        <v>5751</v>
      </c>
    </row>
    <row r="5755" spans="1:1">
      <c r="A5755">
        <v>5752</v>
      </c>
    </row>
    <row r="5756" spans="1:1">
      <c r="A5756">
        <v>5753</v>
      </c>
    </row>
    <row r="5757" spans="1:1">
      <c r="A5757">
        <v>5754</v>
      </c>
    </row>
    <row r="5758" spans="1:1">
      <c r="A5758">
        <v>5755</v>
      </c>
    </row>
    <row r="5759" spans="1:1">
      <c r="A5759">
        <v>5756</v>
      </c>
    </row>
    <row r="5760" spans="1:1">
      <c r="A5760">
        <v>5757</v>
      </c>
    </row>
    <row r="5761" spans="1:1">
      <c r="A5761">
        <v>5758</v>
      </c>
    </row>
    <row r="5762" spans="1:1">
      <c r="A5762">
        <v>5759</v>
      </c>
    </row>
    <row r="5763" spans="1:1">
      <c r="A5763">
        <v>5760</v>
      </c>
    </row>
    <row r="5764" spans="1:1">
      <c r="A5764">
        <v>5761</v>
      </c>
    </row>
    <row r="5765" spans="1:1">
      <c r="A5765">
        <v>5762</v>
      </c>
    </row>
    <row r="5766" spans="1:1">
      <c r="A5766">
        <v>5763</v>
      </c>
    </row>
    <row r="5767" spans="1:1">
      <c r="A5767">
        <v>5764</v>
      </c>
    </row>
    <row r="5768" spans="1:1">
      <c r="A5768">
        <v>5765</v>
      </c>
    </row>
    <row r="5769" spans="1:1">
      <c r="A5769">
        <v>5766</v>
      </c>
    </row>
    <row r="5770" spans="1:1">
      <c r="A5770">
        <v>5767</v>
      </c>
    </row>
    <row r="5771" spans="1:1">
      <c r="A5771">
        <v>5768</v>
      </c>
    </row>
    <row r="5772" spans="1:1">
      <c r="A5772">
        <v>5769</v>
      </c>
    </row>
    <row r="5773" spans="1:1">
      <c r="A5773">
        <v>5770</v>
      </c>
    </row>
    <row r="5774" spans="1:1">
      <c r="A5774">
        <v>5771</v>
      </c>
    </row>
    <row r="5775" spans="1:1">
      <c r="A5775">
        <v>5772</v>
      </c>
    </row>
    <row r="5776" spans="1:1">
      <c r="A5776">
        <v>5773</v>
      </c>
    </row>
    <row r="5777" spans="1:1">
      <c r="A5777">
        <v>5774</v>
      </c>
    </row>
    <row r="5778" spans="1:1">
      <c r="A5778">
        <v>5775</v>
      </c>
    </row>
    <row r="5779" spans="1:1">
      <c r="A5779">
        <v>5776</v>
      </c>
    </row>
    <row r="5780" spans="1:1">
      <c r="A5780">
        <v>5777</v>
      </c>
    </row>
    <row r="5781" spans="1:1">
      <c r="A5781">
        <v>5778</v>
      </c>
    </row>
    <row r="5782" spans="1:1">
      <c r="A5782">
        <v>5779</v>
      </c>
    </row>
    <row r="5783" spans="1:1">
      <c r="A5783">
        <v>5780</v>
      </c>
    </row>
    <row r="5784" spans="1:1">
      <c r="A5784">
        <v>5781</v>
      </c>
    </row>
    <row r="5785" spans="1:1">
      <c r="A5785">
        <v>5782</v>
      </c>
    </row>
    <row r="5786" spans="1:1">
      <c r="A5786">
        <v>5783</v>
      </c>
    </row>
    <row r="5787" spans="1:1">
      <c r="A5787">
        <v>5784</v>
      </c>
    </row>
    <row r="5788" spans="1:1">
      <c r="A5788">
        <v>5785</v>
      </c>
    </row>
    <row r="5789" spans="1:1">
      <c r="A5789">
        <v>5786</v>
      </c>
    </row>
    <row r="5790" spans="1:1">
      <c r="A5790">
        <v>5787</v>
      </c>
    </row>
    <row r="5791" spans="1:1">
      <c r="A5791">
        <v>5788</v>
      </c>
    </row>
    <row r="5792" spans="1:1">
      <c r="A5792">
        <v>5789</v>
      </c>
    </row>
    <row r="5793" spans="1:1">
      <c r="A5793">
        <v>5790</v>
      </c>
    </row>
    <row r="5794" spans="1:1">
      <c r="A5794">
        <v>5791</v>
      </c>
    </row>
    <row r="5795" spans="1:1">
      <c r="A5795">
        <v>5792</v>
      </c>
    </row>
    <row r="5796" spans="1:1">
      <c r="A5796">
        <v>5793</v>
      </c>
    </row>
    <row r="5797" spans="1:1">
      <c r="A5797">
        <v>5794</v>
      </c>
    </row>
    <row r="5798" spans="1:1">
      <c r="A5798">
        <v>5795</v>
      </c>
    </row>
    <row r="5799" spans="1:1">
      <c r="A5799">
        <v>5796</v>
      </c>
    </row>
    <row r="5800" spans="1:1">
      <c r="A5800">
        <v>5797</v>
      </c>
    </row>
    <row r="5801" spans="1:1">
      <c r="A5801">
        <v>5798</v>
      </c>
    </row>
    <row r="5802" spans="1:1">
      <c r="A5802">
        <v>5799</v>
      </c>
    </row>
    <row r="5803" spans="1:1">
      <c r="A5803">
        <v>5800</v>
      </c>
    </row>
    <row r="5804" spans="1:1">
      <c r="A5804">
        <v>5801</v>
      </c>
    </row>
    <row r="5805" spans="1:1">
      <c r="A5805">
        <v>5802</v>
      </c>
    </row>
    <row r="5806" spans="1:1">
      <c r="A5806">
        <v>5803</v>
      </c>
    </row>
    <row r="5807" spans="1:1">
      <c r="A5807">
        <v>5804</v>
      </c>
    </row>
    <row r="5808" spans="1:1">
      <c r="A5808">
        <v>5805</v>
      </c>
    </row>
    <row r="5809" spans="1:1">
      <c r="A5809">
        <v>5806</v>
      </c>
    </row>
    <row r="5810" spans="1:1">
      <c r="A5810">
        <v>5807</v>
      </c>
    </row>
    <row r="5811" spans="1:1">
      <c r="A5811">
        <v>5808</v>
      </c>
    </row>
    <row r="5812" spans="1:1">
      <c r="A5812">
        <v>5809</v>
      </c>
    </row>
    <row r="5813" spans="1:1">
      <c r="A5813">
        <v>5810</v>
      </c>
    </row>
    <row r="5814" spans="1:1">
      <c r="A5814">
        <v>5811</v>
      </c>
    </row>
    <row r="5815" spans="1:1">
      <c r="A5815">
        <v>5812</v>
      </c>
    </row>
    <row r="5816" spans="1:1">
      <c r="A5816">
        <v>5813</v>
      </c>
    </row>
    <row r="5817" spans="1:1">
      <c r="A5817">
        <v>5814</v>
      </c>
    </row>
    <row r="5818" spans="1:1">
      <c r="A5818">
        <v>5815</v>
      </c>
    </row>
    <row r="5819" spans="1:1">
      <c r="A5819">
        <v>5816</v>
      </c>
    </row>
    <row r="5820" spans="1:1">
      <c r="A5820">
        <v>5817</v>
      </c>
    </row>
    <row r="5821" spans="1:1">
      <c r="A5821">
        <v>5818</v>
      </c>
    </row>
    <row r="5822" spans="1:1">
      <c r="A5822">
        <v>5819</v>
      </c>
    </row>
    <row r="5823" spans="1:1">
      <c r="A5823">
        <v>5820</v>
      </c>
    </row>
    <row r="5824" spans="1:1">
      <c r="A5824">
        <v>5821</v>
      </c>
    </row>
    <row r="5825" spans="1:1">
      <c r="A5825">
        <v>5822</v>
      </c>
    </row>
    <row r="5826" spans="1:1">
      <c r="A5826">
        <v>5823</v>
      </c>
    </row>
    <row r="5827" spans="1:1">
      <c r="A5827">
        <v>5824</v>
      </c>
    </row>
    <row r="5828" spans="1:1">
      <c r="A5828">
        <v>5825</v>
      </c>
    </row>
    <row r="5829" spans="1:1">
      <c r="A5829">
        <v>5826</v>
      </c>
    </row>
    <row r="5830" spans="1:1">
      <c r="A5830">
        <v>5827</v>
      </c>
    </row>
    <row r="5831" spans="1:1">
      <c r="A5831">
        <v>5828</v>
      </c>
    </row>
    <row r="5832" spans="1:1">
      <c r="A5832">
        <v>5829</v>
      </c>
    </row>
    <row r="5833" spans="1:1">
      <c r="A5833">
        <v>5830</v>
      </c>
    </row>
    <row r="5834" spans="1:1">
      <c r="A5834">
        <v>5831</v>
      </c>
    </row>
    <row r="5835" spans="1:1">
      <c r="A5835">
        <v>5832</v>
      </c>
    </row>
    <row r="5836" spans="1:1">
      <c r="A5836">
        <v>5833</v>
      </c>
    </row>
    <row r="5837" spans="1:1">
      <c r="A5837">
        <v>5834</v>
      </c>
    </row>
    <row r="5838" spans="1:1">
      <c r="A5838">
        <v>5835</v>
      </c>
    </row>
    <row r="5839" spans="1:1">
      <c r="A5839">
        <v>5836</v>
      </c>
    </row>
    <row r="5840" spans="1:1">
      <c r="A5840">
        <v>5837</v>
      </c>
    </row>
    <row r="5841" spans="1:1">
      <c r="A5841">
        <v>5838</v>
      </c>
    </row>
    <row r="5842" spans="1:1">
      <c r="A5842">
        <v>5839</v>
      </c>
    </row>
    <row r="5843" spans="1:1">
      <c r="A5843">
        <v>5840</v>
      </c>
    </row>
    <row r="5844" spans="1:1">
      <c r="A5844">
        <v>5841</v>
      </c>
    </row>
    <row r="5845" spans="1:1">
      <c r="A5845">
        <v>5842</v>
      </c>
    </row>
    <row r="5846" spans="1:1">
      <c r="A5846">
        <v>5843</v>
      </c>
    </row>
    <row r="5847" spans="1:1">
      <c r="A5847">
        <v>5844</v>
      </c>
    </row>
    <row r="5848" spans="1:1">
      <c r="A5848">
        <v>5845</v>
      </c>
    </row>
    <row r="5849" spans="1:1">
      <c r="A5849">
        <v>5846</v>
      </c>
    </row>
    <row r="5850" spans="1:1">
      <c r="A5850">
        <v>5847</v>
      </c>
    </row>
    <row r="5851" spans="1:1">
      <c r="A5851">
        <v>5848</v>
      </c>
    </row>
    <row r="5852" spans="1:1">
      <c r="A5852">
        <v>5849</v>
      </c>
    </row>
    <row r="5853" spans="1:1">
      <c r="A5853">
        <v>5850</v>
      </c>
    </row>
    <row r="5854" spans="1:1">
      <c r="A5854">
        <v>5851</v>
      </c>
    </row>
    <row r="5855" spans="1:1">
      <c r="A5855">
        <v>5852</v>
      </c>
    </row>
    <row r="5856" spans="1:1">
      <c r="A5856">
        <v>5853</v>
      </c>
    </row>
    <row r="5857" spans="1:1">
      <c r="A5857">
        <v>5854</v>
      </c>
    </row>
    <row r="5858" spans="1:1">
      <c r="A5858">
        <v>5855</v>
      </c>
    </row>
    <row r="5859" spans="1:1">
      <c r="A5859">
        <v>5856</v>
      </c>
    </row>
    <row r="5860" spans="1:1">
      <c r="A5860">
        <v>5857</v>
      </c>
    </row>
    <row r="5861" spans="1:1">
      <c r="A5861">
        <v>5858</v>
      </c>
    </row>
    <row r="5862" spans="1:1">
      <c r="A5862">
        <v>5859</v>
      </c>
    </row>
    <row r="5863" spans="1:1">
      <c r="A5863">
        <v>5860</v>
      </c>
    </row>
    <row r="5864" spans="1:1">
      <c r="A5864">
        <v>5861</v>
      </c>
    </row>
    <row r="5865" spans="1:1">
      <c r="A5865">
        <v>5862</v>
      </c>
    </row>
    <row r="5866" spans="1:1">
      <c r="A5866">
        <v>5863</v>
      </c>
    </row>
    <row r="5867" spans="1:1">
      <c r="A5867">
        <v>5864</v>
      </c>
    </row>
    <row r="5868" spans="1:1">
      <c r="A5868">
        <v>5865</v>
      </c>
    </row>
    <row r="5869" spans="1:1">
      <c r="A5869">
        <v>5866</v>
      </c>
    </row>
    <row r="5870" spans="1:1">
      <c r="A5870">
        <v>5867</v>
      </c>
    </row>
    <row r="5871" spans="1:1">
      <c r="A5871">
        <v>5868</v>
      </c>
    </row>
    <row r="5872" spans="1:1">
      <c r="A5872">
        <v>5869</v>
      </c>
    </row>
    <row r="5873" spans="1:1">
      <c r="A5873">
        <v>5870</v>
      </c>
    </row>
    <row r="5874" spans="1:1">
      <c r="A5874">
        <v>5871</v>
      </c>
    </row>
    <row r="5875" spans="1:1">
      <c r="A5875">
        <v>5872</v>
      </c>
    </row>
    <row r="5876" spans="1:1">
      <c r="A5876">
        <v>5873</v>
      </c>
    </row>
    <row r="5877" spans="1:1">
      <c r="A5877">
        <v>5874</v>
      </c>
    </row>
    <row r="5878" spans="1:1">
      <c r="A5878">
        <v>5875</v>
      </c>
    </row>
    <row r="5879" spans="1:1">
      <c r="A5879">
        <v>5876</v>
      </c>
    </row>
    <row r="5880" spans="1:1">
      <c r="A5880">
        <v>5877</v>
      </c>
    </row>
    <row r="5881" spans="1:1">
      <c r="A5881">
        <v>5878</v>
      </c>
    </row>
    <row r="5882" spans="1:1">
      <c r="A5882">
        <v>5879</v>
      </c>
    </row>
    <row r="5883" spans="1:1">
      <c r="A5883">
        <v>5880</v>
      </c>
    </row>
    <row r="5884" spans="1:1">
      <c r="A5884">
        <v>5881</v>
      </c>
    </row>
    <row r="5885" spans="1:1">
      <c r="A5885">
        <v>5882</v>
      </c>
    </row>
    <row r="5886" spans="1:1">
      <c r="A5886">
        <v>5883</v>
      </c>
    </row>
    <row r="5887" spans="1:1">
      <c r="A5887">
        <v>5884</v>
      </c>
    </row>
    <row r="5888" spans="1:1">
      <c r="A5888">
        <v>5885</v>
      </c>
    </row>
    <row r="5889" spans="1:1">
      <c r="A5889">
        <v>5886</v>
      </c>
    </row>
    <row r="5890" spans="1:1">
      <c r="A5890">
        <v>5887</v>
      </c>
    </row>
    <row r="5891" spans="1:1">
      <c r="A5891">
        <v>5888</v>
      </c>
    </row>
    <row r="5892" spans="1:1">
      <c r="A5892">
        <v>5889</v>
      </c>
    </row>
    <row r="5893" spans="1:1">
      <c r="A5893">
        <v>5890</v>
      </c>
    </row>
    <row r="5894" spans="1:1">
      <c r="A5894">
        <v>5891</v>
      </c>
    </row>
    <row r="5895" spans="1:1">
      <c r="A5895">
        <v>5892</v>
      </c>
    </row>
    <row r="5896" spans="1:1">
      <c r="A5896">
        <v>5893</v>
      </c>
    </row>
    <row r="5897" spans="1:1">
      <c r="A5897">
        <v>5894</v>
      </c>
    </row>
    <row r="5898" spans="1:1">
      <c r="A5898">
        <v>5895</v>
      </c>
    </row>
    <row r="5899" spans="1:1">
      <c r="A5899">
        <v>5896</v>
      </c>
    </row>
    <row r="5900" spans="1:1">
      <c r="A5900">
        <v>5897</v>
      </c>
    </row>
    <row r="5901" spans="1:1">
      <c r="A5901">
        <v>5898</v>
      </c>
    </row>
    <row r="5902" spans="1:1">
      <c r="A5902">
        <v>5899</v>
      </c>
    </row>
    <row r="5903" spans="1:1">
      <c r="A5903">
        <v>5900</v>
      </c>
    </row>
    <row r="5904" spans="1:1">
      <c r="A5904">
        <v>5901</v>
      </c>
    </row>
    <row r="5905" spans="1:1">
      <c r="A5905">
        <v>5902</v>
      </c>
    </row>
    <row r="5906" spans="1:1">
      <c r="A5906">
        <v>5903</v>
      </c>
    </row>
    <row r="5907" spans="1:1">
      <c r="A5907">
        <v>5904</v>
      </c>
    </row>
    <row r="5908" spans="1:1">
      <c r="A5908">
        <v>5905</v>
      </c>
    </row>
    <row r="5909" spans="1:1">
      <c r="A5909">
        <v>5906</v>
      </c>
    </row>
    <row r="5910" spans="1:1">
      <c r="A5910">
        <v>5907</v>
      </c>
    </row>
    <row r="5911" spans="1:1">
      <c r="A5911">
        <v>5908</v>
      </c>
    </row>
    <row r="5912" spans="1:1">
      <c r="A5912">
        <v>5909</v>
      </c>
    </row>
    <row r="5913" spans="1:1">
      <c r="A5913">
        <v>5910</v>
      </c>
    </row>
    <row r="5914" spans="1:1">
      <c r="A5914">
        <v>5911</v>
      </c>
    </row>
    <row r="5915" spans="1:1">
      <c r="A5915">
        <v>5912</v>
      </c>
    </row>
    <row r="5916" spans="1:1">
      <c r="A5916">
        <v>5913</v>
      </c>
    </row>
    <row r="5917" spans="1:1">
      <c r="A5917">
        <v>5914</v>
      </c>
    </row>
    <row r="5918" spans="1:1">
      <c r="A5918">
        <v>5915</v>
      </c>
    </row>
    <row r="5919" spans="1:1">
      <c r="A5919">
        <v>5916</v>
      </c>
    </row>
    <row r="5920" spans="1:1">
      <c r="A5920">
        <v>5917</v>
      </c>
    </row>
    <row r="5921" spans="1:1">
      <c r="A5921">
        <v>5918</v>
      </c>
    </row>
    <row r="5922" spans="1:1">
      <c r="A5922">
        <v>5919</v>
      </c>
    </row>
    <row r="5923" spans="1:1">
      <c r="A5923">
        <v>5920</v>
      </c>
    </row>
    <row r="5924" spans="1:1">
      <c r="A5924">
        <v>5921</v>
      </c>
    </row>
    <row r="5925" spans="1:1">
      <c r="A5925">
        <v>5922</v>
      </c>
    </row>
    <row r="5926" spans="1:1">
      <c r="A5926">
        <v>5923</v>
      </c>
    </row>
    <row r="5927" spans="1:1">
      <c r="A5927">
        <v>5924</v>
      </c>
    </row>
    <row r="5928" spans="1:1">
      <c r="A5928">
        <v>5925</v>
      </c>
    </row>
    <row r="5929" spans="1:1">
      <c r="A5929">
        <v>5926</v>
      </c>
    </row>
    <row r="5930" spans="1:1">
      <c r="A5930">
        <v>5927</v>
      </c>
    </row>
    <row r="5931" spans="1:1">
      <c r="A5931">
        <v>5928</v>
      </c>
    </row>
    <row r="5932" spans="1:1">
      <c r="A5932">
        <v>5929</v>
      </c>
    </row>
    <row r="5933" spans="1:1">
      <c r="A5933">
        <v>5930</v>
      </c>
    </row>
    <row r="5934" spans="1:1">
      <c r="A5934">
        <v>5931</v>
      </c>
    </row>
    <row r="5935" spans="1:1">
      <c r="A5935">
        <v>5932</v>
      </c>
    </row>
    <row r="5936" spans="1:1">
      <c r="A5936">
        <v>5933</v>
      </c>
    </row>
    <row r="5937" spans="1:1">
      <c r="A5937">
        <v>5934</v>
      </c>
    </row>
    <row r="5938" spans="1:1">
      <c r="A5938">
        <v>5935</v>
      </c>
    </row>
    <row r="5939" spans="1:1">
      <c r="A5939">
        <v>5936</v>
      </c>
    </row>
    <row r="5940" spans="1:1">
      <c r="A5940">
        <v>5937</v>
      </c>
    </row>
    <row r="5941" spans="1:1">
      <c r="A5941">
        <v>5938</v>
      </c>
    </row>
    <row r="5942" spans="1:1">
      <c r="A5942">
        <v>5939</v>
      </c>
    </row>
    <row r="5943" spans="1:1">
      <c r="A5943">
        <v>5940</v>
      </c>
    </row>
    <row r="5944" spans="1:1">
      <c r="A5944">
        <v>5941</v>
      </c>
    </row>
    <row r="5945" spans="1:1">
      <c r="A5945">
        <v>5942</v>
      </c>
    </row>
    <row r="5946" spans="1:1">
      <c r="A5946">
        <v>5943</v>
      </c>
    </row>
    <row r="5947" spans="1:1">
      <c r="A5947">
        <v>5944</v>
      </c>
    </row>
    <row r="5948" spans="1:1">
      <c r="A5948">
        <v>5945</v>
      </c>
    </row>
    <row r="5949" spans="1:1">
      <c r="A5949">
        <v>5946</v>
      </c>
    </row>
    <row r="5950" spans="1:1">
      <c r="A5950">
        <v>5947</v>
      </c>
    </row>
    <row r="5951" spans="1:1">
      <c r="A5951">
        <v>5948</v>
      </c>
    </row>
    <row r="5952" spans="1:1">
      <c r="A5952">
        <v>5949</v>
      </c>
    </row>
    <row r="5953" spans="1:1">
      <c r="A5953">
        <v>5950</v>
      </c>
    </row>
    <row r="5954" spans="1:1">
      <c r="A5954">
        <v>5951</v>
      </c>
    </row>
    <row r="5955" spans="1:1">
      <c r="A5955">
        <v>5952</v>
      </c>
    </row>
    <row r="5956" spans="1:1">
      <c r="A5956">
        <v>5953</v>
      </c>
    </row>
    <row r="5957" spans="1:1">
      <c r="A5957">
        <v>5954</v>
      </c>
    </row>
    <row r="5958" spans="1:1">
      <c r="A5958">
        <v>5955</v>
      </c>
    </row>
    <row r="5959" spans="1:1">
      <c r="A5959">
        <v>5956</v>
      </c>
    </row>
    <row r="5960" spans="1:1">
      <c r="A5960">
        <v>5957</v>
      </c>
    </row>
    <row r="5961" spans="1:1">
      <c r="A5961">
        <v>5958</v>
      </c>
    </row>
    <row r="5962" spans="1:1">
      <c r="A5962">
        <v>5959</v>
      </c>
    </row>
    <row r="5963" spans="1:1">
      <c r="A5963">
        <v>5960</v>
      </c>
    </row>
    <row r="5964" spans="1:1">
      <c r="A5964">
        <v>5961</v>
      </c>
    </row>
    <row r="5965" spans="1:1">
      <c r="A5965">
        <v>5962</v>
      </c>
    </row>
    <row r="5966" spans="1:1">
      <c r="A5966">
        <v>5963</v>
      </c>
    </row>
    <row r="5967" spans="1:1">
      <c r="A5967">
        <v>5964</v>
      </c>
    </row>
    <row r="5968" spans="1:1">
      <c r="A5968">
        <v>5965</v>
      </c>
    </row>
    <row r="5969" spans="1:1">
      <c r="A5969">
        <v>5966</v>
      </c>
    </row>
    <row r="5970" spans="1:1">
      <c r="A5970">
        <v>5967</v>
      </c>
    </row>
    <row r="5971" spans="1:1">
      <c r="A5971">
        <v>5968</v>
      </c>
    </row>
    <row r="5972" spans="1:1">
      <c r="A5972">
        <v>5969</v>
      </c>
    </row>
    <row r="5973" spans="1:1">
      <c r="A5973">
        <v>5970</v>
      </c>
    </row>
    <row r="5974" spans="1:1">
      <c r="A5974">
        <v>5971</v>
      </c>
    </row>
    <row r="5975" spans="1:1">
      <c r="A5975">
        <v>5972</v>
      </c>
    </row>
    <row r="5976" spans="1:1">
      <c r="A5976">
        <v>5973</v>
      </c>
    </row>
    <row r="5977" spans="1:1">
      <c r="A5977">
        <v>5974</v>
      </c>
    </row>
    <row r="5978" spans="1:1">
      <c r="A5978">
        <v>5975</v>
      </c>
    </row>
    <row r="5979" spans="1:1">
      <c r="A5979">
        <v>5976</v>
      </c>
    </row>
    <row r="5980" spans="1:1">
      <c r="A5980">
        <v>5977</v>
      </c>
    </row>
    <row r="5981" spans="1:1">
      <c r="A5981">
        <v>5978</v>
      </c>
    </row>
    <row r="5982" spans="1:1">
      <c r="A5982">
        <v>5979</v>
      </c>
    </row>
    <row r="5983" spans="1:1">
      <c r="A5983">
        <v>5980</v>
      </c>
    </row>
    <row r="5984" spans="1:1">
      <c r="A5984">
        <v>5981</v>
      </c>
    </row>
    <row r="5985" spans="1:1">
      <c r="A5985">
        <v>5982</v>
      </c>
    </row>
    <row r="5986" spans="1:1">
      <c r="A5986">
        <v>5983</v>
      </c>
    </row>
    <row r="5987" spans="1:1">
      <c r="A5987">
        <v>5984</v>
      </c>
    </row>
    <row r="5988" spans="1:1">
      <c r="A5988">
        <v>5985</v>
      </c>
    </row>
    <row r="5989" spans="1:1">
      <c r="A5989">
        <v>5986</v>
      </c>
    </row>
    <row r="5990" spans="1:1">
      <c r="A5990">
        <v>5987</v>
      </c>
    </row>
    <row r="5991" spans="1:1">
      <c r="A5991">
        <v>5988</v>
      </c>
    </row>
    <row r="5992" spans="1:1">
      <c r="A5992">
        <v>5989</v>
      </c>
    </row>
    <row r="5993" spans="1:1">
      <c r="A5993">
        <v>5990</v>
      </c>
    </row>
    <row r="5994" spans="1:1">
      <c r="A5994">
        <v>5991</v>
      </c>
    </row>
    <row r="5995" spans="1:1">
      <c r="A5995">
        <v>5992</v>
      </c>
    </row>
    <row r="5996" spans="1:1">
      <c r="A5996">
        <v>5993</v>
      </c>
    </row>
    <row r="5997" spans="1:1">
      <c r="A5997">
        <v>5994</v>
      </c>
    </row>
    <row r="5998" spans="1:1">
      <c r="A5998">
        <v>5995</v>
      </c>
    </row>
    <row r="5999" spans="1:1">
      <c r="A5999">
        <v>5996</v>
      </c>
    </row>
    <row r="6000" spans="1:1">
      <c r="A6000">
        <v>5997</v>
      </c>
    </row>
    <row r="6001" spans="1:1">
      <c r="A6001">
        <v>5998</v>
      </c>
    </row>
    <row r="6002" spans="1:1">
      <c r="A6002">
        <v>5999</v>
      </c>
    </row>
    <row r="6003" spans="1:1">
      <c r="A6003">
        <v>6000</v>
      </c>
    </row>
    <row r="6004" spans="1:1">
      <c r="A6004">
        <v>6001</v>
      </c>
    </row>
    <row r="6005" spans="1:1">
      <c r="A6005">
        <v>6002</v>
      </c>
    </row>
    <row r="6006" spans="1:1">
      <c r="A6006">
        <v>6003</v>
      </c>
    </row>
    <row r="6007" spans="1:1">
      <c r="A6007">
        <v>6004</v>
      </c>
    </row>
    <row r="6008" spans="1:1">
      <c r="A6008">
        <v>6005</v>
      </c>
    </row>
    <row r="6009" spans="1:1">
      <c r="A6009">
        <v>6006</v>
      </c>
    </row>
    <row r="6010" spans="1:1">
      <c r="A6010">
        <v>6007</v>
      </c>
    </row>
    <row r="6011" spans="1:1">
      <c r="A6011">
        <v>6008</v>
      </c>
    </row>
    <row r="6012" spans="1:1">
      <c r="A6012">
        <v>6009</v>
      </c>
    </row>
    <row r="6013" spans="1:1">
      <c r="A6013">
        <v>6010</v>
      </c>
    </row>
    <row r="6014" spans="1:1">
      <c r="A6014">
        <v>6011</v>
      </c>
    </row>
    <row r="6015" spans="1:1">
      <c r="A6015">
        <v>6012</v>
      </c>
    </row>
    <row r="6016" spans="1:1">
      <c r="A6016">
        <v>6013</v>
      </c>
    </row>
    <row r="6017" spans="1:1">
      <c r="A6017">
        <v>6014</v>
      </c>
    </row>
    <row r="6018" spans="1:1">
      <c r="A6018">
        <v>6015</v>
      </c>
    </row>
    <row r="6019" spans="1:1">
      <c r="A6019">
        <v>6016</v>
      </c>
    </row>
    <row r="6020" spans="1:1">
      <c r="A6020">
        <v>6017</v>
      </c>
    </row>
    <row r="6021" spans="1:1">
      <c r="A6021">
        <v>6018</v>
      </c>
    </row>
    <row r="6022" spans="1:1">
      <c r="A6022">
        <v>6019</v>
      </c>
    </row>
    <row r="6023" spans="1:1">
      <c r="A6023">
        <v>6020</v>
      </c>
    </row>
    <row r="6024" spans="1:1">
      <c r="A6024">
        <v>6021</v>
      </c>
    </row>
    <row r="6025" spans="1:1">
      <c r="A6025">
        <v>6022</v>
      </c>
    </row>
    <row r="6026" spans="1:1">
      <c r="A6026">
        <v>6023</v>
      </c>
    </row>
    <row r="6027" spans="1:1">
      <c r="A6027">
        <v>6024</v>
      </c>
    </row>
    <row r="6028" spans="1:1">
      <c r="A6028">
        <v>6025</v>
      </c>
    </row>
    <row r="6029" spans="1:1">
      <c r="A6029">
        <v>6026</v>
      </c>
    </row>
    <row r="6030" spans="1:1">
      <c r="A6030">
        <v>6027</v>
      </c>
    </row>
    <row r="6031" spans="1:1">
      <c r="A6031">
        <v>6028</v>
      </c>
    </row>
    <row r="6032" spans="1:1">
      <c r="A6032">
        <v>6029</v>
      </c>
    </row>
    <row r="6033" spans="1:1">
      <c r="A6033">
        <v>6030</v>
      </c>
    </row>
    <row r="6034" spans="1:1">
      <c r="A6034">
        <v>6031</v>
      </c>
    </row>
    <row r="6035" spans="1:1">
      <c r="A6035">
        <v>6032</v>
      </c>
    </row>
    <row r="6036" spans="1:1">
      <c r="A6036">
        <v>6033</v>
      </c>
    </row>
    <row r="6037" spans="1:1">
      <c r="A6037">
        <v>6034</v>
      </c>
    </row>
    <row r="6038" spans="1:1">
      <c r="A6038">
        <v>6035</v>
      </c>
    </row>
    <row r="6039" spans="1:1">
      <c r="A6039">
        <v>6036</v>
      </c>
    </row>
    <row r="6040" spans="1:1">
      <c r="A6040">
        <v>6037</v>
      </c>
    </row>
    <row r="6041" spans="1:1">
      <c r="A6041">
        <v>6038</v>
      </c>
    </row>
    <row r="6042" spans="1:1">
      <c r="A6042">
        <v>6039</v>
      </c>
    </row>
    <row r="6043" spans="1:1">
      <c r="A6043">
        <v>6040</v>
      </c>
    </row>
    <row r="6044" spans="1:1">
      <c r="A6044">
        <v>6041</v>
      </c>
    </row>
    <row r="6045" spans="1:1">
      <c r="A6045">
        <v>6042</v>
      </c>
    </row>
    <row r="6046" spans="1:1">
      <c r="A6046">
        <v>6043</v>
      </c>
    </row>
    <row r="6047" spans="1:1">
      <c r="A6047">
        <v>6044</v>
      </c>
    </row>
    <row r="6048" spans="1:1">
      <c r="A6048">
        <v>6045</v>
      </c>
    </row>
    <row r="6049" spans="1:1">
      <c r="A6049">
        <v>6046</v>
      </c>
    </row>
    <row r="6050" spans="1:1">
      <c r="A6050">
        <v>6047</v>
      </c>
    </row>
    <row r="6051" spans="1:1">
      <c r="A6051">
        <v>6048</v>
      </c>
    </row>
    <row r="6052" spans="1:1">
      <c r="A6052">
        <v>6049</v>
      </c>
    </row>
    <row r="6053" spans="1:1">
      <c r="A6053">
        <v>6050</v>
      </c>
    </row>
    <row r="6054" spans="1:1">
      <c r="A6054">
        <v>6051</v>
      </c>
    </row>
    <row r="6055" spans="1:1">
      <c r="A6055">
        <v>6052</v>
      </c>
    </row>
    <row r="6056" spans="1:1">
      <c r="A6056">
        <v>6053</v>
      </c>
    </row>
    <row r="6057" spans="1:1">
      <c r="A6057">
        <v>6054</v>
      </c>
    </row>
    <row r="6058" spans="1:1">
      <c r="A6058">
        <v>6055</v>
      </c>
    </row>
    <row r="6059" spans="1:1">
      <c r="A6059">
        <v>6056</v>
      </c>
    </row>
    <row r="6060" spans="1:1">
      <c r="A6060">
        <v>6057</v>
      </c>
    </row>
    <row r="6061" spans="1:1">
      <c r="A6061">
        <v>6058</v>
      </c>
    </row>
    <row r="6062" spans="1:1">
      <c r="A6062">
        <v>6059</v>
      </c>
    </row>
    <row r="6063" spans="1:1">
      <c r="A6063">
        <v>6060</v>
      </c>
    </row>
    <row r="6064" spans="1:1">
      <c r="A6064">
        <v>6061</v>
      </c>
    </row>
    <row r="6065" spans="1:1">
      <c r="A6065">
        <v>6062</v>
      </c>
    </row>
    <row r="6066" spans="1:1">
      <c r="A6066">
        <v>6063</v>
      </c>
    </row>
    <row r="6067" spans="1:1">
      <c r="A6067">
        <v>6064</v>
      </c>
    </row>
    <row r="6068" spans="1:1">
      <c r="A6068">
        <v>6065</v>
      </c>
    </row>
    <row r="6069" spans="1:1">
      <c r="A6069">
        <v>6066</v>
      </c>
    </row>
    <row r="6070" spans="1:1">
      <c r="A6070">
        <v>6067</v>
      </c>
    </row>
    <row r="6071" spans="1:1">
      <c r="A6071">
        <v>6068</v>
      </c>
    </row>
    <row r="6072" spans="1:1">
      <c r="A6072">
        <v>6069</v>
      </c>
    </row>
    <row r="6073" spans="1:1">
      <c r="A6073">
        <v>6070</v>
      </c>
    </row>
    <row r="6074" spans="1:1">
      <c r="A6074">
        <v>6071</v>
      </c>
    </row>
    <row r="6075" spans="1:1">
      <c r="A6075">
        <v>6072</v>
      </c>
    </row>
    <row r="6076" spans="1:1">
      <c r="A6076">
        <v>6073</v>
      </c>
    </row>
    <row r="6077" spans="1:1">
      <c r="A6077">
        <v>6074</v>
      </c>
    </row>
    <row r="6078" spans="1:1">
      <c r="A6078">
        <v>6075</v>
      </c>
    </row>
    <row r="6079" spans="1:1">
      <c r="A6079">
        <v>6076</v>
      </c>
    </row>
    <row r="6080" spans="1:1">
      <c r="A6080">
        <v>6077</v>
      </c>
    </row>
    <row r="6081" spans="1:1">
      <c r="A6081">
        <v>6078</v>
      </c>
    </row>
    <row r="6082" spans="1:1">
      <c r="A6082">
        <v>6079</v>
      </c>
    </row>
    <row r="6083" spans="1:1">
      <c r="A6083">
        <v>6080</v>
      </c>
    </row>
    <row r="6084" spans="1:1">
      <c r="A6084">
        <v>6081</v>
      </c>
    </row>
    <row r="6085" spans="1:1">
      <c r="A6085">
        <v>6082</v>
      </c>
    </row>
    <row r="6086" spans="1:1">
      <c r="A6086">
        <v>6083</v>
      </c>
    </row>
    <row r="6087" spans="1:1">
      <c r="A6087">
        <v>6084</v>
      </c>
    </row>
    <row r="6088" spans="1:1">
      <c r="A6088">
        <v>6085</v>
      </c>
    </row>
    <row r="6089" spans="1:1">
      <c r="A6089">
        <v>6086</v>
      </c>
    </row>
    <row r="6090" spans="1:1">
      <c r="A6090">
        <v>6087</v>
      </c>
    </row>
    <row r="6091" spans="1:1">
      <c r="A6091">
        <v>6088</v>
      </c>
    </row>
    <row r="6092" spans="1:1">
      <c r="A6092">
        <v>6089</v>
      </c>
    </row>
    <row r="6093" spans="1:1">
      <c r="A6093">
        <v>6090</v>
      </c>
    </row>
    <row r="6094" spans="1:1">
      <c r="A6094">
        <v>6091</v>
      </c>
    </row>
    <row r="6095" spans="1:1">
      <c r="A6095">
        <v>6092</v>
      </c>
    </row>
    <row r="6096" spans="1:1">
      <c r="A6096">
        <v>6093</v>
      </c>
    </row>
    <row r="6097" spans="1:1">
      <c r="A6097">
        <v>6094</v>
      </c>
    </row>
    <row r="6098" spans="1:1">
      <c r="A6098">
        <v>6095</v>
      </c>
    </row>
    <row r="6099" spans="1:1">
      <c r="A6099">
        <v>6096</v>
      </c>
    </row>
    <row r="6100" spans="1:1">
      <c r="A6100">
        <v>6097</v>
      </c>
    </row>
    <row r="6101" spans="1:1">
      <c r="A6101">
        <v>6098</v>
      </c>
    </row>
    <row r="6102" spans="1:1">
      <c r="A6102">
        <v>6099</v>
      </c>
    </row>
    <row r="6103" spans="1:1">
      <c r="A6103">
        <v>6100</v>
      </c>
    </row>
    <row r="6104" spans="1:1">
      <c r="A6104">
        <v>6101</v>
      </c>
    </row>
    <row r="6105" spans="1:1">
      <c r="A6105">
        <v>6102</v>
      </c>
    </row>
    <row r="6106" spans="1:1">
      <c r="A6106">
        <v>6103</v>
      </c>
    </row>
    <row r="6107" spans="1:1">
      <c r="A6107">
        <v>6104</v>
      </c>
    </row>
    <row r="6108" spans="1:1">
      <c r="A6108">
        <v>6105</v>
      </c>
    </row>
    <row r="6109" spans="1:1">
      <c r="A6109">
        <v>6106</v>
      </c>
    </row>
    <row r="6110" spans="1:1">
      <c r="A6110">
        <v>6107</v>
      </c>
    </row>
    <row r="6111" spans="1:1">
      <c r="A6111">
        <v>6108</v>
      </c>
    </row>
    <row r="6112" spans="1:1">
      <c r="A6112">
        <v>6109</v>
      </c>
    </row>
    <row r="6113" spans="1:1">
      <c r="A6113">
        <v>6110</v>
      </c>
    </row>
    <row r="6114" spans="1:1">
      <c r="A6114">
        <v>6111</v>
      </c>
    </row>
    <row r="6115" spans="1:1">
      <c r="A6115">
        <v>6112</v>
      </c>
    </row>
    <row r="6116" spans="1:1">
      <c r="A6116">
        <v>6113</v>
      </c>
    </row>
    <row r="6117" spans="1:1">
      <c r="A6117">
        <v>6114</v>
      </c>
    </row>
    <row r="6118" spans="1:1">
      <c r="A6118">
        <v>6115</v>
      </c>
    </row>
    <row r="6119" spans="1:1">
      <c r="A6119">
        <v>6116</v>
      </c>
    </row>
    <row r="6120" spans="1:1">
      <c r="A6120">
        <v>6117</v>
      </c>
    </row>
    <row r="6121" spans="1:1">
      <c r="A6121">
        <v>6118</v>
      </c>
    </row>
    <row r="6122" spans="1:1">
      <c r="A6122">
        <v>6119</v>
      </c>
    </row>
    <row r="6123" spans="1:1">
      <c r="A6123">
        <v>6120</v>
      </c>
    </row>
    <row r="6124" spans="1:1">
      <c r="A6124">
        <v>6121</v>
      </c>
    </row>
    <row r="6125" spans="1:1">
      <c r="A6125">
        <v>6122</v>
      </c>
    </row>
    <row r="6126" spans="1:1">
      <c r="A6126">
        <v>6123</v>
      </c>
    </row>
    <row r="6127" spans="1:1">
      <c r="A6127">
        <v>6124</v>
      </c>
    </row>
    <row r="6128" spans="1:1">
      <c r="A6128">
        <v>6125</v>
      </c>
    </row>
    <row r="6129" spans="1:1">
      <c r="A6129">
        <v>6126</v>
      </c>
    </row>
    <row r="6130" spans="1:1">
      <c r="A6130">
        <v>6127</v>
      </c>
    </row>
    <row r="6131" spans="1:1">
      <c r="A6131">
        <v>6128</v>
      </c>
    </row>
    <row r="6132" spans="1:1">
      <c r="A6132">
        <v>6129</v>
      </c>
    </row>
    <row r="6133" spans="1:1">
      <c r="A6133">
        <v>6130</v>
      </c>
    </row>
    <row r="6134" spans="1:1">
      <c r="A6134">
        <v>6131</v>
      </c>
    </row>
    <row r="6135" spans="1:1">
      <c r="A6135">
        <v>6132</v>
      </c>
    </row>
    <row r="6136" spans="1:1">
      <c r="A6136">
        <v>6133</v>
      </c>
    </row>
    <row r="6137" spans="1:1">
      <c r="A6137">
        <v>6134</v>
      </c>
    </row>
    <row r="6138" spans="1:1">
      <c r="A6138">
        <v>6135</v>
      </c>
    </row>
    <row r="6139" spans="1:1">
      <c r="A6139">
        <v>6136</v>
      </c>
    </row>
    <row r="6140" spans="1:1">
      <c r="A6140">
        <v>6137</v>
      </c>
    </row>
    <row r="6141" spans="1:1">
      <c r="A6141">
        <v>6138</v>
      </c>
    </row>
    <row r="6142" spans="1:1">
      <c r="A6142">
        <v>6139</v>
      </c>
    </row>
    <row r="6143" spans="1:1">
      <c r="A6143">
        <v>6140</v>
      </c>
    </row>
    <row r="6144" spans="1:1">
      <c r="A6144">
        <v>6141</v>
      </c>
    </row>
    <row r="6145" spans="1:1">
      <c r="A6145">
        <v>6142</v>
      </c>
    </row>
    <row r="6146" spans="1:1">
      <c r="A6146">
        <v>6143</v>
      </c>
    </row>
    <row r="6147" spans="1:1">
      <c r="A6147">
        <v>6144</v>
      </c>
    </row>
    <row r="6148" spans="1:1">
      <c r="A6148">
        <v>6145</v>
      </c>
    </row>
    <row r="6149" spans="1:1">
      <c r="A6149">
        <v>6146</v>
      </c>
    </row>
    <row r="6150" spans="1:1">
      <c r="A6150">
        <v>6147</v>
      </c>
    </row>
    <row r="6151" spans="1:1">
      <c r="A6151">
        <v>6148</v>
      </c>
    </row>
    <row r="6152" spans="1:1">
      <c r="A6152">
        <v>6149</v>
      </c>
    </row>
    <row r="6153" spans="1:1">
      <c r="A6153">
        <v>6150</v>
      </c>
    </row>
    <row r="6154" spans="1:1">
      <c r="A6154">
        <v>6151</v>
      </c>
    </row>
    <row r="6155" spans="1:1">
      <c r="A6155">
        <v>6152</v>
      </c>
    </row>
    <row r="6156" spans="1:1">
      <c r="A6156">
        <v>6153</v>
      </c>
    </row>
    <row r="6157" spans="1:1">
      <c r="A6157">
        <v>6154</v>
      </c>
    </row>
    <row r="6158" spans="1:1">
      <c r="A6158">
        <v>6155</v>
      </c>
    </row>
    <row r="6159" spans="1:1">
      <c r="A6159">
        <v>6156</v>
      </c>
    </row>
    <row r="6160" spans="1:1">
      <c r="A6160">
        <v>6157</v>
      </c>
    </row>
    <row r="6161" spans="1:1">
      <c r="A6161">
        <v>6158</v>
      </c>
    </row>
    <row r="6162" spans="1:1">
      <c r="A6162">
        <v>6159</v>
      </c>
    </row>
    <row r="6163" spans="1:1">
      <c r="A6163">
        <v>6160</v>
      </c>
    </row>
    <row r="6164" spans="1:1">
      <c r="A6164">
        <v>6161</v>
      </c>
    </row>
    <row r="6165" spans="1:1">
      <c r="A6165">
        <v>6162</v>
      </c>
    </row>
    <row r="6166" spans="1:1">
      <c r="A6166">
        <v>6163</v>
      </c>
    </row>
    <row r="6167" spans="1:1">
      <c r="A6167">
        <v>6164</v>
      </c>
    </row>
    <row r="6168" spans="1:1">
      <c r="A6168">
        <v>6165</v>
      </c>
    </row>
    <row r="6169" spans="1:1">
      <c r="A6169">
        <v>6166</v>
      </c>
    </row>
    <row r="6170" spans="1:1">
      <c r="A6170">
        <v>6167</v>
      </c>
    </row>
    <row r="6171" spans="1:1">
      <c r="A6171">
        <v>6168</v>
      </c>
    </row>
    <row r="6172" spans="1:1">
      <c r="A6172">
        <v>6169</v>
      </c>
    </row>
    <row r="6173" spans="1:1">
      <c r="A6173">
        <v>6170</v>
      </c>
    </row>
    <row r="6174" spans="1:1">
      <c r="A6174">
        <v>6171</v>
      </c>
    </row>
    <row r="6175" spans="1:1">
      <c r="A6175">
        <v>6172</v>
      </c>
    </row>
    <row r="6176" spans="1:1">
      <c r="A6176">
        <v>6173</v>
      </c>
    </row>
    <row r="6177" spans="1:1">
      <c r="A6177">
        <v>6174</v>
      </c>
    </row>
    <row r="6178" spans="1:1">
      <c r="A6178">
        <v>6175</v>
      </c>
    </row>
    <row r="6179" spans="1:1">
      <c r="A6179">
        <v>6176</v>
      </c>
    </row>
    <row r="6180" spans="1:1">
      <c r="A6180">
        <v>6177</v>
      </c>
    </row>
    <row r="6181" spans="1:1">
      <c r="A6181">
        <v>6178</v>
      </c>
    </row>
    <row r="6182" spans="1:1">
      <c r="A6182">
        <v>6179</v>
      </c>
    </row>
    <row r="6183" spans="1:1">
      <c r="A6183">
        <v>6180</v>
      </c>
    </row>
    <row r="6184" spans="1:1">
      <c r="A6184">
        <v>6181</v>
      </c>
    </row>
    <row r="6185" spans="1:1">
      <c r="A6185">
        <v>6182</v>
      </c>
    </row>
    <row r="6186" spans="1:1">
      <c r="A6186">
        <v>6183</v>
      </c>
    </row>
    <row r="6187" spans="1:1">
      <c r="A6187">
        <v>6184</v>
      </c>
    </row>
    <row r="6188" spans="1:1">
      <c r="A6188">
        <v>6185</v>
      </c>
    </row>
    <row r="6189" spans="1:1">
      <c r="A6189">
        <v>6186</v>
      </c>
    </row>
    <row r="6190" spans="1:1">
      <c r="A6190">
        <v>6187</v>
      </c>
    </row>
    <row r="6191" spans="1:1">
      <c r="A6191">
        <v>6188</v>
      </c>
    </row>
    <row r="6192" spans="1:1">
      <c r="A6192">
        <v>6189</v>
      </c>
    </row>
    <row r="6193" spans="1:1">
      <c r="A6193">
        <v>6190</v>
      </c>
    </row>
    <row r="6194" spans="1:1">
      <c r="A6194">
        <v>6191</v>
      </c>
    </row>
    <row r="6195" spans="1:1">
      <c r="A6195">
        <v>6192</v>
      </c>
    </row>
    <row r="6196" spans="1:1">
      <c r="A6196">
        <v>6193</v>
      </c>
    </row>
    <row r="6197" spans="1:1">
      <c r="A6197">
        <v>6194</v>
      </c>
    </row>
    <row r="6198" spans="1:1">
      <c r="A6198">
        <v>6195</v>
      </c>
    </row>
    <row r="6199" spans="1:1">
      <c r="A6199">
        <v>6196</v>
      </c>
    </row>
    <row r="6200" spans="1:1">
      <c r="A6200">
        <v>6197</v>
      </c>
    </row>
    <row r="6201" spans="1:1">
      <c r="A6201">
        <v>6198</v>
      </c>
    </row>
    <row r="6202" spans="1:1">
      <c r="A6202">
        <v>6199</v>
      </c>
    </row>
    <row r="6203" spans="1:1">
      <c r="A6203">
        <v>6200</v>
      </c>
    </row>
    <row r="6204" spans="1:1">
      <c r="A6204">
        <v>6201</v>
      </c>
    </row>
    <row r="6205" spans="1:1">
      <c r="A6205">
        <v>6202</v>
      </c>
    </row>
    <row r="6206" spans="1:1">
      <c r="A6206">
        <v>6203</v>
      </c>
    </row>
    <row r="6207" spans="1:1">
      <c r="A6207">
        <v>6204</v>
      </c>
    </row>
    <row r="6208" spans="1:1">
      <c r="A6208">
        <v>6205</v>
      </c>
    </row>
    <row r="6209" spans="1:1">
      <c r="A6209">
        <v>6206</v>
      </c>
    </row>
    <row r="6210" spans="1:1">
      <c r="A6210">
        <v>6207</v>
      </c>
    </row>
    <row r="6211" spans="1:1">
      <c r="A6211">
        <v>6208</v>
      </c>
    </row>
    <row r="6212" spans="1:1">
      <c r="A6212">
        <v>6209</v>
      </c>
    </row>
    <row r="6213" spans="1:1">
      <c r="A6213">
        <v>6210</v>
      </c>
    </row>
    <row r="6214" spans="1:1">
      <c r="A6214">
        <v>6211</v>
      </c>
    </row>
    <row r="6215" spans="1:1">
      <c r="A6215">
        <v>6212</v>
      </c>
    </row>
    <row r="6216" spans="1:1">
      <c r="A6216">
        <v>6213</v>
      </c>
    </row>
    <row r="6217" spans="1:1">
      <c r="A6217">
        <v>6214</v>
      </c>
    </row>
    <row r="6218" spans="1:1">
      <c r="A6218">
        <v>6215</v>
      </c>
    </row>
    <row r="6219" spans="1:1">
      <c r="A6219">
        <v>6216</v>
      </c>
    </row>
    <row r="6220" spans="1:1">
      <c r="A6220">
        <v>6217</v>
      </c>
    </row>
    <row r="6221" spans="1:1">
      <c r="A6221">
        <v>6218</v>
      </c>
    </row>
    <row r="6222" spans="1:1">
      <c r="A6222">
        <v>6219</v>
      </c>
    </row>
    <row r="6223" spans="1:1">
      <c r="A6223">
        <v>6220</v>
      </c>
    </row>
    <row r="6224" spans="1:1">
      <c r="A6224">
        <v>6221</v>
      </c>
    </row>
    <row r="6225" spans="1:1">
      <c r="A6225">
        <v>6222</v>
      </c>
    </row>
    <row r="6226" spans="1:1">
      <c r="A6226">
        <v>6223</v>
      </c>
    </row>
    <row r="6227" spans="1:1">
      <c r="A6227">
        <v>6224</v>
      </c>
    </row>
    <row r="6228" spans="1:1">
      <c r="A6228">
        <v>6225</v>
      </c>
    </row>
    <row r="6229" spans="1:1">
      <c r="A6229">
        <v>6226</v>
      </c>
    </row>
    <row r="6230" spans="1:1">
      <c r="A6230">
        <v>6227</v>
      </c>
    </row>
    <row r="6231" spans="1:1">
      <c r="A6231">
        <v>6228</v>
      </c>
    </row>
    <row r="6232" spans="1:1">
      <c r="A6232">
        <v>6229</v>
      </c>
    </row>
    <row r="6233" spans="1:1">
      <c r="A6233">
        <v>6230</v>
      </c>
    </row>
    <row r="6234" spans="1:1">
      <c r="A6234">
        <v>6231</v>
      </c>
    </row>
    <row r="6235" spans="1:1">
      <c r="A6235">
        <v>6232</v>
      </c>
    </row>
    <row r="6236" spans="1:1">
      <c r="A6236">
        <v>6233</v>
      </c>
    </row>
    <row r="6237" spans="1:1">
      <c r="A6237">
        <v>6234</v>
      </c>
    </row>
    <row r="6238" spans="1:1">
      <c r="A6238">
        <v>6235</v>
      </c>
    </row>
    <row r="6239" spans="1:1">
      <c r="A6239">
        <v>6236</v>
      </c>
    </row>
    <row r="6240" spans="1:1">
      <c r="A6240">
        <v>6237</v>
      </c>
    </row>
    <row r="6241" spans="1:1">
      <c r="A6241">
        <v>6238</v>
      </c>
    </row>
    <row r="6242" spans="1:1">
      <c r="A6242">
        <v>6239</v>
      </c>
    </row>
    <row r="6243" spans="1:1">
      <c r="A6243">
        <v>6240</v>
      </c>
    </row>
    <row r="6244" spans="1:1">
      <c r="A6244">
        <v>6241</v>
      </c>
    </row>
    <row r="6245" spans="1:1">
      <c r="A6245">
        <v>6242</v>
      </c>
    </row>
    <row r="6246" spans="1:1">
      <c r="A6246">
        <v>6243</v>
      </c>
    </row>
    <row r="6247" spans="1:1">
      <c r="A6247">
        <v>6244</v>
      </c>
    </row>
    <row r="6248" spans="1:1">
      <c r="A6248">
        <v>6245</v>
      </c>
    </row>
    <row r="6249" spans="1:1">
      <c r="A6249">
        <v>6246</v>
      </c>
    </row>
    <row r="6250" spans="1:1">
      <c r="A6250">
        <v>6247</v>
      </c>
    </row>
    <row r="6251" spans="1:1">
      <c r="A6251">
        <v>6248</v>
      </c>
    </row>
    <row r="6252" spans="1:1">
      <c r="A6252">
        <v>6249</v>
      </c>
    </row>
    <row r="6253" spans="1:1">
      <c r="A6253">
        <v>6250</v>
      </c>
    </row>
    <row r="6254" spans="1:1">
      <c r="A6254">
        <v>6251</v>
      </c>
    </row>
    <row r="6255" spans="1:1">
      <c r="A6255">
        <v>6252</v>
      </c>
    </row>
    <row r="6256" spans="1:1">
      <c r="A6256">
        <v>6253</v>
      </c>
    </row>
    <row r="6257" spans="1:1">
      <c r="A6257">
        <v>6254</v>
      </c>
    </row>
    <row r="6258" spans="1:1">
      <c r="A6258">
        <v>6255</v>
      </c>
    </row>
    <row r="6259" spans="1:1">
      <c r="A6259">
        <v>6256</v>
      </c>
    </row>
    <row r="6260" spans="1:1">
      <c r="A6260">
        <v>6257</v>
      </c>
    </row>
    <row r="6261" spans="1:1">
      <c r="A6261">
        <v>6258</v>
      </c>
    </row>
    <row r="6262" spans="1:1">
      <c r="A6262">
        <v>6259</v>
      </c>
    </row>
    <row r="6263" spans="1:1">
      <c r="A6263">
        <v>6260</v>
      </c>
    </row>
    <row r="6264" spans="1:1">
      <c r="A6264">
        <v>6261</v>
      </c>
    </row>
    <row r="6265" spans="1:1">
      <c r="A6265">
        <v>6262</v>
      </c>
    </row>
    <row r="6266" spans="1:1">
      <c r="A6266">
        <v>6263</v>
      </c>
    </row>
    <row r="6267" spans="1:1">
      <c r="A6267">
        <v>6264</v>
      </c>
    </row>
    <row r="6268" spans="1:1">
      <c r="A6268">
        <v>6265</v>
      </c>
    </row>
    <row r="6269" spans="1:1">
      <c r="A6269">
        <v>6266</v>
      </c>
    </row>
    <row r="6270" spans="1:1">
      <c r="A6270">
        <v>6267</v>
      </c>
    </row>
    <row r="6271" spans="1:1">
      <c r="A6271">
        <v>6268</v>
      </c>
    </row>
    <row r="6272" spans="1:1">
      <c r="A6272">
        <v>6269</v>
      </c>
    </row>
    <row r="6273" spans="1:1">
      <c r="A6273">
        <v>6270</v>
      </c>
    </row>
    <row r="6274" spans="1:1">
      <c r="A6274">
        <v>6271</v>
      </c>
    </row>
    <row r="6275" spans="1:1">
      <c r="A6275">
        <v>6272</v>
      </c>
    </row>
    <row r="6276" spans="1:1">
      <c r="A6276">
        <v>6273</v>
      </c>
    </row>
    <row r="6277" spans="1:1">
      <c r="A6277">
        <v>6274</v>
      </c>
    </row>
    <row r="6278" spans="1:1">
      <c r="A6278">
        <v>6275</v>
      </c>
    </row>
    <row r="6279" spans="1:1">
      <c r="A6279">
        <v>6276</v>
      </c>
    </row>
    <row r="6280" spans="1:1">
      <c r="A6280">
        <v>6277</v>
      </c>
    </row>
    <row r="6281" spans="1:1">
      <c r="A6281">
        <v>6278</v>
      </c>
    </row>
    <row r="6282" spans="1:1">
      <c r="A6282">
        <v>6279</v>
      </c>
    </row>
    <row r="6283" spans="1:1">
      <c r="A6283">
        <v>6280</v>
      </c>
    </row>
    <row r="6284" spans="1:1">
      <c r="A6284">
        <v>6281</v>
      </c>
    </row>
    <row r="6285" spans="1:1">
      <c r="A6285">
        <v>6282</v>
      </c>
    </row>
    <row r="6286" spans="1:1">
      <c r="A6286">
        <v>6283</v>
      </c>
    </row>
    <row r="6287" spans="1:1">
      <c r="A6287">
        <v>6284</v>
      </c>
    </row>
    <row r="6288" spans="1:1">
      <c r="A6288">
        <v>6285</v>
      </c>
    </row>
    <row r="6289" spans="1:1">
      <c r="A6289">
        <v>6286</v>
      </c>
    </row>
    <row r="6290" spans="1:1">
      <c r="A6290">
        <v>6287</v>
      </c>
    </row>
    <row r="6291" spans="1:1">
      <c r="A6291">
        <v>6288</v>
      </c>
    </row>
    <row r="6292" spans="1:1">
      <c r="A6292">
        <v>6289</v>
      </c>
    </row>
    <row r="6293" spans="1:1">
      <c r="A6293">
        <v>6290</v>
      </c>
    </row>
    <row r="6294" spans="1:1">
      <c r="A6294">
        <v>6291</v>
      </c>
    </row>
    <row r="6295" spans="1:1">
      <c r="A6295">
        <v>6292</v>
      </c>
    </row>
    <row r="6296" spans="1:1">
      <c r="A6296">
        <v>6293</v>
      </c>
    </row>
    <row r="6297" spans="1:1">
      <c r="A6297">
        <v>6294</v>
      </c>
    </row>
    <row r="6298" spans="1:1">
      <c r="A6298">
        <v>6295</v>
      </c>
    </row>
    <row r="6299" spans="1:1">
      <c r="A6299">
        <v>6296</v>
      </c>
    </row>
    <row r="6300" spans="1:1">
      <c r="A6300">
        <v>6297</v>
      </c>
    </row>
    <row r="6301" spans="1:1">
      <c r="A6301">
        <v>6298</v>
      </c>
    </row>
    <row r="6302" spans="1:1">
      <c r="A6302">
        <v>6299</v>
      </c>
    </row>
    <row r="6303" spans="1:1">
      <c r="A6303">
        <v>6300</v>
      </c>
    </row>
    <row r="6304" spans="1:1">
      <c r="A6304">
        <v>6301</v>
      </c>
    </row>
    <row r="6305" spans="1:1">
      <c r="A6305">
        <v>6302</v>
      </c>
    </row>
    <row r="6306" spans="1:1">
      <c r="A6306">
        <v>6303</v>
      </c>
    </row>
    <row r="6307" spans="1:1">
      <c r="A6307">
        <v>6304</v>
      </c>
    </row>
    <row r="6308" spans="1:1">
      <c r="A6308">
        <v>6305</v>
      </c>
    </row>
    <row r="6309" spans="1:1">
      <c r="A6309">
        <v>6306</v>
      </c>
    </row>
    <row r="6310" spans="1:1">
      <c r="A6310">
        <v>6307</v>
      </c>
    </row>
    <row r="6311" spans="1:1">
      <c r="A6311">
        <v>6308</v>
      </c>
    </row>
    <row r="6312" spans="1:1">
      <c r="A6312">
        <v>6309</v>
      </c>
    </row>
    <row r="6313" spans="1:1">
      <c r="A6313">
        <v>6310</v>
      </c>
    </row>
    <row r="6314" spans="1:1">
      <c r="A6314">
        <v>6311</v>
      </c>
    </row>
    <row r="6315" spans="1:1">
      <c r="A6315">
        <v>6312</v>
      </c>
    </row>
    <row r="6316" spans="1:1">
      <c r="A6316">
        <v>6313</v>
      </c>
    </row>
    <row r="6317" spans="1:1">
      <c r="A6317">
        <v>6314</v>
      </c>
    </row>
    <row r="6318" spans="1:1">
      <c r="A6318">
        <v>6315</v>
      </c>
    </row>
    <row r="6319" spans="1:1">
      <c r="A6319">
        <v>6316</v>
      </c>
    </row>
    <row r="6320" spans="1:1">
      <c r="A6320">
        <v>6317</v>
      </c>
    </row>
    <row r="6321" spans="1:1">
      <c r="A6321">
        <v>6318</v>
      </c>
    </row>
    <row r="6322" spans="1:1">
      <c r="A6322">
        <v>6319</v>
      </c>
    </row>
    <row r="6323" spans="1:1">
      <c r="A6323">
        <v>6320</v>
      </c>
    </row>
    <row r="6324" spans="1:1">
      <c r="A6324">
        <v>6321</v>
      </c>
    </row>
    <row r="6325" spans="1:1">
      <c r="A6325">
        <v>6322</v>
      </c>
    </row>
    <row r="6326" spans="1:1">
      <c r="A6326">
        <v>6323</v>
      </c>
    </row>
    <row r="6327" spans="1:1">
      <c r="A6327">
        <v>6324</v>
      </c>
    </row>
    <row r="6328" spans="1:1">
      <c r="A6328">
        <v>6325</v>
      </c>
    </row>
    <row r="6329" spans="1:1">
      <c r="A6329">
        <v>6326</v>
      </c>
    </row>
    <row r="6330" spans="1:1">
      <c r="A6330">
        <v>6327</v>
      </c>
    </row>
    <row r="6331" spans="1:1">
      <c r="A6331">
        <v>6328</v>
      </c>
    </row>
    <row r="6332" spans="1:1">
      <c r="A6332">
        <v>6329</v>
      </c>
    </row>
    <row r="6333" spans="1:1">
      <c r="A6333">
        <v>6330</v>
      </c>
    </row>
    <row r="6334" spans="1:1">
      <c r="A6334">
        <v>6331</v>
      </c>
    </row>
    <row r="6335" spans="1:1">
      <c r="A6335">
        <v>6332</v>
      </c>
    </row>
    <row r="6336" spans="1:1">
      <c r="A6336">
        <v>6333</v>
      </c>
    </row>
    <row r="6337" spans="1:1">
      <c r="A6337">
        <v>6334</v>
      </c>
    </row>
    <row r="6338" spans="1:1">
      <c r="A6338">
        <v>6335</v>
      </c>
    </row>
    <row r="6339" spans="1:1">
      <c r="A6339">
        <v>6336</v>
      </c>
    </row>
    <row r="6340" spans="1:1">
      <c r="A6340">
        <v>6337</v>
      </c>
    </row>
    <row r="6341" spans="1:1">
      <c r="A6341">
        <v>6338</v>
      </c>
    </row>
    <row r="6342" spans="1:1">
      <c r="A6342">
        <v>6339</v>
      </c>
    </row>
    <row r="6343" spans="1:1">
      <c r="A6343">
        <v>6340</v>
      </c>
    </row>
    <row r="6344" spans="1:1">
      <c r="A6344">
        <v>6341</v>
      </c>
    </row>
    <row r="6345" spans="1:1">
      <c r="A6345">
        <v>6342</v>
      </c>
    </row>
    <row r="6346" spans="1:1">
      <c r="A6346">
        <v>6343</v>
      </c>
    </row>
    <row r="6347" spans="1:1">
      <c r="A6347">
        <v>6344</v>
      </c>
    </row>
    <row r="6348" spans="1:1">
      <c r="A6348">
        <v>6345</v>
      </c>
    </row>
    <row r="6349" spans="1:1">
      <c r="A6349">
        <v>6346</v>
      </c>
    </row>
    <row r="6350" spans="1:1">
      <c r="A6350">
        <v>6347</v>
      </c>
    </row>
    <row r="6351" spans="1:1">
      <c r="A6351">
        <v>6348</v>
      </c>
    </row>
    <row r="6352" spans="1:1">
      <c r="A6352">
        <v>6349</v>
      </c>
    </row>
    <row r="6353" spans="1:1">
      <c r="A6353">
        <v>6350</v>
      </c>
    </row>
    <row r="6354" spans="1:1">
      <c r="A6354">
        <v>6351</v>
      </c>
    </row>
    <row r="6355" spans="1:1">
      <c r="A6355">
        <v>6352</v>
      </c>
    </row>
    <row r="6356" spans="1:1">
      <c r="A6356">
        <v>6353</v>
      </c>
    </row>
    <row r="6357" spans="1:1">
      <c r="A6357">
        <v>6354</v>
      </c>
    </row>
    <row r="6358" spans="1:1">
      <c r="A6358">
        <v>6355</v>
      </c>
    </row>
    <row r="6359" spans="1:1">
      <c r="A6359">
        <v>6356</v>
      </c>
    </row>
    <row r="6360" spans="1:1">
      <c r="A6360">
        <v>6357</v>
      </c>
    </row>
    <row r="6361" spans="1:1">
      <c r="A6361">
        <v>6358</v>
      </c>
    </row>
    <row r="6362" spans="1:1">
      <c r="A6362">
        <v>6359</v>
      </c>
    </row>
    <row r="6363" spans="1:1">
      <c r="A6363">
        <v>6360</v>
      </c>
    </row>
    <row r="6364" spans="1:1">
      <c r="A6364">
        <v>6361</v>
      </c>
    </row>
    <row r="6365" spans="1:1">
      <c r="A6365">
        <v>6362</v>
      </c>
    </row>
    <row r="6366" spans="1:1">
      <c r="A6366">
        <v>6363</v>
      </c>
    </row>
    <row r="6367" spans="1:1">
      <c r="A6367">
        <v>6364</v>
      </c>
    </row>
    <row r="6368" spans="1:1">
      <c r="A6368">
        <v>6365</v>
      </c>
    </row>
    <row r="6369" spans="1:1">
      <c r="A6369">
        <v>6366</v>
      </c>
    </row>
    <row r="6370" spans="1:1">
      <c r="A6370">
        <v>6367</v>
      </c>
    </row>
    <row r="6371" spans="1:1">
      <c r="A6371">
        <v>6368</v>
      </c>
    </row>
    <row r="6372" spans="1:1">
      <c r="A6372">
        <v>6369</v>
      </c>
    </row>
    <row r="6373" spans="1:1">
      <c r="A6373">
        <v>6370</v>
      </c>
    </row>
    <row r="6374" spans="1:1">
      <c r="A6374">
        <v>6371</v>
      </c>
    </row>
    <row r="6375" spans="1:1">
      <c r="A6375">
        <v>6372</v>
      </c>
    </row>
    <row r="6376" spans="1:1">
      <c r="A6376">
        <v>6373</v>
      </c>
    </row>
    <row r="6377" spans="1:1">
      <c r="A6377">
        <v>6374</v>
      </c>
    </row>
    <row r="6378" spans="1:1">
      <c r="A6378">
        <v>6375</v>
      </c>
    </row>
    <row r="6379" spans="1:1">
      <c r="A6379">
        <v>6376</v>
      </c>
    </row>
    <row r="6380" spans="1:1">
      <c r="A6380">
        <v>6377</v>
      </c>
    </row>
    <row r="6381" spans="1:1">
      <c r="A6381">
        <v>6378</v>
      </c>
    </row>
    <row r="6382" spans="1:1">
      <c r="A6382">
        <v>6379</v>
      </c>
    </row>
    <row r="6383" spans="1:1">
      <c r="A6383">
        <v>6380</v>
      </c>
    </row>
    <row r="6384" spans="1:1">
      <c r="A6384">
        <v>6381</v>
      </c>
    </row>
    <row r="6385" spans="1:1">
      <c r="A6385">
        <v>6382</v>
      </c>
    </row>
    <row r="6386" spans="1:1">
      <c r="A6386">
        <v>6383</v>
      </c>
    </row>
    <row r="6387" spans="1:1">
      <c r="A6387">
        <v>6384</v>
      </c>
    </row>
    <row r="6388" spans="1:1">
      <c r="A6388">
        <v>6385</v>
      </c>
    </row>
    <row r="6389" spans="1:1">
      <c r="A6389">
        <v>6386</v>
      </c>
    </row>
    <row r="6390" spans="1:1">
      <c r="A6390">
        <v>6387</v>
      </c>
    </row>
    <row r="6391" spans="1:1">
      <c r="A6391">
        <v>6388</v>
      </c>
    </row>
    <row r="6392" spans="1:1">
      <c r="A6392">
        <v>6389</v>
      </c>
    </row>
    <row r="6393" spans="1:1">
      <c r="A6393">
        <v>6390</v>
      </c>
    </row>
    <row r="6394" spans="1:1">
      <c r="A6394">
        <v>6391</v>
      </c>
    </row>
    <row r="6395" spans="1:1">
      <c r="A6395">
        <v>6392</v>
      </c>
    </row>
    <row r="6396" spans="1:1">
      <c r="A6396">
        <v>6393</v>
      </c>
    </row>
    <row r="6397" spans="1:1">
      <c r="A6397">
        <v>6394</v>
      </c>
    </row>
    <row r="6398" spans="1:1">
      <c r="A6398">
        <v>6395</v>
      </c>
    </row>
    <row r="6399" spans="1:1">
      <c r="A6399">
        <v>6396</v>
      </c>
    </row>
    <row r="6400" spans="1:1">
      <c r="A6400">
        <v>6397</v>
      </c>
    </row>
    <row r="6401" spans="1:1">
      <c r="A6401">
        <v>6398</v>
      </c>
    </row>
    <row r="6402" spans="1:1">
      <c r="A6402">
        <v>6399</v>
      </c>
    </row>
    <row r="6403" spans="1:1">
      <c r="A6403">
        <v>6400</v>
      </c>
    </row>
    <row r="6404" spans="1:1">
      <c r="A6404">
        <v>6401</v>
      </c>
    </row>
    <row r="6405" spans="1:1">
      <c r="A6405">
        <v>6402</v>
      </c>
    </row>
    <row r="6406" spans="1:1">
      <c r="A6406">
        <v>6403</v>
      </c>
    </row>
    <row r="6407" spans="1:1">
      <c r="A6407">
        <v>6404</v>
      </c>
    </row>
    <row r="6408" spans="1:1">
      <c r="A6408">
        <v>6405</v>
      </c>
    </row>
    <row r="6409" spans="1:1">
      <c r="A6409">
        <v>6406</v>
      </c>
    </row>
    <row r="6410" spans="1:1">
      <c r="A6410">
        <v>6407</v>
      </c>
    </row>
    <row r="6411" spans="1:1">
      <c r="A6411">
        <v>6408</v>
      </c>
    </row>
    <row r="6412" spans="1:1">
      <c r="A6412">
        <v>6409</v>
      </c>
    </row>
    <row r="6413" spans="1:1">
      <c r="A6413">
        <v>6410</v>
      </c>
    </row>
    <row r="6414" spans="1:1">
      <c r="A6414">
        <v>6411</v>
      </c>
    </row>
    <row r="6415" spans="1:1">
      <c r="A6415">
        <v>6412</v>
      </c>
    </row>
    <row r="6416" spans="1:1">
      <c r="A6416">
        <v>6413</v>
      </c>
    </row>
    <row r="6417" spans="1:1">
      <c r="A6417">
        <v>6414</v>
      </c>
    </row>
    <row r="6418" spans="1:1">
      <c r="A6418">
        <v>6415</v>
      </c>
    </row>
    <row r="6419" spans="1:1">
      <c r="A6419">
        <v>6416</v>
      </c>
    </row>
    <row r="6420" spans="1:1">
      <c r="A6420">
        <v>6417</v>
      </c>
    </row>
    <row r="6421" spans="1:1">
      <c r="A6421">
        <v>6418</v>
      </c>
    </row>
    <row r="6422" spans="1:1">
      <c r="A6422">
        <v>6419</v>
      </c>
    </row>
    <row r="6423" spans="1:1">
      <c r="A6423">
        <v>6420</v>
      </c>
    </row>
    <row r="6424" spans="1:1">
      <c r="A6424">
        <v>6421</v>
      </c>
    </row>
    <row r="6425" spans="1:1">
      <c r="A6425">
        <v>6422</v>
      </c>
    </row>
    <row r="6426" spans="1:1">
      <c r="A6426">
        <v>6423</v>
      </c>
    </row>
    <row r="6427" spans="1:1">
      <c r="A6427">
        <v>6424</v>
      </c>
    </row>
    <row r="6428" spans="1:1">
      <c r="A6428">
        <v>6425</v>
      </c>
    </row>
    <row r="6429" spans="1:1">
      <c r="A6429">
        <v>6426</v>
      </c>
    </row>
    <row r="6430" spans="1:1">
      <c r="A6430">
        <v>6427</v>
      </c>
    </row>
    <row r="6431" spans="1:1">
      <c r="A6431">
        <v>6428</v>
      </c>
    </row>
    <row r="6432" spans="1:1">
      <c r="A6432">
        <v>6429</v>
      </c>
    </row>
    <row r="6433" spans="1:1">
      <c r="A6433">
        <v>6430</v>
      </c>
    </row>
    <row r="6434" spans="1:1">
      <c r="A6434">
        <v>6431</v>
      </c>
    </row>
    <row r="6435" spans="1:1">
      <c r="A6435">
        <v>6432</v>
      </c>
    </row>
    <row r="6436" spans="1:1">
      <c r="A6436">
        <v>6433</v>
      </c>
    </row>
    <row r="6437" spans="1:1">
      <c r="A6437">
        <v>6434</v>
      </c>
    </row>
    <row r="6438" spans="1:1">
      <c r="A6438">
        <v>6435</v>
      </c>
    </row>
    <row r="6439" spans="1:1">
      <c r="A6439">
        <v>6436</v>
      </c>
    </row>
    <row r="6440" spans="1:1">
      <c r="A6440">
        <v>6437</v>
      </c>
    </row>
    <row r="6441" spans="1:1">
      <c r="A6441">
        <v>6438</v>
      </c>
    </row>
    <row r="6442" spans="1:1">
      <c r="A6442">
        <v>6439</v>
      </c>
    </row>
    <row r="6443" spans="1:1">
      <c r="A6443">
        <v>6440</v>
      </c>
    </row>
    <row r="6444" spans="1:1">
      <c r="A6444">
        <v>6441</v>
      </c>
    </row>
    <row r="6445" spans="1:1">
      <c r="A6445">
        <v>6442</v>
      </c>
    </row>
    <row r="6446" spans="1:1">
      <c r="A6446">
        <v>6443</v>
      </c>
    </row>
    <row r="6447" spans="1:1">
      <c r="A6447">
        <v>6444</v>
      </c>
    </row>
    <row r="6448" spans="1:1">
      <c r="A6448">
        <v>6445</v>
      </c>
    </row>
    <row r="6449" spans="1:1">
      <c r="A6449">
        <v>6446</v>
      </c>
    </row>
    <row r="6450" spans="1:1">
      <c r="A6450">
        <v>6447</v>
      </c>
    </row>
    <row r="6451" spans="1:1">
      <c r="A6451">
        <v>6448</v>
      </c>
    </row>
    <row r="6452" spans="1:1">
      <c r="A6452">
        <v>6449</v>
      </c>
    </row>
    <row r="6453" spans="1:1">
      <c r="A6453">
        <v>6450</v>
      </c>
    </row>
    <row r="6454" spans="1:1">
      <c r="A6454">
        <v>6451</v>
      </c>
    </row>
    <row r="6455" spans="1:1">
      <c r="A6455">
        <v>6452</v>
      </c>
    </row>
    <row r="6456" spans="1:1">
      <c r="A6456">
        <v>6453</v>
      </c>
    </row>
    <row r="6457" spans="1:1">
      <c r="A6457">
        <v>6454</v>
      </c>
    </row>
    <row r="6458" spans="1:1">
      <c r="A6458">
        <v>6455</v>
      </c>
    </row>
    <row r="6459" spans="1:1">
      <c r="A6459">
        <v>6456</v>
      </c>
    </row>
    <row r="6460" spans="1:1">
      <c r="A6460">
        <v>6457</v>
      </c>
    </row>
    <row r="6461" spans="1:1">
      <c r="A6461">
        <v>6458</v>
      </c>
    </row>
    <row r="6462" spans="1:1">
      <c r="A6462">
        <v>6459</v>
      </c>
    </row>
    <row r="6463" spans="1:1">
      <c r="A6463">
        <v>6460</v>
      </c>
    </row>
    <row r="6464" spans="1:1">
      <c r="A6464">
        <v>6461</v>
      </c>
    </row>
    <row r="6465" spans="1:1">
      <c r="A6465">
        <v>6462</v>
      </c>
    </row>
    <row r="6466" spans="1:1">
      <c r="A6466">
        <v>6463</v>
      </c>
    </row>
    <row r="6467" spans="1:1">
      <c r="A6467">
        <v>6464</v>
      </c>
    </row>
    <row r="6468" spans="1:1">
      <c r="A6468">
        <v>6465</v>
      </c>
    </row>
    <row r="6469" spans="1:1">
      <c r="A6469">
        <v>6466</v>
      </c>
    </row>
    <row r="6470" spans="1:1">
      <c r="A6470">
        <v>6467</v>
      </c>
    </row>
    <row r="6471" spans="1:1">
      <c r="A6471">
        <v>6468</v>
      </c>
    </row>
    <row r="6472" spans="1:1">
      <c r="A6472">
        <v>6469</v>
      </c>
    </row>
    <row r="6473" spans="1:1">
      <c r="A6473">
        <v>6470</v>
      </c>
    </row>
    <row r="6474" spans="1:1">
      <c r="A6474">
        <v>6471</v>
      </c>
    </row>
    <row r="6475" spans="1:1">
      <c r="A6475">
        <v>6472</v>
      </c>
    </row>
    <row r="6476" spans="1:1">
      <c r="A6476">
        <v>6473</v>
      </c>
    </row>
    <row r="6477" spans="1:1">
      <c r="A6477">
        <v>6474</v>
      </c>
    </row>
    <row r="6478" spans="1:1">
      <c r="A6478">
        <v>6475</v>
      </c>
    </row>
    <row r="6479" spans="1:1">
      <c r="A6479">
        <v>6476</v>
      </c>
    </row>
    <row r="6480" spans="1:1">
      <c r="A6480">
        <v>6477</v>
      </c>
    </row>
    <row r="6481" spans="1:1">
      <c r="A6481">
        <v>6478</v>
      </c>
    </row>
    <row r="6482" spans="1:1">
      <c r="A6482">
        <v>6479</v>
      </c>
    </row>
    <row r="6483" spans="1:1">
      <c r="A6483">
        <v>6480</v>
      </c>
    </row>
    <row r="6484" spans="1:1">
      <c r="A6484">
        <v>6481</v>
      </c>
    </row>
    <row r="6485" spans="1:1">
      <c r="A6485">
        <v>6482</v>
      </c>
    </row>
    <row r="6486" spans="1:1">
      <c r="A6486">
        <v>6483</v>
      </c>
    </row>
    <row r="6487" spans="1:1">
      <c r="A6487">
        <v>6484</v>
      </c>
    </row>
    <row r="6488" spans="1:1">
      <c r="A6488">
        <v>6485</v>
      </c>
    </row>
    <row r="6489" spans="1:1">
      <c r="A6489">
        <v>6486</v>
      </c>
    </row>
    <row r="6490" spans="1:1">
      <c r="A6490">
        <v>6487</v>
      </c>
    </row>
    <row r="6491" spans="1:1">
      <c r="A6491">
        <v>6488</v>
      </c>
    </row>
    <row r="6492" spans="1:1">
      <c r="A6492">
        <v>6489</v>
      </c>
    </row>
    <row r="6493" spans="1:1">
      <c r="A6493">
        <v>6490</v>
      </c>
    </row>
    <row r="6494" spans="1:1">
      <c r="A6494">
        <v>6491</v>
      </c>
    </row>
    <row r="6495" spans="1:1">
      <c r="A6495">
        <v>6492</v>
      </c>
    </row>
    <row r="6496" spans="1:1">
      <c r="A6496">
        <v>6493</v>
      </c>
    </row>
    <row r="6497" spans="1:1">
      <c r="A6497">
        <v>6494</v>
      </c>
    </row>
    <row r="6498" spans="1:1">
      <c r="A6498">
        <v>6495</v>
      </c>
    </row>
    <row r="6499" spans="1:1">
      <c r="A6499">
        <v>6496</v>
      </c>
    </row>
    <row r="6500" spans="1:1">
      <c r="A6500">
        <v>6497</v>
      </c>
    </row>
    <row r="6501" spans="1:1">
      <c r="A6501">
        <v>6498</v>
      </c>
    </row>
    <row r="6502" spans="1:1">
      <c r="A6502">
        <v>6499</v>
      </c>
    </row>
    <row r="6503" spans="1:1">
      <c r="A6503">
        <v>6500</v>
      </c>
    </row>
    <row r="6504" spans="1:1">
      <c r="A6504">
        <v>6501</v>
      </c>
    </row>
    <row r="6505" spans="1:1">
      <c r="A6505">
        <v>6502</v>
      </c>
    </row>
    <row r="6506" spans="1:1">
      <c r="A6506">
        <v>6503</v>
      </c>
    </row>
    <row r="6507" spans="1:1">
      <c r="A6507">
        <v>6504</v>
      </c>
    </row>
    <row r="6508" spans="1:1">
      <c r="A6508">
        <v>6505</v>
      </c>
    </row>
    <row r="6509" spans="1:1">
      <c r="A6509">
        <v>6506</v>
      </c>
    </row>
    <row r="6510" spans="1:1">
      <c r="A6510">
        <v>6507</v>
      </c>
    </row>
    <row r="6511" spans="1:1">
      <c r="A6511">
        <v>6508</v>
      </c>
    </row>
    <row r="6512" spans="1:1">
      <c r="A6512">
        <v>6509</v>
      </c>
    </row>
    <row r="6513" spans="1:1">
      <c r="A6513">
        <v>6510</v>
      </c>
    </row>
    <row r="6514" spans="1:1">
      <c r="A6514">
        <v>6511</v>
      </c>
    </row>
    <row r="6515" spans="1:1">
      <c r="A6515">
        <v>6512</v>
      </c>
    </row>
    <row r="6516" spans="1:1">
      <c r="A6516">
        <v>6513</v>
      </c>
    </row>
    <row r="6517" spans="1:1">
      <c r="A6517">
        <v>6514</v>
      </c>
    </row>
    <row r="6518" spans="1:1">
      <c r="A6518">
        <v>6515</v>
      </c>
    </row>
    <row r="6519" spans="1:1">
      <c r="A6519">
        <v>6516</v>
      </c>
    </row>
    <row r="6520" spans="1:1">
      <c r="A6520">
        <v>6517</v>
      </c>
    </row>
    <row r="6521" spans="1:1">
      <c r="A6521">
        <v>6518</v>
      </c>
    </row>
    <row r="6522" spans="1:1">
      <c r="A6522">
        <v>6519</v>
      </c>
    </row>
    <row r="6523" spans="1:1">
      <c r="A6523">
        <v>6520</v>
      </c>
    </row>
    <row r="6524" spans="1:1">
      <c r="A6524">
        <v>6521</v>
      </c>
    </row>
    <row r="6525" spans="1:1">
      <c r="A6525">
        <v>6522</v>
      </c>
    </row>
    <row r="6526" spans="1:1">
      <c r="A6526">
        <v>6523</v>
      </c>
    </row>
    <row r="6527" spans="1:1">
      <c r="A6527">
        <v>6524</v>
      </c>
    </row>
    <row r="6528" spans="1:1">
      <c r="A6528">
        <v>6525</v>
      </c>
    </row>
    <row r="6529" spans="1:1">
      <c r="A6529">
        <v>6526</v>
      </c>
    </row>
    <row r="6530" spans="1:1">
      <c r="A6530">
        <v>6527</v>
      </c>
    </row>
    <row r="6531" spans="1:1">
      <c r="A6531">
        <v>6528</v>
      </c>
    </row>
    <row r="6532" spans="1:1">
      <c r="A6532">
        <v>6529</v>
      </c>
    </row>
    <row r="6533" spans="1:1">
      <c r="A6533">
        <v>6530</v>
      </c>
    </row>
    <row r="6534" spans="1:1">
      <c r="A6534">
        <v>6531</v>
      </c>
    </row>
    <row r="6535" spans="1:1">
      <c r="A6535">
        <v>6532</v>
      </c>
    </row>
    <row r="6536" spans="1:1">
      <c r="A6536">
        <v>6533</v>
      </c>
    </row>
    <row r="6537" spans="1:1">
      <c r="A6537">
        <v>6534</v>
      </c>
    </row>
    <row r="6538" spans="1:1">
      <c r="A6538">
        <v>6535</v>
      </c>
    </row>
    <row r="6539" spans="1:1">
      <c r="A6539">
        <v>6536</v>
      </c>
    </row>
    <row r="6540" spans="1:1">
      <c r="A6540">
        <v>6537</v>
      </c>
    </row>
    <row r="6541" spans="1:1">
      <c r="A6541">
        <v>6538</v>
      </c>
    </row>
    <row r="6542" spans="1:1">
      <c r="A6542">
        <v>6539</v>
      </c>
    </row>
    <row r="6543" spans="1:1">
      <c r="A6543">
        <v>6540</v>
      </c>
    </row>
    <row r="6544" spans="1:1">
      <c r="A6544">
        <v>6541</v>
      </c>
    </row>
    <row r="6545" spans="1:1">
      <c r="A6545">
        <v>6542</v>
      </c>
    </row>
    <row r="6546" spans="1:1">
      <c r="A6546">
        <v>6543</v>
      </c>
    </row>
    <row r="6547" spans="1:1">
      <c r="A6547">
        <v>6544</v>
      </c>
    </row>
    <row r="6548" spans="1:1">
      <c r="A6548">
        <v>6545</v>
      </c>
    </row>
    <row r="6549" spans="1:1">
      <c r="A6549">
        <v>6546</v>
      </c>
    </row>
    <row r="6550" spans="1:1">
      <c r="A6550">
        <v>6547</v>
      </c>
    </row>
    <row r="6551" spans="1:1">
      <c r="A6551">
        <v>6548</v>
      </c>
    </row>
    <row r="6552" spans="1:1">
      <c r="A6552">
        <v>6549</v>
      </c>
    </row>
    <row r="6553" spans="1:1">
      <c r="A6553">
        <v>6550</v>
      </c>
    </row>
    <row r="6554" spans="1:1">
      <c r="A6554">
        <v>6551</v>
      </c>
    </row>
    <row r="6555" spans="1:1">
      <c r="A6555">
        <v>6552</v>
      </c>
    </row>
    <row r="6556" spans="1:1">
      <c r="A6556">
        <v>6553</v>
      </c>
    </row>
    <row r="6557" spans="1:1">
      <c r="A6557">
        <v>6554</v>
      </c>
    </row>
    <row r="6558" spans="1:1">
      <c r="A6558">
        <v>6555</v>
      </c>
    </row>
    <row r="6559" spans="1:1">
      <c r="A6559">
        <v>6556</v>
      </c>
    </row>
    <row r="6560" spans="1:1">
      <c r="A6560">
        <v>6557</v>
      </c>
    </row>
    <row r="6561" spans="1:1">
      <c r="A6561">
        <v>6558</v>
      </c>
    </row>
    <row r="6562" spans="1:1">
      <c r="A6562">
        <v>6559</v>
      </c>
    </row>
    <row r="6563" spans="1:1">
      <c r="A6563">
        <v>6560</v>
      </c>
    </row>
    <row r="6564" spans="1:1">
      <c r="A6564">
        <v>6561</v>
      </c>
    </row>
    <row r="6565" spans="1:1">
      <c r="A6565">
        <v>6562</v>
      </c>
    </row>
    <row r="6566" spans="1:1">
      <c r="A6566">
        <v>6563</v>
      </c>
    </row>
    <row r="6567" spans="1:1">
      <c r="A6567">
        <v>6564</v>
      </c>
    </row>
    <row r="6568" spans="1:1">
      <c r="A6568">
        <v>6565</v>
      </c>
    </row>
    <row r="6569" spans="1:1">
      <c r="A6569">
        <v>6566</v>
      </c>
    </row>
    <row r="6570" spans="1:1">
      <c r="A6570">
        <v>6567</v>
      </c>
    </row>
    <row r="6571" spans="1:1">
      <c r="A6571">
        <v>6568</v>
      </c>
    </row>
    <row r="6572" spans="1:1">
      <c r="A6572">
        <v>6569</v>
      </c>
    </row>
    <row r="6573" spans="1:1">
      <c r="A6573">
        <v>6570</v>
      </c>
    </row>
    <row r="6574" spans="1:1">
      <c r="A6574">
        <v>6571</v>
      </c>
    </row>
    <row r="6575" spans="1:1">
      <c r="A6575">
        <v>6572</v>
      </c>
    </row>
    <row r="6576" spans="1:1">
      <c r="A6576">
        <v>6573</v>
      </c>
    </row>
    <row r="6577" spans="1:1">
      <c r="A6577">
        <v>6574</v>
      </c>
    </row>
    <row r="6578" spans="1:1">
      <c r="A6578">
        <v>6575</v>
      </c>
    </row>
    <row r="6579" spans="1:1">
      <c r="A6579">
        <v>6576</v>
      </c>
    </row>
    <row r="6580" spans="1:1">
      <c r="A6580">
        <v>6577</v>
      </c>
    </row>
    <row r="6581" spans="1:1">
      <c r="A6581">
        <v>6578</v>
      </c>
    </row>
    <row r="6582" spans="1:1">
      <c r="A6582">
        <v>6579</v>
      </c>
    </row>
    <row r="6583" spans="1:1">
      <c r="A6583">
        <v>6580</v>
      </c>
    </row>
    <row r="6584" spans="1:1">
      <c r="A6584">
        <v>6581</v>
      </c>
    </row>
    <row r="6585" spans="1:1">
      <c r="A6585">
        <v>6582</v>
      </c>
    </row>
    <row r="6586" spans="1:1">
      <c r="A6586">
        <v>6583</v>
      </c>
    </row>
    <row r="6587" spans="1:1">
      <c r="A6587">
        <v>6584</v>
      </c>
    </row>
    <row r="6588" spans="1:1">
      <c r="A6588">
        <v>6585</v>
      </c>
    </row>
    <row r="6589" spans="1:1">
      <c r="A6589">
        <v>6586</v>
      </c>
    </row>
    <row r="6590" spans="1:1">
      <c r="A6590">
        <v>6587</v>
      </c>
    </row>
    <row r="6591" spans="1:1">
      <c r="A6591">
        <v>6588</v>
      </c>
    </row>
    <row r="6592" spans="1:1">
      <c r="A6592">
        <v>6589</v>
      </c>
    </row>
    <row r="6593" spans="1:1">
      <c r="A6593">
        <v>6590</v>
      </c>
    </row>
    <row r="6594" spans="1:1">
      <c r="A6594">
        <v>6591</v>
      </c>
    </row>
    <row r="6595" spans="1:1">
      <c r="A6595">
        <v>6592</v>
      </c>
    </row>
    <row r="6596" spans="1:1">
      <c r="A6596">
        <v>6593</v>
      </c>
    </row>
    <row r="6597" spans="1:1">
      <c r="A6597">
        <v>6594</v>
      </c>
    </row>
    <row r="6598" spans="1:1">
      <c r="A6598">
        <v>6595</v>
      </c>
    </row>
    <row r="6599" spans="1:1">
      <c r="A6599">
        <v>6596</v>
      </c>
    </row>
    <row r="6600" spans="1:1">
      <c r="A6600">
        <v>6597</v>
      </c>
    </row>
    <row r="6601" spans="1:1">
      <c r="A6601">
        <v>6598</v>
      </c>
    </row>
    <row r="6602" spans="1:1">
      <c r="A6602">
        <v>6599</v>
      </c>
    </row>
    <row r="6603" spans="1:1">
      <c r="A6603">
        <v>6600</v>
      </c>
    </row>
    <row r="6604" spans="1:1">
      <c r="A6604">
        <v>6601</v>
      </c>
    </row>
    <row r="6605" spans="1:1">
      <c r="A6605">
        <v>6602</v>
      </c>
    </row>
    <row r="6606" spans="1:1">
      <c r="A6606">
        <v>6603</v>
      </c>
    </row>
    <row r="6607" spans="1:1">
      <c r="A6607">
        <v>6604</v>
      </c>
    </row>
    <row r="6608" spans="1:1">
      <c r="A6608">
        <v>6605</v>
      </c>
    </row>
    <row r="6609" spans="1:1">
      <c r="A6609">
        <v>6606</v>
      </c>
    </row>
    <row r="6610" spans="1:1">
      <c r="A6610">
        <v>6607</v>
      </c>
    </row>
    <row r="6611" spans="1:1">
      <c r="A6611">
        <v>6608</v>
      </c>
    </row>
    <row r="6612" spans="1:1">
      <c r="A6612">
        <v>6609</v>
      </c>
    </row>
    <row r="6613" spans="1:1">
      <c r="A6613">
        <v>6610</v>
      </c>
    </row>
    <row r="6614" spans="1:1">
      <c r="A6614">
        <v>6611</v>
      </c>
    </row>
    <row r="6615" spans="1:1">
      <c r="A6615">
        <v>6612</v>
      </c>
    </row>
    <row r="6616" spans="1:1">
      <c r="A6616">
        <v>6613</v>
      </c>
    </row>
    <row r="6617" spans="1:1">
      <c r="A6617">
        <v>6614</v>
      </c>
    </row>
    <row r="6618" spans="1:1">
      <c r="A6618">
        <v>6615</v>
      </c>
    </row>
    <row r="6619" spans="1:1">
      <c r="A6619">
        <v>6616</v>
      </c>
    </row>
    <row r="6620" spans="1:1">
      <c r="A6620">
        <v>6617</v>
      </c>
    </row>
    <row r="6621" spans="1:1">
      <c r="A6621">
        <v>6618</v>
      </c>
    </row>
    <row r="6622" spans="1:1">
      <c r="A6622">
        <v>6619</v>
      </c>
    </row>
    <row r="6623" spans="1:1">
      <c r="A6623">
        <v>6620</v>
      </c>
    </row>
    <row r="6624" spans="1:1">
      <c r="A6624">
        <v>6621</v>
      </c>
    </row>
    <row r="6625" spans="1:1">
      <c r="A6625">
        <v>6622</v>
      </c>
    </row>
    <row r="6626" spans="1:1">
      <c r="A6626">
        <v>6623</v>
      </c>
    </row>
    <row r="6627" spans="1:1">
      <c r="A6627">
        <v>6624</v>
      </c>
    </row>
    <row r="6628" spans="1:1">
      <c r="A6628">
        <v>6625</v>
      </c>
    </row>
    <row r="6629" spans="1:1">
      <c r="A6629">
        <v>6626</v>
      </c>
    </row>
    <row r="6630" spans="1:1">
      <c r="A6630">
        <v>6627</v>
      </c>
    </row>
    <row r="6631" spans="1:1">
      <c r="A6631">
        <v>6628</v>
      </c>
    </row>
    <row r="6632" spans="1:1">
      <c r="A6632">
        <v>6629</v>
      </c>
    </row>
    <row r="6633" spans="1:1">
      <c r="A6633">
        <v>6630</v>
      </c>
    </row>
    <row r="6634" spans="1:1">
      <c r="A6634">
        <v>6631</v>
      </c>
    </row>
    <row r="6635" spans="1:1">
      <c r="A6635">
        <v>6632</v>
      </c>
    </row>
    <row r="6636" spans="1:1">
      <c r="A6636">
        <v>6633</v>
      </c>
    </row>
    <row r="6637" spans="1:1">
      <c r="A6637">
        <v>6634</v>
      </c>
    </row>
    <row r="6638" spans="1:1">
      <c r="A6638">
        <v>6635</v>
      </c>
    </row>
    <row r="6639" spans="1:1">
      <c r="A6639">
        <v>6636</v>
      </c>
    </row>
    <row r="6640" spans="1:1">
      <c r="A6640">
        <v>6637</v>
      </c>
    </row>
    <row r="6641" spans="1:1">
      <c r="A6641">
        <v>6638</v>
      </c>
    </row>
    <row r="6642" spans="1:1">
      <c r="A6642">
        <v>6639</v>
      </c>
    </row>
    <row r="6643" spans="1:1">
      <c r="A6643">
        <v>6640</v>
      </c>
    </row>
    <row r="6644" spans="1:1">
      <c r="A6644">
        <v>6641</v>
      </c>
    </row>
    <row r="6645" spans="1:1">
      <c r="A6645">
        <v>6642</v>
      </c>
    </row>
    <row r="6646" spans="1:1">
      <c r="A6646">
        <v>6643</v>
      </c>
    </row>
    <row r="6647" spans="1:1">
      <c r="A6647">
        <v>6644</v>
      </c>
    </row>
    <row r="6648" spans="1:1">
      <c r="A6648">
        <v>6645</v>
      </c>
    </row>
    <row r="6649" spans="1:1">
      <c r="A6649">
        <v>6646</v>
      </c>
    </row>
    <row r="6650" spans="1:1">
      <c r="A6650">
        <v>6647</v>
      </c>
    </row>
    <row r="6651" spans="1:1">
      <c r="A6651">
        <v>6648</v>
      </c>
    </row>
    <row r="6652" spans="1:1">
      <c r="A6652">
        <v>6649</v>
      </c>
    </row>
    <row r="6653" spans="1:1">
      <c r="A6653">
        <v>6650</v>
      </c>
    </row>
    <row r="6654" spans="1:1">
      <c r="A6654">
        <v>6651</v>
      </c>
    </row>
    <row r="6655" spans="1:1">
      <c r="A6655">
        <v>6652</v>
      </c>
    </row>
    <row r="6656" spans="1:1">
      <c r="A6656">
        <v>6653</v>
      </c>
    </row>
    <row r="6657" spans="1:1">
      <c r="A6657">
        <v>6654</v>
      </c>
    </row>
    <row r="6658" spans="1:1">
      <c r="A6658">
        <v>6655</v>
      </c>
    </row>
    <row r="6659" spans="1:1">
      <c r="A6659">
        <v>6656</v>
      </c>
    </row>
    <row r="6660" spans="1:1">
      <c r="A6660">
        <v>6657</v>
      </c>
    </row>
    <row r="6661" spans="1:1">
      <c r="A6661">
        <v>6658</v>
      </c>
    </row>
    <row r="6662" spans="1:1">
      <c r="A6662">
        <v>6659</v>
      </c>
    </row>
    <row r="6663" spans="1:1">
      <c r="A6663">
        <v>6660</v>
      </c>
    </row>
    <row r="6664" spans="1:1">
      <c r="A6664">
        <v>6661</v>
      </c>
    </row>
    <row r="6665" spans="1:1">
      <c r="A6665">
        <v>6662</v>
      </c>
    </row>
    <row r="6666" spans="1:1">
      <c r="A6666">
        <v>6663</v>
      </c>
    </row>
    <row r="6667" spans="1:1">
      <c r="A6667">
        <v>6664</v>
      </c>
    </row>
    <row r="6668" spans="1:1">
      <c r="A6668">
        <v>6665</v>
      </c>
    </row>
    <row r="6669" spans="1:1">
      <c r="A6669">
        <v>6666</v>
      </c>
    </row>
    <row r="6670" spans="1:1">
      <c r="A6670">
        <v>6667</v>
      </c>
    </row>
    <row r="6671" spans="1:1">
      <c r="A6671">
        <v>6668</v>
      </c>
    </row>
    <row r="6672" spans="1:1">
      <c r="A6672">
        <v>6669</v>
      </c>
    </row>
    <row r="6673" spans="1:1">
      <c r="A6673">
        <v>6670</v>
      </c>
    </row>
    <row r="6674" spans="1:1">
      <c r="A6674">
        <v>6671</v>
      </c>
    </row>
    <row r="6675" spans="1:1">
      <c r="A6675">
        <v>6672</v>
      </c>
    </row>
    <row r="6676" spans="1:1">
      <c r="A6676">
        <v>6673</v>
      </c>
    </row>
    <row r="6677" spans="1:1">
      <c r="A6677">
        <v>6674</v>
      </c>
    </row>
    <row r="6678" spans="1:1">
      <c r="A6678">
        <v>6675</v>
      </c>
    </row>
    <row r="6679" spans="1:1">
      <c r="A6679">
        <v>6676</v>
      </c>
    </row>
    <row r="6680" spans="1:1">
      <c r="A6680">
        <v>6677</v>
      </c>
    </row>
    <row r="6681" spans="1:1">
      <c r="A6681">
        <v>6678</v>
      </c>
    </row>
    <row r="6682" spans="1:1">
      <c r="A6682">
        <v>6679</v>
      </c>
    </row>
    <row r="6683" spans="1:1">
      <c r="A6683">
        <v>6680</v>
      </c>
    </row>
    <row r="6684" spans="1:1">
      <c r="A6684">
        <v>6681</v>
      </c>
    </row>
    <row r="6685" spans="1:1">
      <c r="A6685">
        <v>6682</v>
      </c>
    </row>
    <row r="6686" spans="1:1">
      <c r="A6686">
        <v>6683</v>
      </c>
    </row>
    <row r="6687" spans="1:1">
      <c r="A6687">
        <v>6684</v>
      </c>
    </row>
    <row r="6688" spans="1:1">
      <c r="A6688">
        <v>6685</v>
      </c>
    </row>
    <row r="6689" spans="1:1">
      <c r="A6689">
        <v>6686</v>
      </c>
    </row>
    <row r="6690" spans="1:1">
      <c r="A6690">
        <v>6687</v>
      </c>
    </row>
    <row r="6691" spans="1:1">
      <c r="A6691">
        <v>6688</v>
      </c>
    </row>
    <row r="6692" spans="1:1">
      <c r="A6692">
        <v>6689</v>
      </c>
    </row>
    <row r="6693" spans="1:1">
      <c r="A6693">
        <v>6690</v>
      </c>
    </row>
    <row r="6694" spans="1:1">
      <c r="A6694">
        <v>6691</v>
      </c>
    </row>
    <row r="6695" spans="1:1">
      <c r="A6695">
        <v>6692</v>
      </c>
    </row>
    <row r="6696" spans="1:1">
      <c r="A6696">
        <v>6693</v>
      </c>
    </row>
    <row r="6697" spans="1:1">
      <c r="A6697">
        <v>6694</v>
      </c>
    </row>
    <row r="6698" spans="1:1">
      <c r="A6698">
        <v>6695</v>
      </c>
    </row>
    <row r="6699" spans="1:1">
      <c r="A6699">
        <v>6696</v>
      </c>
    </row>
    <row r="6700" spans="1:1">
      <c r="A6700">
        <v>6697</v>
      </c>
    </row>
    <row r="6701" spans="1:1">
      <c r="A6701">
        <v>6698</v>
      </c>
    </row>
    <row r="6702" spans="1:1">
      <c r="A6702">
        <v>6699</v>
      </c>
    </row>
    <row r="6703" spans="1:1">
      <c r="A6703">
        <v>6700</v>
      </c>
    </row>
    <row r="6704" spans="1:1">
      <c r="A6704">
        <v>6701</v>
      </c>
    </row>
    <row r="6705" spans="1:1">
      <c r="A6705">
        <v>6702</v>
      </c>
    </row>
    <row r="6706" spans="1:1">
      <c r="A6706">
        <v>6703</v>
      </c>
    </row>
    <row r="6707" spans="1:1">
      <c r="A6707">
        <v>6704</v>
      </c>
    </row>
    <row r="6708" spans="1:1">
      <c r="A6708">
        <v>6705</v>
      </c>
    </row>
    <row r="6709" spans="1:1">
      <c r="A6709">
        <v>6706</v>
      </c>
    </row>
    <row r="6710" spans="1:1">
      <c r="A6710">
        <v>6707</v>
      </c>
    </row>
    <row r="6711" spans="1:1">
      <c r="A6711">
        <v>6708</v>
      </c>
    </row>
    <row r="6712" spans="1:1">
      <c r="A6712">
        <v>6709</v>
      </c>
    </row>
    <row r="6713" spans="1:1">
      <c r="A6713">
        <v>6710</v>
      </c>
    </row>
    <row r="6714" spans="1:1">
      <c r="A6714">
        <v>6711</v>
      </c>
    </row>
    <row r="6715" spans="1:1">
      <c r="A6715">
        <v>6712</v>
      </c>
    </row>
    <row r="6716" spans="1:1">
      <c r="A6716">
        <v>6713</v>
      </c>
    </row>
    <row r="6717" spans="1:1">
      <c r="A6717">
        <v>6714</v>
      </c>
    </row>
    <row r="6718" spans="1:1">
      <c r="A6718">
        <v>6715</v>
      </c>
    </row>
    <row r="6719" spans="1:1">
      <c r="A6719">
        <v>6716</v>
      </c>
    </row>
    <row r="6720" spans="1:1">
      <c r="A6720">
        <v>6717</v>
      </c>
    </row>
    <row r="6721" spans="1:1">
      <c r="A6721">
        <v>6718</v>
      </c>
    </row>
    <row r="6722" spans="1:1">
      <c r="A6722">
        <v>6719</v>
      </c>
    </row>
    <row r="6723" spans="1:1">
      <c r="A6723">
        <v>6720</v>
      </c>
    </row>
    <row r="6724" spans="1:1">
      <c r="A6724">
        <v>6721</v>
      </c>
    </row>
    <row r="6725" spans="1:1">
      <c r="A6725">
        <v>6722</v>
      </c>
    </row>
    <row r="6726" spans="1:1">
      <c r="A6726">
        <v>6723</v>
      </c>
    </row>
    <row r="6727" spans="1:1">
      <c r="A6727">
        <v>6724</v>
      </c>
    </row>
    <row r="6728" spans="1:1">
      <c r="A6728">
        <v>6725</v>
      </c>
    </row>
    <row r="6729" spans="1:1">
      <c r="A6729">
        <v>6726</v>
      </c>
    </row>
    <row r="6730" spans="1:1">
      <c r="A6730">
        <v>6727</v>
      </c>
    </row>
    <row r="6731" spans="1:1">
      <c r="A6731">
        <v>6728</v>
      </c>
    </row>
    <row r="6732" spans="1:1">
      <c r="A6732">
        <v>6729</v>
      </c>
    </row>
    <row r="6733" spans="1:1">
      <c r="A6733">
        <v>6730</v>
      </c>
    </row>
    <row r="6734" spans="1:1">
      <c r="A6734">
        <v>6731</v>
      </c>
    </row>
    <row r="6735" spans="1:1">
      <c r="A6735">
        <v>6732</v>
      </c>
    </row>
    <row r="6736" spans="1:1">
      <c r="A6736">
        <v>6733</v>
      </c>
    </row>
    <row r="6737" spans="1:1">
      <c r="A6737">
        <v>6734</v>
      </c>
    </row>
    <row r="6738" spans="1:1">
      <c r="A6738">
        <v>6735</v>
      </c>
    </row>
    <row r="6739" spans="1:1">
      <c r="A6739">
        <v>6736</v>
      </c>
    </row>
    <row r="6740" spans="1:1">
      <c r="A6740">
        <v>6737</v>
      </c>
    </row>
    <row r="6741" spans="1:1">
      <c r="A6741">
        <v>6738</v>
      </c>
    </row>
    <row r="6742" spans="1:1">
      <c r="A6742">
        <v>6739</v>
      </c>
    </row>
    <row r="6743" spans="1:1">
      <c r="A6743">
        <v>6740</v>
      </c>
    </row>
    <row r="6744" spans="1:1">
      <c r="A6744">
        <v>6741</v>
      </c>
    </row>
    <row r="6745" spans="1:1">
      <c r="A6745">
        <v>6742</v>
      </c>
    </row>
    <row r="6746" spans="1:1">
      <c r="A6746">
        <v>6743</v>
      </c>
    </row>
    <row r="6747" spans="1:1">
      <c r="A6747">
        <v>6744</v>
      </c>
    </row>
    <row r="6748" spans="1:1">
      <c r="A6748">
        <v>6745</v>
      </c>
    </row>
    <row r="6749" spans="1:1">
      <c r="A6749">
        <v>6746</v>
      </c>
    </row>
    <row r="6750" spans="1:1">
      <c r="A6750">
        <v>6747</v>
      </c>
    </row>
    <row r="6751" spans="1:1">
      <c r="A6751">
        <v>6748</v>
      </c>
    </row>
    <row r="6752" spans="1:1">
      <c r="A6752">
        <v>6749</v>
      </c>
    </row>
    <row r="6753" spans="1:1">
      <c r="A6753">
        <v>6750</v>
      </c>
    </row>
    <row r="6754" spans="1:1">
      <c r="A6754">
        <v>6751</v>
      </c>
    </row>
    <row r="6755" spans="1:1">
      <c r="A6755">
        <v>6752</v>
      </c>
    </row>
    <row r="6756" spans="1:1">
      <c r="A6756">
        <v>6753</v>
      </c>
    </row>
    <row r="6757" spans="1:1">
      <c r="A6757">
        <v>6754</v>
      </c>
    </row>
    <row r="6758" spans="1:1">
      <c r="A6758">
        <v>6755</v>
      </c>
    </row>
    <row r="6759" spans="1:1">
      <c r="A6759">
        <v>6756</v>
      </c>
    </row>
    <row r="6760" spans="1:1">
      <c r="A6760">
        <v>6757</v>
      </c>
    </row>
    <row r="6761" spans="1:1">
      <c r="A6761">
        <v>6758</v>
      </c>
    </row>
    <row r="6762" spans="1:1">
      <c r="A6762">
        <v>6759</v>
      </c>
    </row>
    <row r="6763" spans="1:1">
      <c r="A6763">
        <v>6760</v>
      </c>
    </row>
    <row r="6764" spans="1:1">
      <c r="A6764">
        <v>6761</v>
      </c>
    </row>
    <row r="6765" spans="1:1">
      <c r="A6765">
        <v>6762</v>
      </c>
    </row>
    <row r="6766" spans="1:1">
      <c r="A6766">
        <v>6763</v>
      </c>
    </row>
    <row r="6767" spans="1:1">
      <c r="A6767">
        <v>6764</v>
      </c>
    </row>
    <row r="6768" spans="1:1">
      <c r="A6768">
        <v>6765</v>
      </c>
    </row>
    <row r="6769" spans="1:1">
      <c r="A6769">
        <v>6766</v>
      </c>
    </row>
    <row r="6770" spans="1:1">
      <c r="A6770">
        <v>6767</v>
      </c>
    </row>
    <row r="6771" spans="1:1">
      <c r="A6771">
        <v>6768</v>
      </c>
    </row>
    <row r="6772" spans="1:1">
      <c r="A6772">
        <v>6769</v>
      </c>
    </row>
    <row r="6773" spans="1:1">
      <c r="A6773">
        <v>6770</v>
      </c>
    </row>
    <row r="6774" spans="1:1">
      <c r="A6774">
        <v>6771</v>
      </c>
    </row>
    <row r="6775" spans="1:1">
      <c r="A6775">
        <v>6772</v>
      </c>
    </row>
    <row r="6776" spans="1:1">
      <c r="A6776">
        <v>6773</v>
      </c>
    </row>
    <row r="6777" spans="1:1">
      <c r="A6777">
        <v>6774</v>
      </c>
    </row>
    <row r="6778" spans="1:1">
      <c r="A6778">
        <v>6775</v>
      </c>
    </row>
    <row r="6779" spans="1:1">
      <c r="A6779">
        <v>6776</v>
      </c>
    </row>
    <row r="6780" spans="1:1">
      <c r="A6780">
        <v>6777</v>
      </c>
    </row>
    <row r="6781" spans="1:1">
      <c r="A6781">
        <v>6778</v>
      </c>
    </row>
    <row r="6782" spans="1:1">
      <c r="A6782">
        <v>6779</v>
      </c>
    </row>
    <row r="6783" spans="1:1">
      <c r="A6783">
        <v>6780</v>
      </c>
    </row>
    <row r="6784" spans="1:1">
      <c r="A6784">
        <v>6781</v>
      </c>
    </row>
    <row r="6785" spans="1:1">
      <c r="A6785">
        <v>6782</v>
      </c>
    </row>
    <row r="6786" spans="1:1">
      <c r="A6786">
        <v>6783</v>
      </c>
    </row>
    <row r="6787" spans="1:1">
      <c r="A6787">
        <v>6784</v>
      </c>
    </row>
    <row r="6788" spans="1:1">
      <c r="A6788">
        <v>6785</v>
      </c>
    </row>
    <row r="6789" spans="1:1">
      <c r="A6789">
        <v>6786</v>
      </c>
    </row>
    <row r="6790" spans="1:1">
      <c r="A6790">
        <v>6787</v>
      </c>
    </row>
    <row r="6791" spans="1:1">
      <c r="A6791">
        <v>6788</v>
      </c>
    </row>
    <row r="6792" spans="1:1">
      <c r="A6792">
        <v>6789</v>
      </c>
    </row>
    <row r="6793" spans="1:1">
      <c r="A6793">
        <v>6790</v>
      </c>
    </row>
    <row r="6794" spans="1:1">
      <c r="A6794">
        <v>6791</v>
      </c>
    </row>
    <row r="6795" spans="1:1">
      <c r="A6795">
        <v>6792</v>
      </c>
    </row>
    <row r="6796" spans="1:1">
      <c r="A6796">
        <v>6793</v>
      </c>
    </row>
    <row r="6797" spans="1:1">
      <c r="A6797">
        <v>6794</v>
      </c>
    </row>
    <row r="6798" spans="1:1">
      <c r="A6798">
        <v>6795</v>
      </c>
    </row>
    <row r="6799" spans="1:1">
      <c r="A6799">
        <v>6796</v>
      </c>
    </row>
    <row r="6800" spans="1:1">
      <c r="A6800">
        <v>6797</v>
      </c>
    </row>
    <row r="6801" spans="1:1">
      <c r="A6801">
        <v>6798</v>
      </c>
    </row>
    <row r="6802" spans="1:1">
      <c r="A6802">
        <v>6799</v>
      </c>
    </row>
    <row r="6803" spans="1:1">
      <c r="A6803">
        <v>6800</v>
      </c>
    </row>
    <row r="6804" spans="1:1">
      <c r="A6804">
        <v>6801</v>
      </c>
    </row>
    <row r="6805" spans="1:1">
      <c r="A6805">
        <v>6802</v>
      </c>
    </row>
    <row r="6806" spans="1:1">
      <c r="A6806">
        <v>6803</v>
      </c>
    </row>
    <row r="6807" spans="1:1">
      <c r="A6807">
        <v>6804</v>
      </c>
    </row>
    <row r="6808" spans="1:1">
      <c r="A6808">
        <v>6805</v>
      </c>
    </row>
    <row r="6809" spans="1:1">
      <c r="A6809">
        <v>6806</v>
      </c>
    </row>
    <row r="6810" spans="1:1">
      <c r="A6810">
        <v>6807</v>
      </c>
    </row>
    <row r="6811" spans="1:1">
      <c r="A6811">
        <v>6808</v>
      </c>
    </row>
    <row r="6812" spans="1:1">
      <c r="A6812">
        <v>6809</v>
      </c>
    </row>
    <row r="6813" spans="1:1">
      <c r="A6813">
        <v>6810</v>
      </c>
    </row>
    <row r="6814" spans="1:1">
      <c r="A6814">
        <v>6811</v>
      </c>
    </row>
    <row r="6815" spans="1:1">
      <c r="A6815">
        <v>6812</v>
      </c>
    </row>
    <row r="6816" spans="1:1">
      <c r="A6816">
        <v>6813</v>
      </c>
    </row>
    <row r="6817" spans="1:1">
      <c r="A6817">
        <v>6814</v>
      </c>
    </row>
    <row r="6818" spans="1:1">
      <c r="A6818">
        <v>6815</v>
      </c>
    </row>
    <row r="6819" spans="1:1">
      <c r="A6819">
        <v>6816</v>
      </c>
    </row>
    <row r="6820" spans="1:1">
      <c r="A6820">
        <v>6817</v>
      </c>
    </row>
    <row r="6821" spans="1:1">
      <c r="A6821">
        <v>6818</v>
      </c>
    </row>
    <row r="6822" spans="1:1">
      <c r="A6822">
        <v>6819</v>
      </c>
    </row>
    <row r="6823" spans="1:1">
      <c r="A6823">
        <v>6820</v>
      </c>
    </row>
    <row r="6824" spans="1:1">
      <c r="A6824">
        <v>6821</v>
      </c>
    </row>
    <row r="6825" spans="1:1">
      <c r="A6825">
        <v>6822</v>
      </c>
    </row>
    <row r="6826" spans="1:1">
      <c r="A6826">
        <v>6823</v>
      </c>
    </row>
    <row r="6827" spans="1:1">
      <c r="A6827">
        <v>6824</v>
      </c>
    </row>
    <row r="6828" spans="1:1">
      <c r="A6828">
        <v>6825</v>
      </c>
    </row>
    <row r="6829" spans="1:1">
      <c r="A6829">
        <v>6826</v>
      </c>
    </row>
    <row r="6830" spans="1:1">
      <c r="A6830">
        <v>6827</v>
      </c>
    </row>
    <row r="6831" spans="1:1">
      <c r="A6831">
        <v>6828</v>
      </c>
    </row>
    <row r="6832" spans="1:1">
      <c r="A6832">
        <v>6829</v>
      </c>
    </row>
    <row r="6833" spans="1:1">
      <c r="A6833">
        <v>6830</v>
      </c>
    </row>
    <row r="6834" spans="1:1">
      <c r="A6834">
        <v>6831</v>
      </c>
    </row>
    <row r="6835" spans="1:1">
      <c r="A6835">
        <v>6832</v>
      </c>
    </row>
    <row r="6836" spans="1:1">
      <c r="A6836">
        <v>6833</v>
      </c>
    </row>
    <row r="6837" spans="1:1">
      <c r="A6837">
        <v>6834</v>
      </c>
    </row>
    <row r="6838" spans="1:1">
      <c r="A6838">
        <v>6835</v>
      </c>
    </row>
    <row r="6839" spans="1:1">
      <c r="A6839">
        <v>6836</v>
      </c>
    </row>
    <row r="6840" spans="1:1">
      <c r="A6840">
        <v>6837</v>
      </c>
    </row>
    <row r="6841" spans="1:1">
      <c r="A6841">
        <v>6838</v>
      </c>
    </row>
    <row r="6842" spans="1:1">
      <c r="A6842">
        <v>6839</v>
      </c>
    </row>
    <row r="6843" spans="1:1">
      <c r="A6843">
        <v>6840</v>
      </c>
    </row>
    <row r="6844" spans="1:1">
      <c r="A6844">
        <v>6841</v>
      </c>
    </row>
    <row r="6845" spans="1:1">
      <c r="A6845">
        <v>6842</v>
      </c>
    </row>
    <row r="6846" spans="1:1">
      <c r="A6846">
        <v>6843</v>
      </c>
    </row>
    <row r="6847" spans="1:1">
      <c r="A6847">
        <v>6844</v>
      </c>
    </row>
    <row r="6848" spans="1:1">
      <c r="A6848">
        <v>6845</v>
      </c>
    </row>
    <row r="6849" spans="1:1">
      <c r="A6849">
        <v>6846</v>
      </c>
    </row>
    <row r="6850" spans="1:1">
      <c r="A6850">
        <v>6847</v>
      </c>
    </row>
    <row r="6851" spans="1:1">
      <c r="A6851">
        <v>6848</v>
      </c>
    </row>
    <row r="6852" spans="1:1">
      <c r="A6852">
        <v>6849</v>
      </c>
    </row>
    <row r="6853" spans="1:1">
      <c r="A6853">
        <v>6850</v>
      </c>
    </row>
    <row r="6854" spans="1:1">
      <c r="A6854">
        <v>6851</v>
      </c>
    </row>
    <row r="6855" spans="1:1">
      <c r="A6855">
        <v>6852</v>
      </c>
    </row>
    <row r="6856" spans="1:1">
      <c r="A6856">
        <v>6853</v>
      </c>
    </row>
    <row r="6857" spans="1:1">
      <c r="A6857">
        <v>6854</v>
      </c>
    </row>
    <row r="6858" spans="1:1">
      <c r="A6858">
        <v>6855</v>
      </c>
    </row>
    <row r="6859" spans="1:1">
      <c r="A6859">
        <v>6856</v>
      </c>
    </row>
    <row r="6860" spans="1:1">
      <c r="A6860">
        <v>6857</v>
      </c>
    </row>
    <row r="6861" spans="1:1">
      <c r="A6861">
        <v>6858</v>
      </c>
    </row>
    <row r="6862" spans="1:1">
      <c r="A6862">
        <v>6859</v>
      </c>
    </row>
    <row r="6863" spans="1:1">
      <c r="A6863">
        <v>6860</v>
      </c>
    </row>
    <row r="6864" spans="1:1">
      <c r="A6864">
        <v>6861</v>
      </c>
    </row>
    <row r="6865" spans="1:1">
      <c r="A6865">
        <v>6862</v>
      </c>
    </row>
    <row r="6866" spans="1:1">
      <c r="A6866">
        <v>6863</v>
      </c>
    </row>
    <row r="6867" spans="1:1">
      <c r="A6867">
        <v>6864</v>
      </c>
    </row>
    <row r="6868" spans="1:1">
      <c r="A6868">
        <v>6865</v>
      </c>
    </row>
    <row r="6869" spans="1:1">
      <c r="A6869">
        <v>6866</v>
      </c>
    </row>
    <row r="6870" spans="1:1">
      <c r="A6870">
        <v>6867</v>
      </c>
    </row>
    <row r="6871" spans="1:1">
      <c r="A6871">
        <v>6868</v>
      </c>
    </row>
    <row r="6872" spans="1:1">
      <c r="A6872">
        <v>6869</v>
      </c>
    </row>
    <row r="6873" spans="1:1">
      <c r="A6873">
        <v>6870</v>
      </c>
    </row>
    <row r="6874" spans="1:1">
      <c r="A6874">
        <v>6871</v>
      </c>
    </row>
    <row r="6875" spans="1:1">
      <c r="A6875">
        <v>6872</v>
      </c>
    </row>
    <row r="6876" spans="1:1">
      <c r="A6876">
        <v>6873</v>
      </c>
    </row>
    <row r="6877" spans="1:1">
      <c r="A6877">
        <v>6874</v>
      </c>
    </row>
    <row r="6878" spans="1:1">
      <c r="A6878">
        <v>6875</v>
      </c>
    </row>
    <row r="6879" spans="1:1">
      <c r="A6879">
        <v>6876</v>
      </c>
    </row>
    <row r="6880" spans="1:1">
      <c r="A6880">
        <v>6877</v>
      </c>
    </row>
    <row r="6881" spans="1:1">
      <c r="A6881">
        <v>6878</v>
      </c>
    </row>
    <row r="6882" spans="1:1">
      <c r="A6882">
        <v>6879</v>
      </c>
    </row>
    <row r="6883" spans="1:1">
      <c r="A6883">
        <v>6880</v>
      </c>
    </row>
    <row r="6884" spans="1:1">
      <c r="A6884">
        <v>6881</v>
      </c>
    </row>
    <row r="6885" spans="1:1">
      <c r="A6885">
        <v>6882</v>
      </c>
    </row>
    <row r="6886" spans="1:1">
      <c r="A6886">
        <v>6883</v>
      </c>
    </row>
    <row r="6887" spans="1:1">
      <c r="A6887">
        <v>6884</v>
      </c>
    </row>
    <row r="6888" spans="1:1">
      <c r="A6888">
        <v>6885</v>
      </c>
    </row>
    <row r="6889" spans="1:1">
      <c r="A6889">
        <v>6886</v>
      </c>
    </row>
    <row r="6890" spans="1:1">
      <c r="A6890">
        <v>6887</v>
      </c>
    </row>
    <row r="6891" spans="1:1">
      <c r="A6891">
        <v>6888</v>
      </c>
    </row>
    <row r="6892" spans="1:1">
      <c r="A6892">
        <v>6889</v>
      </c>
    </row>
    <row r="6893" spans="1:1">
      <c r="A6893">
        <v>6890</v>
      </c>
    </row>
    <row r="6894" spans="1:1">
      <c r="A6894">
        <v>6891</v>
      </c>
    </row>
    <row r="6895" spans="1:1">
      <c r="A6895">
        <v>6892</v>
      </c>
    </row>
    <row r="6896" spans="1:1">
      <c r="A6896">
        <v>6893</v>
      </c>
    </row>
    <row r="6897" spans="1:1">
      <c r="A6897">
        <v>6894</v>
      </c>
    </row>
    <row r="6898" spans="1:1">
      <c r="A6898">
        <v>6895</v>
      </c>
    </row>
    <row r="6899" spans="1:1">
      <c r="A6899">
        <v>6896</v>
      </c>
    </row>
    <row r="6900" spans="1:1">
      <c r="A6900">
        <v>6897</v>
      </c>
    </row>
    <row r="6901" spans="1:1">
      <c r="A6901">
        <v>6898</v>
      </c>
    </row>
    <row r="6902" spans="1:1">
      <c r="A6902">
        <v>6899</v>
      </c>
    </row>
    <row r="6903" spans="1:1">
      <c r="A6903">
        <v>6900</v>
      </c>
    </row>
    <row r="6904" spans="1:1">
      <c r="A6904">
        <v>6901</v>
      </c>
    </row>
    <row r="6905" spans="1:1">
      <c r="A6905">
        <v>6902</v>
      </c>
    </row>
    <row r="6906" spans="1:1">
      <c r="A6906">
        <v>6903</v>
      </c>
    </row>
    <row r="6907" spans="1:1">
      <c r="A6907">
        <v>6904</v>
      </c>
    </row>
    <row r="6908" spans="1:1">
      <c r="A6908">
        <v>6905</v>
      </c>
    </row>
    <row r="6909" spans="1:1">
      <c r="A6909">
        <v>6906</v>
      </c>
    </row>
    <row r="6910" spans="1:1">
      <c r="A6910">
        <v>6907</v>
      </c>
    </row>
    <row r="6911" spans="1:1">
      <c r="A6911">
        <v>6908</v>
      </c>
    </row>
    <row r="6912" spans="1:1">
      <c r="A6912">
        <v>6909</v>
      </c>
    </row>
    <row r="6913" spans="1:1">
      <c r="A6913">
        <v>6910</v>
      </c>
    </row>
    <row r="6914" spans="1:1">
      <c r="A6914">
        <v>6911</v>
      </c>
    </row>
    <row r="6915" spans="1:1">
      <c r="A6915">
        <v>6912</v>
      </c>
    </row>
    <row r="6916" spans="1:1">
      <c r="A6916">
        <v>6913</v>
      </c>
    </row>
    <row r="6917" spans="1:1">
      <c r="A6917">
        <v>6914</v>
      </c>
    </row>
    <row r="6918" spans="1:1">
      <c r="A6918">
        <v>6915</v>
      </c>
    </row>
    <row r="6919" spans="1:1">
      <c r="A6919">
        <v>6916</v>
      </c>
    </row>
    <row r="6920" spans="1:1">
      <c r="A6920">
        <v>6917</v>
      </c>
    </row>
    <row r="6921" spans="1:1">
      <c r="A6921">
        <v>6918</v>
      </c>
    </row>
    <row r="6922" spans="1:1">
      <c r="A6922">
        <v>6919</v>
      </c>
    </row>
    <row r="6923" spans="1:1">
      <c r="A6923">
        <v>6920</v>
      </c>
    </row>
    <row r="6924" spans="1:1">
      <c r="A6924">
        <v>6921</v>
      </c>
    </row>
    <row r="6925" spans="1:1">
      <c r="A6925">
        <v>6922</v>
      </c>
    </row>
    <row r="6926" spans="1:1">
      <c r="A6926">
        <v>6923</v>
      </c>
    </row>
    <row r="6927" spans="1:1">
      <c r="A6927">
        <v>6924</v>
      </c>
    </row>
    <row r="6928" spans="1:1">
      <c r="A6928">
        <v>6925</v>
      </c>
    </row>
    <row r="6929" spans="1:1">
      <c r="A6929">
        <v>6926</v>
      </c>
    </row>
    <row r="6930" spans="1:1">
      <c r="A6930">
        <v>6927</v>
      </c>
    </row>
    <row r="6931" spans="1:1">
      <c r="A6931">
        <v>6928</v>
      </c>
    </row>
    <row r="6932" spans="1:1">
      <c r="A6932">
        <v>6929</v>
      </c>
    </row>
    <row r="6933" spans="1:1">
      <c r="A6933">
        <v>6930</v>
      </c>
    </row>
    <row r="6934" spans="1:1">
      <c r="A6934">
        <v>6931</v>
      </c>
    </row>
    <row r="6935" spans="1:1">
      <c r="A6935">
        <v>6932</v>
      </c>
    </row>
    <row r="6936" spans="1:1">
      <c r="A6936">
        <v>6933</v>
      </c>
    </row>
    <row r="6937" spans="1:1">
      <c r="A6937">
        <v>6934</v>
      </c>
    </row>
    <row r="6938" spans="1:1">
      <c r="A6938">
        <v>6935</v>
      </c>
    </row>
    <row r="6939" spans="1:1">
      <c r="A6939">
        <v>6936</v>
      </c>
    </row>
    <row r="6940" spans="1:1">
      <c r="A6940">
        <v>6937</v>
      </c>
    </row>
    <row r="6941" spans="1:1">
      <c r="A6941">
        <v>6938</v>
      </c>
    </row>
    <row r="6942" spans="1:1">
      <c r="A6942">
        <v>6939</v>
      </c>
    </row>
    <row r="6943" spans="1:1">
      <c r="A6943">
        <v>6940</v>
      </c>
    </row>
    <row r="6944" spans="1:1">
      <c r="A6944">
        <v>6941</v>
      </c>
    </row>
    <row r="6945" spans="1:1">
      <c r="A6945">
        <v>6942</v>
      </c>
    </row>
    <row r="6946" spans="1:1">
      <c r="A6946">
        <v>6943</v>
      </c>
    </row>
    <row r="6947" spans="1:1">
      <c r="A6947">
        <v>6944</v>
      </c>
    </row>
    <row r="6948" spans="1:1">
      <c r="A6948">
        <v>6945</v>
      </c>
    </row>
    <row r="6949" spans="1:1">
      <c r="A6949">
        <v>6946</v>
      </c>
    </row>
    <row r="6950" spans="1:1">
      <c r="A6950">
        <v>6947</v>
      </c>
    </row>
    <row r="6951" spans="1:1">
      <c r="A6951">
        <v>6948</v>
      </c>
    </row>
    <row r="6952" spans="1:1">
      <c r="A6952">
        <v>6949</v>
      </c>
    </row>
    <row r="6953" spans="1:1">
      <c r="A6953">
        <v>6950</v>
      </c>
    </row>
    <row r="6954" spans="1:1">
      <c r="A6954">
        <v>6951</v>
      </c>
    </row>
    <row r="6955" spans="1:1">
      <c r="A6955">
        <v>6952</v>
      </c>
    </row>
    <row r="6956" spans="1:1">
      <c r="A6956">
        <v>6953</v>
      </c>
    </row>
    <row r="6957" spans="1:1">
      <c r="A6957">
        <v>6954</v>
      </c>
    </row>
    <row r="6958" spans="1:1">
      <c r="A6958">
        <v>6955</v>
      </c>
    </row>
    <row r="6959" spans="1:1">
      <c r="A6959">
        <v>6956</v>
      </c>
    </row>
    <row r="6960" spans="1:1">
      <c r="A6960">
        <v>6957</v>
      </c>
    </row>
    <row r="6961" spans="1:1">
      <c r="A6961">
        <v>6958</v>
      </c>
    </row>
    <row r="6962" spans="1:1">
      <c r="A6962">
        <v>6959</v>
      </c>
    </row>
    <row r="6963" spans="1:1">
      <c r="A6963">
        <v>6960</v>
      </c>
    </row>
    <row r="6964" spans="1:1">
      <c r="A6964">
        <v>6961</v>
      </c>
    </row>
    <row r="6965" spans="1:1">
      <c r="A6965">
        <v>6962</v>
      </c>
    </row>
    <row r="6966" spans="1:1">
      <c r="A6966">
        <v>6963</v>
      </c>
    </row>
    <row r="6967" spans="1:1">
      <c r="A6967">
        <v>6964</v>
      </c>
    </row>
    <row r="6968" spans="1:1">
      <c r="A6968">
        <v>6965</v>
      </c>
    </row>
    <row r="6969" spans="1:1">
      <c r="A6969">
        <v>6966</v>
      </c>
    </row>
    <row r="6970" spans="1:1">
      <c r="A6970">
        <v>6967</v>
      </c>
    </row>
    <row r="6971" spans="1:1">
      <c r="A6971">
        <v>6968</v>
      </c>
    </row>
    <row r="6972" spans="1:1">
      <c r="A6972">
        <v>6969</v>
      </c>
    </row>
    <row r="6973" spans="1:1">
      <c r="A6973">
        <v>6970</v>
      </c>
    </row>
    <row r="6974" spans="1:1">
      <c r="A6974">
        <v>6971</v>
      </c>
    </row>
    <row r="6975" spans="1:1">
      <c r="A6975">
        <v>6972</v>
      </c>
    </row>
    <row r="6976" spans="1:1">
      <c r="A6976">
        <v>6973</v>
      </c>
    </row>
    <row r="6977" spans="1:1">
      <c r="A6977">
        <v>6974</v>
      </c>
    </row>
    <row r="6978" spans="1:1">
      <c r="A6978">
        <v>6975</v>
      </c>
    </row>
    <row r="6979" spans="1:1">
      <c r="A6979">
        <v>6976</v>
      </c>
    </row>
    <row r="6980" spans="1:1">
      <c r="A6980">
        <v>6977</v>
      </c>
    </row>
    <row r="6981" spans="1:1">
      <c r="A6981">
        <v>6978</v>
      </c>
    </row>
    <row r="6982" spans="1:1">
      <c r="A6982">
        <v>6979</v>
      </c>
    </row>
    <row r="6983" spans="1:1">
      <c r="A6983">
        <v>6980</v>
      </c>
    </row>
    <row r="6984" spans="1:1">
      <c r="A6984">
        <v>6981</v>
      </c>
    </row>
    <row r="6985" spans="1:1">
      <c r="A6985">
        <v>6982</v>
      </c>
    </row>
    <row r="6986" spans="1:1">
      <c r="A6986">
        <v>6983</v>
      </c>
    </row>
    <row r="6987" spans="1:1">
      <c r="A6987">
        <v>6984</v>
      </c>
    </row>
    <row r="6988" spans="1:1">
      <c r="A6988">
        <v>6985</v>
      </c>
    </row>
    <row r="6989" spans="1:1">
      <c r="A6989">
        <v>6986</v>
      </c>
    </row>
    <row r="6990" spans="1:1">
      <c r="A6990">
        <v>6987</v>
      </c>
    </row>
    <row r="6991" spans="1:1">
      <c r="A6991">
        <v>6988</v>
      </c>
    </row>
    <row r="6992" spans="1:1">
      <c r="A6992">
        <v>6989</v>
      </c>
    </row>
    <row r="6993" spans="1:1">
      <c r="A6993">
        <v>6990</v>
      </c>
    </row>
    <row r="6994" spans="1:1">
      <c r="A6994">
        <v>6991</v>
      </c>
    </row>
    <row r="6995" spans="1:1">
      <c r="A6995">
        <v>6992</v>
      </c>
    </row>
    <row r="6996" spans="1:1">
      <c r="A6996">
        <v>6993</v>
      </c>
    </row>
    <row r="6997" spans="1:1">
      <c r="A6997">
        <v>6994</v>
      </c>
    </row>
    <row r="6998" spans="1:1">
      <c r="A6998">
        <v>6995</v>
      </c>
    </row>
    <row r="6999" spans="1:1">
      <c r="A6999">
        <v>6996</v>
      </c>
    </row>
    <row r="7000" spans="1:1">
      <c r="A7000">
        <v>6997</v>
      </c>
    </row>
    <row r="7001" spans="1:1">
      <c r="A7001">
        <v>6998</v>
      </c>
    </row>
    <row r="7002" spans="1:1">
      <c r="A7002">
        <v>6999</v>
      </c>
    </row>
    <row r="7003" spans="1:1">
      <c r="A7003">
        <v>7000</v>
      </c>
    </row>
    <row r="7004" spans="1:1">
      <c r="A7004">
        <v>7001</v>
      </c>
    </row>
    <row r="7005" spans="1:1">
      <c r="A7005">
        <v>7002</v>
      </c>
    </row>
    <row r="7006" spans="1:1">
      <c r="A7006">
        <v>7003</v>
      </c>
    </row>
    <row r="7007" spans="1:1">
      <c r="A7007">
        <v>7004</v>
      </c>
    </row>
    <row r="7008" spans="1:1">
      <c r="A7008">
        <v>7005</v>
      </c>
    </row>
    <row r="7009" spans="1:1">
      <c r="A7009">
        <v>7006</v>
      </c>
    </row>
    <row r="7010" spans="1:1">
      <c r="A7010">
        <v>7007</v>
      </c>
    </row>
    <row r="7011" spans="1:1">
      <c r="A7011">
        <v>7008</v>
      </c>
    </row>
    <row r="7012" spans="1:1">
      <c r="A7012">
        <v>7009</v>
      </c>
    </row>
    <row r="7013" spans="1:1">
      <c r="A7013">
        <v>7010</v>
      </c>
    </row>
    <row r="7014" spans="1:1">
      <c r="A7014">
        <v>7011</v>
      </c>
    </row>
    <row r="7015" spans="1:1">
      <c r="A7015">
        <v>7012</v>
      </c>
    </row>
    <row r="7016" spans="1:1">
      <c r="A7016">
        <v>7013</v>
      </c>
    </row>
    <row r="7017" spans="1:1">
      <c r="A7017">
        <v>7014</v>
      </c>
    </row>
    <row r="7018" spans="1:1">
      <c r="A7018">
        <v>7015</v>
      </c>
    </row>
    <row r="7019" spans="1:1">
      <c r="A7019">
        <v>7016</v>
      </c>
    </row>
    <row r="7020" spans="1:1">
      <c r="A7020">
        <v>7017</v>
      </c>
    </row>
    <row r="7021" spans="1:1">
      <c r="A7021">
        <v>7018</v>
      </c>
    </row>
    <row r="7022" spans="1:1">
      <c r="A7022">
        <v>7019</v>
      </c>
    </row>
    <row r="7023" spans="1:1">
      <c r="A7023">
        <v>7020</v>
      </c>
    </row>
    <row r="7024" spans="1:1">
      <c r="A7024">
        <v>7021</v>
      </c>
    </row>
    <row r="7025" spans="1:1">
      <c r="A7025">
        <v>7022</v>
      </c>
    </row>
    <row r="7026" spans="1:1">
      <c r="A7026">
        <v>7023</v>
      </c>
    </row>
    <row r="7027" spans="1:1">
      <c r="A7027">
        <v>7024</v>
      </c>
    </row>
    <row r="7028" spans="1:1">
      <c r="A7028">
        <v>7025</v>
      </c>
    </row>
    <row r="7029" spans="1:1">
      <c r="A7029">
        <v>7026</v>
      </c>
    </row>
    <row r="7030" spans="1:1">
      <c r="A7030">
        <v>7027</v>
      </c>
    </row>
    <row r="7031" spans="1:1">
      <c r="A7031">
        <v>7028</v>
      </c>
    </row>
    <row r="7032" spans="1:1">
      <c r="A7032">
        <v>7029</v>
      </c>
    </row>
    <row r="7033" spans="1:1">
      <c r="A7033">
        <v>7030</v>
      </c>
    </row>
    <row r="7034" spans="1:1">
      <c r="A7034">
        <v>7031</v>
      </c>
    </row>
    <row r="7035" spans="1:1">
      <c r="A7035">
        <v>7032</v>
      </c>
    </row>
    <row r="7036" spans="1:1">
      <c r="A7036">
        <v>7033</v>
      </c>
    </row>
    <row r="7037" spans="1:1">
      <c r="A7037">
        <v>7034</v>
      </c>
    </row>
    <row r="7038" spans="1:1">
      <c r="A7038">
        <v>7035</v>
      </c>
    </row>
    <row r="7039" spans="1:1">
      <c r="A7039">
        <v>7036</v>
      </c>
    </row>
    <row r="7040" spans="1:1">
      <c r="A7040">
        <v>7037</v>
      </c>
    </row>
    <row r="7041" spans="1:1">
      <c r="A7041">
        <v>7038</v>
      </c>
    </row>
    <row r="7042" spans="1:1">
      <c r="A7042">
        <v>7039</v>
      </c>
    </row>
    <row r="7043" spans="1:1">
      <c r="A7043">
        <v>7040</v>
      </c>
    </row>
    <row r="7044" spans="1:1">
      <c r="A7044">
        <v>7041</v>
      </c>
    </row>
    <row r="7045" spans="1:1">
      <c r="A7045">
        <v>7042</v>
      </c>
    </row>
    <row r="7046" spans="1:1">
      <c r="A7046">
        <v>7043</v>
      </c>
    </row>
    <row r="7047" spans="1:1">
      <c r="A7047">
        <v>7044</v>
      </c>
    </row>
    <row r="7048" spans="1:1">
      <c r="A7048">
        <v>7045</v>
      </c>
    </row>
    <row r="7049" spans="1:1">
      <c r="A7049">
        <v>7046</v>
      </c>
    </row>
    <row r="7050" spans="1:1">
      <c r="A7050">
        <v>7047</v>
      </c>
    </row>
    <row r="7051" spans="1:1">
      <c r="A7051">
        <v>7048</v>
      </c>
    </row>
    <row r="7052" spans="1:1">
      <c r="A7052">
        <v>7049</v>
      </c>
    </row>
    <row r="7053" spans="1:1">
      <c r="A7053">
        <v>7050</v>
      </c>
    </row>
    <row r="7054" spans="1:1">
      <c r="A7054">
        <v>7051</v>
      </c>
    </row>
    <row r="7055" spans="1:1">
      <c r="A7055">
        <v>7052</v>
      </c>
    </row>
    <row r="7056" spans="1:1">
      <c r="A7056">
        <v>7053</v>
      </c>
    </row>
    <row r="7057" spans="1:1">
      <c r="A7057">
        <v>7054</v>
      </c>
    </row>
    <row r="7058" spans="1:1">
      <c r="A7058">
        <v>7055</v>
      </c>
    </row>
    <row r="7059" spans="1:1">
      <c r="A7059">
        <v>7056</v>
      </c>
    </row>
    <row r="7060" spans="1:1">
      <c r="A7060">
        <v>7057</v>
      </c>
    </row>
    <row r="7061" spans="1:1">
      <c r="A7061">
        <v>7058</v>
      </c>
    </row>
    <row r="7062" spans="1:1">
      <c r="A7062">
        <v>7059</v>
      </c>
    </row>
    <row r="7063" spans="1:1">
      <c r="A7063">
        <v>7060</v>
      </c>
    </row>
    <row r="7064" spans="1:1">
      <c r="A7064">
        <v>7061</v>
      </c>
    </row>
    <row r="7065" spans="1:1">
      <c r="A7065">
        <v>7062</v>
      </c>
    </row>
    <row r="7066" spans="1:1">
      <c r="A7066">
        <v>7063</v>
      </c>
    </row>
    <row r="7067" spans="1:1">
      <c r="A7067">
        <v>7064</v>
      </c>
    </row>
    <row r="7068" spans="1:1">
      <c r="A7068">
        <v>7065</v>
      </c>
    </row>
    <row r="7069" spans="1:1">
      <c r="A7069">
        <v>7066</v>
      </c>
    </row>
    <row r="7070" spans="1:1">
      <c r="A7070">
        <v>7067</v>
      </c>
    </row>
    <row r="7071" spans="1:1">
      <c r="A7071">
        <v>7068</v>
      </c>
    </row>
    <row r="7072" spans="1:1">
      <c r="A7072">
        <v>7069</v>
      </c>
    </row>
    <row r="7073" spans="1:1">
      <c r="A7073">
        <v>7070</v>
      </c>
    </row>
    <row r="7074" spans="1:1">
      <c r="A7074">
        <v>7071</v>
      </c>
    </row>
    <row r="7075" spans="1:1">
      <c r="A7075">
        <v>7072</v>
      </c>
    </row>
    <row r="7076" spans="1:1">
      <c r="A7076">
        <v>7073</v>
      </c>
    </row>
    <row r="7077" spans="1:1">
      <c r="A7077">
        <v>7074</v>
      </c>
    </row>
    <row r="7078" spans="1:1">
      <c r="A7078">
        <v>7075</v>
      </c>
    </row>
    <row r="7079" spans="1:1">
      <c r="A7079">
        <v>7076</v>
      </c>
    </row>
    <row r="7080" spans="1:1">
      <c r="A7080">
        <v>7077</v>
      </c>
    </row>
    <row r="7081" spans="1:1">
      <c r="A7081">
        <v>7078</v>
      </c>
    </row>
    <row r="7082" spans="1:1">
      <c r="A7082">
        <v>7079</v>
      </c>
    </row>
    <row r="7083" spans="1:1">
      <c r="A7083">
        <v>7080</v>
      </c>
    </row>
    <row r="7084" spans="1:1">
      <c r="A7084">
        <v>7081</v>
      </c>
    </row>
    <row r="7085" spans="1:1">
      <c r="A7085">
        <v>7082</v>
      </c>
    </row>
    <row r="7086" spans="1:1">
      <c r="A7086">
        <v>7083</v>
      </c>
    </row>
    <row r="7087" spans="1:1">
      <c r="A7087">
        <v>7084</v>
      </c>
    </row>
    <row r="7088" spans="1:1">
      <c r="A7088">
        <v>7085</v>
      </c>
    </row>
    <row r="7089" spans="1:1">
      <c r="A7089">
        <v>7086</v>
      </c>
    </row>
    <row r="7090" spans="1:1">
      <c r="A7090">
        <v>7087</v>
      </c>
    </row>
    <row r="7091" spans="1:1">
      <c r="A7091">
        <v>7088</v>
      </c>
    </row>
    <row r="7092" spans="1:1">
      <c r="A7092">
        <v>7089</v>
      </c>
    </row>
    <row r="7093" spans="1:1">
      <c r="A7093">
        <v>7090</v>
      </c>
    </row>
    <row r="7094" spans="1:1">
      <c r="A7094">
        <v>7091</v>
      </c>
    </row>
    <row r="7095" spans="1:1">
      <c r="A7095">
        <v>7092</v>
      </c>
    </row>
    <row r="7096" spans="1:1">
      <c r="A7096">
        <v>7093</v>
      </c>
    </row>
    <row r="7097" spans="1:1">
      <c r="A7097">
        <v>7094</v>
      </c>
    </row>
    <row r="7098" spans="1:1">
      <c r="A7098">
        <v>7095</v>
      </c>
    </row>
    <row r="7099" spans="1:1">
      <c r="A7099">
        <v>7096</v>
      </c>
    </row>
    <row r="7100" spans="1:1">
      <c r="A7100">
        <v>7097</v>
      </c>
    </row>
    <row r="7101" spans="1:1">
      <c r="A7101">
        <v>7098</v>
      </c>
    </row>
    <row r="7102" spans="1:1">
      <c r="A7102">
        <v>7099</v>
      </c>
    </row>
    <row r="7103" spans="1:1">
      <c r="A7103">
        <v>7100</v>
      </c>
    </row>
    <row r="7104" spans="1:1">
      <c r="A7104">
        <v>7101</v>
      </c>
    </row>
    <row r="7105" spans="1:1">
      <c r="A7105">
        <v>7102</v>
      </c>
    </row>
    <row r="7106" spans="1:1">
      <c r="A7106">
        <v>7103</v>
      </c>
    </row>
    <row r="7107" spans="1:1">
      <c r="A7107">
        <v>7104</v>
      </c>
    </row>
    <row r="7108" spans="1:1">
      <c r="A7108">
        <v>7105</v>
      </c>
    </row>
    <row r="7109" spans="1:1">
      <c r="A7109">
        <v>7106</v>
      </c>
    </row>
    <row r="7110" spans="1:1">
      <c r="A7110">
        <v>7107</v>
      </c>
    </row>
    <row r="7111" spans="1:1">
      <c r="A7111">
        <v>7108</v>
      </c>
    </row>
    <row r="7112" spans="1:1">
      <c r="A7112">
        <v>7109</v>
      </c>
    </row>
    <row r="7113" spans="1:1">
      <c r="A7113">
        <v>7110</v>
      </c>
    </row>
    <row r="7114" spans="1:1">
      <c r="A7114">
        <v>7111</v>
      </c>
    </row>
    <row r="7115" spans="1:1">
      <c r="A7115">
        <v>7112</v>
      </c>
    </row>
    <row r="7116" spans="1:1">
      <c r="A7116">
        <v>7113</v>
      </c>
    </row>
    <row r="7117" spans="1:1">
      <c r="A7117">
        <v>7114</v>
      </c>
    </row>
    <row r="7118" spans="1:1">
      <c r="A7118">
        <v>7115</v>
      </c>
    </row>
    <row r="7119" spans="1:1">
      <c r="A7119">
        <v>7116</v>
      </c>
    </row>
    <row r="7120" spans="1:1">
      <c r="A7120">
        <v>7117</v>
      </c>
    </row>
    <row r="7121" spans="1:1">
      <c r="A7121">
        <v>7118</v>
      </c>
    </row>
    <row r="7122" spans="1:1">
      <c r="A7122">
        <v>7119</v>
      </c>
    </row>
    <row r="7123" spans="1:1">
      <c r="A7123">
        <v>7120</v>
      </c>
    </row>
    <row r="7124" spans="1:1">
      <c r="A7124">
        <v>7121</v>
      </c>
    </row>
    <row r="7125" spans="1:1">
      <c r="A7125">
        <v>7122</v>
      </c>
    </row>
    <row r="7126" spans="1:1">
      <c r="A7126">
        <v>7123</v>
      </c>
    </row>
    <row r="7127" spans="1:1">
      <c r="A7127">
        <v>7124</v>
      </c>
    </row>
    <row r="7128" spans="1:1">
      <c r="A7128">
        <v>7125</v>
      </c>
    </row>
    <row r="7129" spans="1:1">
      <c r="A7129">
        <v>7126</v>
      </c>
    </row>
    <row r="7130" spans="1:1">
      <c r="A7130">
        <v>7127</v>
      </c>
    </row>
    <row r="7131" spans="1:1">
      <c r="A7131">
        <v>7128</v>
      </c>
    </row>
    <row r="7132" spans="1:1">
      <c r="A7132">
        <v>7129</v>
      </c>
    </row>
    <row r="7133" spans="1:1">
      <c r="A7133">
        <v>7130</v>
      </c>
    </row>
    <row r="7134" spans="1:1">
      <c r="A7134">
        <v>7131</v>
      </c>
    </row>
    <row r="7135" spans="1:1">
      <c r="A7135">
        <v>7132</v>
      </c>
    </row>
    <row r="7136" spans="1:1">
      <c r="A7136">
        <v>7133</v>
      </c>
    </row>
    <row r="7137" spans="1:1">
      <c r="A7137">
        <v>7134</v>
      </c>
    </row>
    <row r="7138" spans="1:1">
      <c r="A7138">
        <v>7135</v>
      </c>
    </row>
    <row r="7139" spans="1:1">
      <c r="A7139">
        <v>7136</v>
      </c>
    </row>
    <row r="7140" spans="1:1">
      <c r="A7140">
        <v>7137</v>
      </c>
    </row>
    <row r="7141" spans="1:1">
      <c r="A7141">
        <v>7138</v>
      </c>
    </row>
    <row r="7142" spans="1:1">
      <c r="A7142">
        <v>7139</v>
      </c>
    </row>
    <row r="7143" spans="1:1">
      <c r="A7143">
        <v>7140</v>
      </c>
    </row>
    <row r="7144" spans="1:1">
      <c r="A7144">
        <v>7141</v>
      </c>
    </row>
    <row r="7145" spans="1:1">
      <c r="A7145">
        <v>7142</v>
      </c>
    </row>
    <row r="7146" spans="1:1">
      <c r="A7146">
        <v>7143</v>
      </c>
    </row>
    <row r="7147" spans="1:1">
      <c r="A7147">
        <v>7144</v>
      </c>
    </row>
    <row r="7148" spans="1:1">
      <c r="A7148">
        <v>7145</v>
      </c>
    </row>
    <row r="7149" spans="1:1">
      <c r="A7149">
        <v>7146</v>
      </c>
    </row>
    <row r="7150" spans="1:1">
      <c r="A7150">
        <v>7147</v>
      </c>
    </row>
    <row r="7151" spans="1:1">
      <c r="A7151">
        <v>7148</v>
      </c>
    </row>
    <row r="7152" spans="1:1">
      <c r="A7152">
        <v>7149</v>
      </c>
    </row>
    <row r="7153" spans="1:1">
      <c r="A7153">
        <v>7150</v>
      </c>
    </row>
    <row r="7154" spans="1:1">
      <c r="A7154">
        <v>7151</v>
      </c>
    </row>
    <row r="7155" spans="1:1">
      <c r="A7155">
        <v>7152</v>
      </c>
    </row>
    <row r="7156" spans="1:1">
      <c r="A7156">
        <v>7153</v>
      </c>
    </row>
    <row r="7157" spans="1:1">
      <c r="A7157">
        <v>7154</v>
      </c>
    </row>
    <row r="7158" spans="1:1">
      <c r="A7158">
        <v>7155</v>
      </c>
    </row>
    <row r="7159" spans="1:1">
      <c r="A7159">
        <v>7156</v>
      </c>
    </row>
    <row r="7160" spans="1:1">
      <c r="A7160">
        <v>7157</v>
      </c>
    </row>
    <row r="7161" spans="1:1">
      <c r="A7161">
        <v>7158</v>
      </c>
    </row>
    <row r="7162" spans="1:1">
      <c r="A7162">
        <v>7159</v>
      </c>
    </row>
    <row r="7163" spans="1:1">
      <c r="A7163">
        <v>7160</v>
      </c>
    </row>
    <row r="7164" spans="1:1">
      <c r="A7164">
        <v>7161</v>
      </c>
    </row>
    <row r="7165" spans="1:1">
      <c r="A7165">
        <v>7162</v>
      </c>
    </row>
    <row r="7166" spans="1:1">
      <c r="A7166">
        <v>7163</v>
      </c>
    </row>
    <row r="7167" spans="1:1">
      <c r="A7167">
        <v>7164</v>
      </c>
    </row>
    <row r="7168" spans="1:1">
      <c r="A7168">
        <v>7165</v>
      </c>
    </row>
    <row r="7169" spans="1:1">
      <c r="A7169">
        <v>7166</v>
      </c>
    </row>
    <row r="7170" spans="1:1">
      <c r="A7170">
        <v>7167</v>
      </c>
    </row>
    <row r="7171" spans="1:1">
      <c r="A7171">
        <v>7168</v>
      </c>
    </row>
    <row r="7172" spans="1:1">
      <c r="A7172">
        <v>7169</v>
      </c>
    </row>
    <row r="7173" spans="1:1">
      <c r="A7173">
        <v>7170</v>
      </c>
    </row>
    <row r="7174" spans="1:1">
      <c r="A7174">
        <v>7171</v>
      </c>
    </row>
    <row r="7175" spans="1:1">
      <c r="A7175">
        <v>7172</v>
      </c>
    </row>
    <row r="7176" spans="1:1">
      <c r="A7176">
        <v>7173</v>
      </c>
    </row>
    <row r="7177" spans="1:1">
      <c r="A7177">
        <v>7174</v>
      </c>
    </row>
    <row r="7178" spans="1:1">
      <c r="A7178">
        <v>7175</v>
      </c>
    </row>
    <row r="7179" spans="1:1">
      <c r="A7179">
        <v>7176</v>
      </c>
    </row>
    <row r="7180" spans="1:1">
      <c r="A7180">
        <v>7177</v>
      </c>
    </row>
    <row r="7181" spans="1:1">
      <c r="A7181">
        <v>7178</v>
      </c>
    </row>
    <row r="7182" spans="1:1">
      <c r="A7182">
        <v>7179</v>
      </c>
    </row>
    <row r="7183" spans="1:1">
      <c r="A7183">
        <v>7180</v>
      </c>
    </row>
    <row r="7184" spans="1:1">
      <c r="A7184">
        <v>7181</v>
      </c>
    </row>
    <row r="7185" spans="1:1">
      <c r="A7185">
        <v>7182</v>
      </c>
    </row>
    <row r="7186" spans="1:1">
      <c r="A7186">
        <v>7183</v>
      </c>
    </row>
    <row r="7187" spans="1:1">
      <c r="A7187">
        <v>7184</v>
      </c>
    </row>
    <row r="7188" spans="1:1">
      <c r="A7188">
        <v>7185</v>
      </c>
    </row>
    <row r="7189" spans="1:1">
      <c r="A7189">
        <v>7186</v>
      </c>
    </row>
    <row r="7190" spans="1:1">
      <c r="A7190">
        <v>7187</v>
      </c>
    </row>
    <row r="7191" spans="1:1">
      <c r="A7191">
        <v>7188</v>
      </c>
    </row>
    <row r="7192" spans="1:1">
      <c r="A7192">
        <v>7189</v>
      </c>
    </row>
    <row r="7193" spans="1:1">
      <c r="A7193">
        <v>7190</v>
      </c>
    </row>
    <row r="7194" spans="1:1">
      <c r="A7194">
        <v>7191</v>
      </c>
    </row>
    <row r="7195" spans="1:1">
      <c r="A7195">
        <v>7192</v>
      </c>
    </row>
    <row r="7196" spans="1:1">
      <c r="A7196">
        <v>7193</v>
      </c>
    </row>
    <row r="7197" spans="1:1">
      <c r="A7197">
        <v>7194</v>
      </c>
    </row>
    <row r="7198" spans="1:1">
      <c r="A7198">
        <v>7195</v>
      </c>
    </row>
    <row r="7199" spans="1:1">
      <c r="A7199">
        <v>7196</v>
      </c>
    </row>
    <row r="7200" spans="1:1">
      <c r="A7200">
        <v>7197</v>
      </c>
    </row>
    <row r="7201" spans="1:1">
      <c r="A7201">
        <v>7198</v>
      </c>
    </row>
    <row r="7202" spans="1:1">
      <c r="A7202">
        <v>7199</v>
      </c>
    </row>
    <row r="7203" spans="1:1">
      <c r="A7203">
        <v>7200</v>
      </c>
    </row>
    <row r="7204" spans="1:1">
      <c r="A7204">
        <v>7201</v>
      </c>
    </row>
    <row r="7205" spans="1:1">
      <c r="A7205">
        <v>7202</v>
      </c>
    </row>
    <row r="7206" spans="1:1">
      <c r="A7206">
        <v>7203</v>
      </c>
    </row>
    <row r="7207" spans="1:1">
      <c r="A7207">
        <v>7204</v>
      </c>
    </row>
    <row r="7208" spans="1:1">
      <c r="A7208">
        <v>7205</v>
      </c>
    </row>
    <row r="7209" spans="1:1">
      <c r="A7209">
        <v>7206</v>
      </c>
    </row>
    <row r="7210" spans="1:1">
      <c r="A7210">
        <v>7207</v>
      </c>
    </row>
    <row r="7211" spans="1:1">
      <c r="A7211">
        <v>7208</v>
      </c>
    </row>
    <row r="7212" spans="1:1">
      <c r="A7212">
        <v>7209</v>
      </c>
    </row>
    <row r="7213" spans="1:1">
      <c r="A7213">
        <v>7210</v>
      </c>
    </row>
    <row r="7214" spans="1:1">
      <c r="A7214">
        <v>7211</v>
      </c>
    </row>
    <row r="7215" spans="1:1">
      <c r="A7215">
        <v>7212</v>
      </c>
    </row>
    <row r="7216" spans="1:1">
      <c r="A7216">
        <v>7213</v>
      </c>
    </row>
    <row r="7217" spans="1:1">
      <c r="A7217">
        <v>7214</v>
      </c>
    </row>
    <row r="7218" spans="1:1">
      <c r="A7218">
        <v>7215</v>
      </c>
    </row>
    <row r="7219" spans="1:1">
      <c r="A7219">
        <v>7216</v>
      </c>
    </row>
    <row r="7220" spans="1:1">
      <c r="A7220">
        <v>7217</v>
      </c>
    </row>
    <row r="7221" spans="1:1">
      <c r="A7221">
        <v>7218</v>
      </c>
    </row>
    <row r="7222" spans="1:1">
      <c r="A7222">
        <v>7219</v>
      </c>
    </row>
    <row r="7223" spans="1:1">
      <c r="A7223">
        <v>7220</v>
      </c>
    </row>
    <row r="7224" spans="1:1">
      <c r="A7224">
        <v>7221</v>
      </c>
    </row>
    <row r="7225" spans="1:1">
      <c r="A7225">
        <v>7222</v>
      </c>
    </row>
    <row r="7226" spans="1:1">
      <c r="A7226">
        <v>7223</v>
      </c>
    </row>
    <row r="7227" spans="1:1">
      <c r="A7227">
        <v>7224</v>
      </c>
    </row>
    <row r="7228" spans="1:1">
      <c r="A7228">
        <v>7225</v>
      </c>
    </row>
    <row r="7229" spans="1:1">
      <c r="A7229">
        <v>7226</v>
      </c>
    </row>
    <row r="7230" spans="1:1">
      <c r="A7230">
        <v>7227</v>
      </c>
    </row>
    <row r="7231" spans="1:1">
      <c r="A7231">
        <v>7228</v>
      </c>
    </row>
    <row r="7232" spans="1:1">
      <c r="A7232">
        <v>7229</v>
      </c>
    </row>
    <row r="7233" spans="1:1">
      <c r="A7233">
        <v>7230</v>
      </c>
    </row>
    <row r="7234" spans="1:1">
      <c r="A7234">
        <v>7231</v>
      </c>
    </row>
    <row r="7235" spans="1:1">
      <c r="A7235">
        <v>7232</v>
      </c>
    </row>
    <row r="7236" spans="1:1">
      <c r="A7236">
        <v>7233</v>
      </c>
    </row>
    <row r="7237" spans="1:1">
      <c r="A7237">
        <v>7234</v>
      </c>
    </row>
    <row r="7238" spans="1:1">
      <c r="A7238">
        <v>7235</v>
      </c>
    </row>
    <row r="7239" spans="1:1">
      <c r="A7239">
        <v>7236</v>
      </c>
    </row>
    <row r="7240" spans="1:1">
      <c r="A7240">
        <v>7237</v>
      </c>
    </row>
    <row r="7241" spans="1:1">
      <c r="A7241">
        <v>7238</v>
      </c>
    </row>
    <row r="7242" spans="1:1">
      <c r="A7242">
        <v>7239</v>
      </c>
    </row>
    <row r="7243" spans="1:1">
      <c r="A7243">
        <v>7240</v>
      </c>
    </row>
    <row r="7244" spans="1:1">
      <c r="A7244">
        <v>7241</v>
      </c>
    </row>
    <row r="7245" spans="1:1">
      <c r="A7245">
        <v>7242</v>
      </c>
    </row>
    <row r="7246" spans="1:1">
      <c r="A7246">
        <v>7243</v>
      </c>
    </row>
    <row r="7247" spans="1:1">
      <c r="A7247">
        <v>7244</v>
      </c>
    </row>
    <row r="7248" spans="1:1">
      <c r="A7248">
        <v>7245</v>
      </c>
    </row>
    <row r="7249" spans="1:1">
      <c r="A7249">
        <v>7246</v>
      </c>
    </row>
    <row r="7250" spans="1:1">
      <c r="A7250">
        <v>7247</v>
      </c>
    </row>
    <row r="7251" spans="1:1">
      <c r="A7251">
        <v>7248</v>
      </c>
    </row>
    <row r="7252" spans="1:1">
      <c r="A7252">
        <v>7249</v>
      </c>
    </row>
    <row r="7253" spans="1:1">
      <c r="A7253">
        <v>7250</v>
      </c>
    </row>
    <row r="7254" spans="1:1">
      <c r="A7254">
        <v>7251</v>
      </c>
    </row>
    <row r="7255" spans="1:1">
      <c r="A7255">
        <v>7252</v>
      </c>
    </row>
    <row r="7256" spans="1:1">
      <c r="A7256">
        <v>7253</v>
      </c>
    </row>
    <row r="7257" spans="1:1">
      <c r="A7257">
        <v>7254</v>
      </c>
    </row>
    <row r="7258" spans="1:1">
      <c r="A7258">
        <v>7255</v>
      </c>
    </row>
    <row r="7259" spans="1:1">
      <c r="A7259">
        <v>7256</v>
      </c>
    </row>
    <row r="7260" spans="1:1">
      <c r="A7260">
        <v>7257</v>
      </c>
    </row>
    <row r="7261" spans="1:1">
      <c r="A7261">
        <v>7258</v>
      </c>
    </row>
    <row r="7262" spans="1:1">
      <c r="A7262">
        <v>7259</v>
      </c>
    </row>
    <row r="7263" spans="1:1">
      <c r="A7263">
        <v>7260</v>
      </c>
    </row>
    <row r="7264" spans="1:1">
      <c r="A7264">
        <v>7261</v>
      </c>
    </row>
    <row r="7265" spans="1:1">
      <c r="A7265">
        <v>7262</v>
      </c>
    </row>
    <row r="7266" spans="1:1">
      <c r="A7266">
        <v>7263</v>
      </c>
    </row>
    <row r="7267" spans="1:1">
      <c r="A7267">
        <v>7264</v>
      </c>
    </row>
    <row r="7268" spans="1:1">
      <c r="A7268">
        <v>7265</v>
      </c>
    </row>
    <row r="7269" spans="1:1">
      <c r="A7269">
        <v>7266</v>
      </c>
    </row>
    <row r="7270" spans="1:1">
      <c r="A7270">
        <v>7267</v>
      </c>
    </row>
    <row r="7271" spans="1:1">
      <c r="A7271">
        <v>7268</v>
      </c>
    </row>
    <row r="7272" spans="1:1">
      <c r="A7272">
        <v>7269</v>
      </c>
    </row>
    <row r="7273" spans="1:1">
      <c r="A7273">
        <v>7270</v>
      </c>
    </row>
    <row r="7274" spans="1:1">
      <c r="A7274">
        <v>7271</v>
      </c>
    </row>
    <row r="7275" spans="1:1">
      <c r="A7275">
        <v>7272</v>
      </c>
    </row>
    <row r="7276" spans="1:1">
      <c r="A7276">
        <v>7273</v>
      </c>
    </row>
    <row r="7277" spans="1:1">
      <c r="A7277">
        <v>7274</v>
      </c>
    </row>
    <row r="7278" spans="1:1">
      <c r="A7278">
        <v>7275</v>
      </c>
    </row>
    <row r="7279" spans="1:1">
      <c r="A7279">
        <v>7276</v>
      </c>
    </row>
    <row r="7280" spans="1:1">
      <c r="A7280">
        <v>7277</v>
      </c>
    </row>
    <row r="7281" spans="1:1">
      <c r="A7281">
        <v>7278</v>
      </c>
    </row>
    <row r="7282" spans="1:1">
      <c r="A7282">
        <v>7279</v>
      </c>
    </row>
    <row r="7283" spans="1:1">
      <c r="A7283">
        <v>7280</v>
      </c>
    </row>
    <row r="7284" spans="1:1">
      <c r="A7284">
        <v>7281</v>
      </c>
    </row>
    <row r="7285" spans="1:1">
      <c r="A7285">
        <v>7282</v>
      </c>
    </row>
    <row r="7286" spans="1:1">
      <c r="A7286">
        <v>7283</v>
      </c>
    </row>
    <row r="7287" spans="1:1">
      <c r="A7287">
        <v>7284</v>
      </c>
    </row>
    <row r="7288" spans="1:1">
      <c r="A7288">
        <v>7285</v>
      </c>
    </row>
    <row r="7289" spans="1:1">
      <c r="A7289">
        <v>7286</v>
      </c>
    </row>
    <row r="7290" spans="1:1">
      <c r="A7290">
        <v>7287</v>
      </c>
    </row>
    <row r="7291" spans="1:1">
      <c r="A7291">
        <v>7288</v>
      </c>
    </row>
    <row r="7292" spans="1:1">
      <c r="A7292">
        <v>7289</v>
      </c>
    </row>
    <row r="7293" spans="1:1">
      <c r="A7293">
        <v>7290</v>
      </c>
    </row>
    <row r="7294" spans="1:1">
      <c r="A7294">
        <v>7291</v>
      </c>
    </row>
    <row r="7295" spans="1:1">
      <c r="A7295">
        <v>7292</v>
      </c>
    </row>
    <row r="7296" spans="1:1">
      <c r="A7296">
        <v>7293</v>
      </c>
    </row>
    <row r="7297" spans="1:1">
      <c r="A7297">
        <v>7294</v>
      </c>
    </row>
    <row r="7298" spans="1:1">
      <c r="A7298">
        <v>7295</v>
      </c>
    </row>
    <row r="7299" spans="1:1">
      <c r="A7299">
        <v>7296</v>
      </c>
    </row>
    <row r="7300" spans="1:1">
      <c r="A7300">
        <v>7297</v>
      </c>
    </row>
    <row r="7301" spans="1:1">
      <c r="A7301">
        <v>7298</v>
      </c>
    </row>
    <row r="7302" spans="1:1">
      <c r="A7302">
        <v>7299</v>
      </c>
    </row>
    <row r="7303" spans="1:1">
      <c r="A7303">
        <v>7300</v>
      </c>
    </row>
    <row r="7304" spans="1:1">
      <c r="A7304">
        <v>7301</v>
      </c>
    </row>
    <row r="7305" spans="1:1">
      <c r="A7305">
        <v>7302</v>
      </c>
    </row>
    <row r="7306" spans="1:1">
      <c r="A7306">
        <v>7303</v>
      </c>
    </row>
    <row r="7307" spans="1:1">
      <c r="A7307">
        <v>7304</v>
      </c>
    </row>
    <row r="7308" spans="1:1">
      <c r="A7308">
        <v>7305</v>
      </c>
    </row>
    <row r="7309" spans="1:1">
      <c r="A7309">
        <v>7306</v>
      </c>
    </row>
    <row r="7310" spans="1:1">
      <c r="A7310">
        <v>7307</v>
      </c>
    </row>
    <row r="7311" spans="1:1">
      <c r="A7311">
        <v>7308</v>
      </c>
    </row>
    <row r="7312" spans="1:1">
      <c r="A7312">
        <v>7309</v>
      </c>
    </row>
    <row r="7313" spans="1:1">
      <c r="A7313">
        <v>7310</v>
      </c>
    </row>
    <row r="7314" spans="1:1">
      <c r="A7314">
        <v>7311</v>
      </c>
    </row>
    <row r="7315" spans="1:1">
      <c r="A7315">
        <v>7312</v>
      </c>
    </row>
    <row r="7316" spans="1:1">
      <c r="A7316">
        <v>7313</v>
      </c>
    </row>
    <row r="7317" spans="1:1">
      <c r="A7317">
        <v>7314</v>
      </c>
    </row>
    <row r="7318" spans="1:1">
      <c r="A7318">
        <v>7315</v>
      </c>
    </row>
    <row r="7319" spans="1:1">
      <c r="A7319">
        <v>7316</v>
      </c>
    </row>
    <row r="7320" spans="1:1">
      <c r="A7320">
        <v>7317</v>
      </c>
    </row>
    <row r="7321" spans="1:1">
      <c r="A7321">
        <v>7318</v>
      </c>
    </row>
    <row r="7322" spans="1:1">
      <c r="A7322">
        <v>7319</v>
      </c>
    </row>
    <row r="7323" spans="1:1">
      <c r="A7323">
        <v>7320</v>
      </c>
    </row>
    <row r="7324" spans="1:1">
      <c r="A7324">
        <v>7321</v>
      </c>
    </row>
    <row r="7325" spans="1:1">
      <c r="A7325">
        <v>7322</v>
      </c>
    </row>
    <row r="7326" spans="1:1">
      <c r="A7326">
        <v>7323</v>
      </c>
    </row>
    <row r="7327" spans="1:1">
      <c r="A7327">
        <v>7324</v>
      </c>
    </row>
    <row r="7328" spans="1:1">
      <c r="A7328">
        <v>7325</v>
      </c>
    </row>
    <row r="7329" spans="1:1">
      <c r="A7329">
        <v>7326</v>
      </c>
    </row>
    <row r="7330" spans="1:1">
      <c r="A7330">
        <v>7327</v>
      </c>
    </row>
    <row r="7331" spans="1:1">
      <c r="A7331">
        <v>7328</v>
      </c>
    </row>
    <row r="7332" spans="1:1">
      <c r="A7332">
        <v>7329</v>
      </c>
    </row>
    <row r="7333" spans="1:1">
      <c r="A7333">
        <v>7330</v>
      </c>
    </row>
    <row r="7334" spans="1:1">
      <c r="A7334">
        <v>7331</v>
      </c>
    </row>
    <row r="7335" spans="1:1">
      <c r="A7335">
        <v>7332</v>
      </c>
    </row>
    <row r="7336" spans="1:1">
      <c r="A7336">
        <v>7333</v>
      </c>
    </row>
    <row r="7337" spans="1:1">
      <c r="A7337">
        <v>7334</v>
      </c>
    </row>
    <row r="7338" spans="1:1">
      <c r="A7338">
        <v>7335</v>
      </c>
    </row>
    <row r="7339" spans="1:1">
      <c r="A7339">
        <v>7336</v>
      </c>
    </row>
    <row r="7340" spans="1:1">
      <c r="A7340">
        <v>7337</v>
      </c>
    </row>
    <row r="7341" spans="1:1">
      <c r="A7341">
        <v>7338</v>
      </c>
    </row>
    <row r="7342" spans="1:1">
      <c r="A7342">
        <v>7339</v>
      </c>
    </row>
    <row r="7343" spans="1:1">
      <c r="A7343">
        <v>7340</v>
      </c>
    </row>
    <row r="7344" spans="1:1">
      <c r="A7344">
        <v>7341</v>
      </c>
    </row>
    <row r="7345" spans="1:1">
      <c r="A7345">
        <v>7342</v>
      </c>
    </row>
    <row r="7346" spans="1:1">
      <c r="A7346">
        <v>7343</v>
      </c>
    </row>
    <row r="7347" spans="1:1">
      <c r="A7347">
        <v>7344</v>
      </c>
    </row>
    <row r="7348" spans="1:1">
      <c r="A7348">
        <v>7345</v>
      </c>
    </row>
    <row r="7349" spans="1:1">
      <c r="A7349">
        <v>7346</v>
      </c>
    </row>
    <row r="7350" spans="1:1">
      <c r="A7350">
        <v>7347</v>
      </c>
    </row>
    <row r="7351" spans="1:1">
      <c r="A7351">
        <v>7348</v>
      </c>
    </row>
    <row r="7352" spans="1:1">
      <c r="A7352">
        <v>7349</v>
      </c>
    </row>
    <row r="7353" spans="1:1">
      <c r="A7353">
        <v>7350</v>
      </c>
    </row>
    <row r="7354" spans="1:1">
      <c r="A7354">
        <v>7351</v>
      </c>
    </row>
    <row r="7355" spans="1:1">
      <c r="A7355">
        <v>7352</v>
      </c>
    </row>
    <row r="7356" spans="1:1">
      <c r="A7356">
        <v>7353</v>
      </c>
    </row>
    <row r="7357" spans="1:1">
      <c r="A7357">
        <v>7354</v>
      </c>
    </row>
    <row r="7358" spans="1:1">
      <c r="A7358">
        <v>7355</v>
      </c>
    </row>
    <row r="7359" spans="1:1">
      <c r="A7359">
        <v>7356</v>
      </c>
    </row>
    <row r="7360" spans="1:1">
      <c r="A7360">
        <v>7357</v>
      </c>
    </row>
    <row r="7361" spans="1:1">
      <c r="A7361">
        <v>7358</v>
      </c>
    </row>
    <row r="7362" spans="1:1">
      <c r="A7362">
        <v>7359</v>
      </c>
    </row>
    <row r="7363" spans="1:1">
      <c r="A7363">
        <v>7360</v>
      </c>
    </row>
    <row r="7364" spans="1:1">
      <c r="A7364">
        <v>7361</v>
      </c>
    </row>
    <row r="7365" spans="1:1">
      <c r="A7365">
        <v>7362</v>
      </c>
    </row>
    <row r="7366" spans="1:1">
      <c r="A7366">
        <v>7363</v>
      </c>
    </row>
    <row r="7367" spans="1:1">
      <c r="A7367">
        <v>7364</v>
      </c>
    </row>
    <row r="7368" spans="1:1">
      <c r="A7368">
        <v>7365</v>
      </c>
    </row>
    <row r="7369" spans="1:1">
      <c r="A7369">
        <v>7366</v>
      </c>
    </row>
    <row r="7370" spans="1:1">
      <c r="A7370">
        <v>7367</v>
      </c>
    </row>
    <row r="7371" spans="1:1">
      <c r="A7371">
        <v>7368</v>
      </c>
    </row>
    <row r="7372" spans="1:1">
      <c r="A7372">
        <v>7369</v>
      </c>
    </row>
    <row r="7373" spans="1:1">
      <c r="A7373">
        <v>7370</v>
      </c>
    </row>
    <row r="7374" spans="1:1">
      <c r="A7374">
        <v>7371</v>
      </c>
    </row>
    <row r="7375" spans="1:1">
      <c r="A7375">
        <v>7372</v>
      </c>
    </row>
    <row r="7376" spans="1:1">
      <c r="A7376">
        <v>7373</v>
      </c>
    </row>
    <row r="7377" spans="1:1">
      <c r="A7377">
        <v>7374</v>
      </c>
    </row>
    <row r="7378" spans="1:1">
      <c r="A7378">
        <v>7375</v>
      </c>
    </row>
    <row r="7379" spans="1:1">
      <c r="A7379">
        <v>7376</v>
      </c>
    </row>
    <row r="7380" spans="1:1">
      <c r="A7380">
        <v>7377</v>
      </c>
    </row>
    <row r="7381" spans="1:1">
      <c r="A7381">
        <v>7378</v>
      </c>
    </row>
    <row r="7382" spans="1:1">
      <c r="A7382">
        <v>7379</v>
      </c>
    </row>
    <row r="7383" spans="1:1">
      <c r="A7383">
        <v>7380</v>
      </c>
    </row>
    <row r="7384" spans="1:1">
      <c r="A7384">
        <v>7381</v>
      </c>
    </row>
    <row r="7385" spans="1:1">
      <c r="A7385">
        <v>7382</v>
      </c>
    </row>
    <row r="7386" spans="1:1">
      <c r="A7386">
        <v>7383</v>
      </c>
    </row>
    <row r="7387" spans="1:1">
      <c r="A7387">
        <v>7384</v>
      </c>
    </row>
    <row r="7388" spans="1:1">
      <c r="A7388">
        <v>7385</v>
      </c>
    </row>
    <row r="7389" spans="1:1">
      <c r="A7389">
        <v>7386</v>
      </c>
    </row>
    <row r="7390" spans="1:1">
      <c r="A7390">
        <v>7387</v>
      </c>
    </row>
    <row r="7391" spans="1:1">
      <c r="A7391">
        <v>7388</v>
      </c>
    </row>
    <row r="7392" spans="1:1">
      <c r="A7392">
        <v>7389</v>
      </c>
    </row>
    <row r="7393" spans="1:1">
      <c r="A7393">
        <v>7390</v>
      </c>
    </row>
    <row r="7394" spans="1:1">
      <c r="A7394">
        <v>7391</v>
      </c>
    </row>
    <row r="7395" spans="1:1">
      <c r="A7395">
        <v>7392</v>
      </c>
    </row>
    <row r="7396" spans="1:1">
      <c r="A7396">
        <v>7393</v>
      </c>
    </row>
    <row r="7397" spans="1:1">
      <c r="A7397">
        <v>7394</v>
      </c>
    </row>
    <row r="7398" spans="1:1">
      <c r="A7398">
        <v>7395</v>
      </c>
    </row>
    <row r="7399" spans="1:1">
      <c r="A7399">
        <v>7396</v>
      </c>
    </row>
    <row r="7400" spans="1:1">
      <c r="A7400">
        <v>7397</v>
      </c>
    </row>
    <row r="7401" spans="1:1">
      <c r="A7401">
        <v>7398</v>
      </c>
    </row>
    <row r="7402" spans="1:1">
      <c r="A7402">
        <v>7399</v>
      </c>
    </row>
    <row r="7403" spans="1:1">
      <c r="A7403">
        <v>7400</v>
      </c>
    </row>
    <row r="7404" spans="1:1">
      <c r="A7404">
        <v>7401</v>
      </c>
    </row>
    <row r="7405" spans="1:1">
      <c r="A7405">
        <v>7402</v>
      </c>
    </row>
    <row r="7406" spans="1:1">
      <c r="A7406">
        <v>7403</v>
      </c>
    </row>
    <row r="7407" spans="1:1">
      <c r="A7407">
        <v>7404</v>
      </c>
    </row>
    <row r="7408" spans="1:1">
      <c r="A7408">
        <v>7405</v>
      </c>
    </row>
    <row r="7409" spans="1:1">
      <c r="A7409">
        <v>7406</v>
      </c>
    </row>
    <row r="7410" spans="1:1">
      <c r="A7410">
        <v>7407</v>
      </c>
    </row>
    <row r="7411" spans="1:1">
      <c r="A7411">
        <v>7408</v>
      </c>
    </row>
    <row r="7412" spans="1:1">
      <c r="A7412">
        <v>7409</v>
      </c>
    </row>
    <row r="7413" spans="1:1">
      <c r="A7413">
        <v>7410</v>
      </c>
    </row>
    <row r="7414" spans="1:1">
      <c r="A7414">
        <v>7411</v>
      </c>
    </row>
    <row r="7415" spans="1:1">
      <c r="A7415">
        <v>7412</v>
      </c>
    </row>
    <row r="7416" spans="1:1">
      <c r="A7416">
        <v>7413</v>
      </c>
    </row>
    <row r="7417" spans="1:1">
      <c r="A7417">
        <v>7414</v>
      </c>
    </row>
    <row r="7418" spans="1:1">
      <c r="A7418">
        <v>7415</v>
      </c>
    </row>
    <row r="7419" spans="1:1">
      <c r="A7419">
        <v>7416</v>
      </c>
    </row>
    <row r="7420" spans="1:1">
      <c r="A7420">
        <v>7417</v>
      </c>
    </row>
    <row r="7421" spans="1:1">
      <c r="A7421">
        <v>7418</v>
      </c>
    </row>
    <row r="7422" spans="1:1">
      <c r="A7422">
        <v>7419</v>
      </c>
    </row>
    <row r="7423" spans="1:1">
      <c r="A7423">
        <v>7420</v>
      </c>
    </row>
    <row r="7424" spans="1:1">
      <c r="A7424">
        <v>7421</v>
      </c>
    </row>
    <row r="7425" spans="1:1">
      <c r="A7425">
        <v>7422</v>
      </c>
    </row>
    <row r="7426" spans="1:1">
      <c r="A7426">
        <v>7423</v>
      </c>
    </row>
    <row r="7427" spans="1:1">
      <c r="A7427">
        <v>7424</v>
      </c>
    </row>
    <row r="7428" spans="1:1">
      <c r="A7428">
        <v>7425</v>
      </c>
    </row>
    <row r="7429" spans="1:1">
      <c r="A7429">
        <v>7426</v>
      </c>
    </row>
    <row r="7430" spans="1:1">
      <c r="A7430">
        <v>7427</v>
      </c>
    </row>
    <row r="7431" spans="1:1">
      <c r="A7431">
        <v>7428</v>
      </c>
    </row>
    <row r="7432" spans="1:1">
      <c r="A7432">
        <v>7429</v>
      </c>
    </row>
    <row r="7433" spans="1:1">
      <c r="A7433">
        <v>7430</v>
      </c>
    </row>
    <row r="7434" spans="1:1">
      <c r="A7434">
        <v>7431</v>
      </c>
    </row>
    <row r="7435" spans="1:1">
      <c r="A7435">
        <v>7432</v>
      </c>
    </row>
    <row r="7436" spans="1:1">
      <c r="A7436">
        <v>7433</v>
      </c>
    </row>
    <row r="7437" spans="1:1">
      <c r="A7437">
        <v>7434</v>
      </c>
    </row>
    <row r="7438" spans="1:1">
      <c r="A7438">
        <v>7435</v>
      </c>
    </row>
    <row r="7439" spans="1:1">
      <c r="A7439">
        <v>7436</v>
      </c>
    </row>
    <row r="7440" spans="1:1">
      <c r="A7440">
        <v>7437</v>
      </c>
    </row>
    <row r="7441" spans="1:1">
      <c r="A7441">
        <v>7438</v>
      </c>
    </row>
    <row r="7442" spans="1:1">
      <c r="A7442">
        <v>7439</v>
      </c>
    </row>
    <row r="7443" spans="1:1">
      <c r="A7443">
        <v>7440</v>
      </c>
    </row>
    <row r="7444" spans="1:1">
      <c r="A7444">
        <v>7441</v>
      </c>
    </row>
    <row r="7445" spans="1:1">
      <c r="A7445">
        <v>7442</v>
      </c>
    </row>
    <row r="7446" spans="1:1">
      <c r="A7446">
        <v>7443</v>
      </c>
    </row>
    <row r="7447" spans="1:1">
      <c r="A7447">
        <v>7444</v>
      </c>
    </row>
    <row r="7448" spans="1:1">
      <c r="A7448">
        <v>7445</v>
      </c>
    </row>
    <row r="7449" spans="1:1">
      <c r="A7449">
        <v>7446</v>
      </c>
    </row>
    <row r="7450" spans="1:1">
      <c r="A7450">
        <v>7447</v>
      </c>
    </row>
    <row r="7451" spans="1:1">
      <c r="A7451">
        <v>7448</v>
      </c>
    </row>
    <row r="7452" spans="1:1">
      <c r="A7452">
        <v>7449</v>
      </c>
    </row>
    <row r="7453" spans="1:1">
      <c r="A7453">
        <v>7450</v>
      </c>
    </row>
    <row r="7454" spans="1:1">
      <c r="A7454">
        <v>7451</v>
      </c>
    </row>
    <row r="7455" spans="1:1">
      <c r="A7455">
        <v>7452</v>
      </c>
    </row>
    <row r="7456" spans="1:1">
      <c r="A7456">
        <v>7453</v>
      </c>
    </row>
    <row r="7457" spans="1:1">
      <c r="A7457">
        <v>7454</v>
      </c>
    </row>
    <row r="7458" spans="1:1">
      <c r="A7458">
        <v>7455</v>
      </c>
    </row>
    <row r="7459" spans="1:1">
      <c r="A7459">
        <v>7456</v>
      </c>
    </row>
    <row r="7460" spans="1:1">
      <c r="A7460">
        <v>7457</v>
      </c>
    </row>
    <row r="7461" spans="1:1">
      <c r="A7461">
        <v>7458</v>
      </c>
    </row>
    <row r="7462" spans="1:1">
      <c r="A7462">
        <v>7459</v>
      </c>
    </row>
    <row r="7463" spans="1:1">
      <c r="A7463">
        <v>7460</v>
      </c>
    </row>
    <row r="7464" spans="1:1">
      <c r="A7464">
        <v>7461</v>
      </c>
    </row>
    <row r="7465" spans="1:1">
      <c r="A7465">
        <v>7462</v>
      </c>
    </row>
    <row r="7466" spans="1:1">
      <c r="A7466">
        <v>7463</v>
      </c>
    </row>
    <row r="7467" spans="1:1">
      <c r="A7467">
        <v>7464</v>
      </c>
    </row>
    <row r="7468" spans="1:1">
      <c r="A7468">
        <v>7465</v>
      </c>
    </row>
    <row r="7469" spans="1:1">
      <c r="A7469">
        <v>7466</v>
      </c>
    </row>
    <row r="7470" spans="1:1">
      <c r="A7470">
        <v>7467</v>
      </c>
    </row>
    <row r="7471" spans="1:1">
      <c r="A7471">
        <v>7468</v>
      </c>
    </row>
    <row r="7472" spans="1:1">
      <c r="A7472">
        <v>7469</v>
      </c>
    </row>
    <row r="7473" spans="1:1">
      <c r="A7473">
        <v>7470</v>
      </c>
    </row>
    <row r="7474" spans="1:1">
      <c r="A7474">
        <v>7471</v>
      </c>
    </row>
    <row r="7475" spans="1:1">
      <c r="A7475">
        <v>7472</v>
      </c>
    </row>
    <row r="7476" spans="1:1">
      <c r="A7476">
        <v>7473</v>
      </c>
    </row>
    <row r="7477" spans="1:1">
      <c r="A7477">
        <v>7474</v>
      </c>
    </row>
    <row r="7478" spans="1:1">
      <c r="A7478">
        <v>7475</v>
      </c>
    </row>
    <row r="7479" spans="1:1">
      <c r="A7479">
        <v>7476</v>
      </c>
    </row>
    <row r="7480" spans="1:1">
      <c r="A7480">
        <v>7477</v>
      </c>
    </row>
    <row r="7481" spans="1:1">
      <c r="A7481">
        <v>7478</v>
      </c>
    </row>
    <row r="7482" spans="1:1">
      <c r="A7482">
        <v>7479</v>
      </c>
    </row>
    <row r="7483" spans="1:1">
      <c r="A7483">
        <v>7480</v>
      </c>
    </row>
    <row r="7484" spans="1:1">
      <c r="A7484">
        <v>7481</v>
      </c>
    </row>
    <row r="7485" spans="1:1">
      <c r="A7485">
        <v>7482</v>
      </c>
    </row>
    <row r="7486" spans="1:1">
      <c r="A7486">
        <v>7483</v>
      </c>
    </row>
    <row r="7487" spans="1:1">
      <c r="A7487">
        <v>7484</v>
      </c>
    </row>
    <row r="7488" spans="1:1">
      <c r="A7488">
        <v>7485</v>
      </c>
    </row>
    <row r="7489" spans="1:1">
      <c r="A7489">
        <v>7486</v>
      </c>
    </row>
    <row r="7490" spans="1:1">
      <c r="A7490">
        <v>7487</v>
      </c>
    </row>
    <row r="7491" spans="1:1">
      <c r="A7491">
        <v>7488</v>
      </c>
    </row>
    <row r="7492" spans="1:1">
      <c r="A7492">
        <v>7489</v>
      </c>
    </row>
    <row r="7493" spans="1:1">
      <c r="A7493">
        <v>7490</v>
      </c>
    </row>
    <row r="7494" spans="1:1">
      <c r="A7494">
        <v>7491</v>
      </c>
    </row>
    <row r="7495" spans="1:1">
      <c r="A7495">
        <v>7492</v>
      </c>
    </row>
    <row r="7496" spans="1:1">
      <c r="A7496">
        <v>7493</v>
      </c>
    </row>
    <row r="7497" spans="1:1">
      <c r="A7497">
        <v>7494</v>
      </c>
    </row>
    <row r="7498" spans="1:1">
      <c r="A7498">
        <v>7495</v>
      </c>
    </row>
    <row r="7499" spans="1:1">
      <c r="A7499">
        <v>7496</v>
      </c>
    </row>
    <row r="7500" spans="1:1">
      <c r="A7500">
        <v>7497</v>
      </c>
    </row>
    <row r="7501" spans="1:1">
      <c r="A7501">
        <v>7498</v>
      </c>
    </row>
    <row r="7502" spans="1:1">
      <c r="A7502">
        <v>7499</v>
      </c>
    </row>
    <row r="7503" spans="1:1">
      <c r="A7503">
        <v>7500</v>
      </c>
    </row>
    <row r="7504" spans="1:1">
      <c r="A7504">
        <v>7501</v>
      </c>
    </row>
    <row r="7505" spans="1:1">
      <c r="A7505">
        <v>7502</v>
      </c>
    </row>
    <row r="7506" spans="1:1">
      <c r="A7506">
        <v>7503</v>
      </c>
    </row>
    <row r="7507" spans="1:1">
      <c r="A7507">
        <v>7504</v>
      </c>
    </row>
    <row r="7508" spans="1:1">
      <c r="A7508">
        <v>7505</v>
      </c>
    </row>
    <row r="7509" spans="1:1">
      <c r="A7509">
        <v>7506</v>
      </c>
    </row>
    <row r="7510" spans="1:1">
      <c r="A7510">
        <v>7507</v>
      </c>
    </row>
    <row r="7511" spans="1:1">
      <c r="A7511">
        <v>7508</v>
      </c>
    </row>
    <row r="7512" spans="1:1">
      <c r="A7512">
        <v>7509</v>
      </c>
    </row>
    <row r="7513" spans="1:1">
      <c r="A7513">
        <v>7510</v>
      </c>
    </row>
    <row r="7514" spans="1:1">
      <c r="A7514">
        <v>7511</v>
      </c>
    </row>
    <row r="7515" spans="1:1">
      <c r="A7515">
        <v>7512</v>
      </c>
    </row>
    <row r="7516" spans="1:1">
      <c r="A7516">
        <v>7513</v>
      </c>
    </row>
    <row r="7517" spans="1:1">
      <c r="A7517">
        <v>7514</v>
      </c>
    </row>
    <row r="7518" spans="1:1">
      <c r="A7518">
        <v>7515</v>
      </c>
    </row>
    <row r="7519" spans="1:1">
      <c r="A7519">
        <v>7516</v>
      </c>
    </row>
    <row r="7520" spans="1:1">
      <c r="A7520">
        <v>7517</v>
      </c>
    </row>
    <row r="7521" spans="1:1">
      <c r="A7521">
        <v>7518</v>
      </c>
    </row>
    <row r="7522" spans="1:1">
      <c r="A7522">
        <v>7519</v>
      </c>
    </row>
    <row r="7523" spans="1:1">
      <c r="A7523">
        <v>7520</v>
      </c>
    </row>
    <row r="7524" spans="1:1">
      <c r="A7524">
        <v>7521</v>
      </c>
    </row>
    <row r="7525" spans="1:1">
      <c r="A7525">
        <v>7522</v>
      </c>
    </row>
    <row r="7526" spans="1:1">
      <c r="A7526">
        <v>7523</v>
      </c>
    </row>
    <row r="7527" spans="1:1">
      <c r="A7527">
        <v>7524</v>
      </c>
    </row>
    <row r="7528" spans="1:1">
      <c r="A7528">
        <v>7525</v>
      </c>
    </row>
    <row r="7529" spans="1:1">
      <c r="A7529">
        <v>7526</v>
      </c>
    </row>
    <row r="7530" spans="1:1">
      <c r="A7530">
        <v>7527</v>
      </c>
    </row>
    <row r="7531" spans="1:1">
      <c r="A7531">
        <v>7528</v>
      </c>
    </row>
    <row r="7532" spans="1:1">
      <c r="A7532">
        <v>7529</v>
      </c>
    </row>
    <row r="7533" spans="1:1">
      <c r="A7533">
        <v>7530</v>
      </c>
    </row>
    <row r="7534" spans="1:1">
      <c r="A7534">
        <v>7531</v>
      </c>
    </row>
    <row r="7535" spans="1:1">
      <c r="A7535">
        <v>7532</v>
      </c>
    </row>
    <row r="7536" spans="1:1">
      <c r="A7536">
        <v>7533</v>
      </c>
    </row>
    <row r="7537" spans="1:1">
      <c r="A7537">
        <v>7534</v>
      </c>
    </row>
    <row r="7538" spans="1:1">
      <c r="A7538">
        <v>7535</v>
      </c>
    </row>
    <row r="7539" spans="1:1">
      <c r="A7539">
        <v>7536</v>
      </c>
    </row>
    <row r="7540" spans="1:1">
      <c r="A7540">
        <v>7537</v>
      </c>
    </row>
    <row r="7541" spans="1:1">
      <c r="A7541">
        <v>7538</v>
      </c>
    </row>
    <row r="7542" spans="1:1">
      <c r="A7542">
        <v>7539</v>
      </c>
    </row>
    <row r="7543" spans="1:1">
      <c r="A7543">
        <v>7540</v>
      </c>
    </row>
    <row r="7544" spans="1:1">
      <c r="A7544">
        <v>7541</v>
      </c>
    </row>
    <row r="7545" spans="1:1">
      <c r="A7545">
        <v>7542</v>
      </c>
    </row>
    <row r="7546" spans="1:1">
      <c r="A7546">
        <v>7543</v>
      </c>
    </row>
    <row r="7547" spans="1:1">
      <c r="A7547">
        <v>7544</v>
      </c>
    </row>
    <row r="7548" spans="1:1">
      <c r="A7548">
        <v>7545</v>
      </c>
    </row>
    <row r="7549" spans="1:1">
      <c r="A7549">
        <v>7546</v>
      </c>
    </row>
    <row r="7550" spans="1:1">
      <c r="A7550">
        <v>7547</v>
      </c>
    </row>
    <row r="7551" spans="1:1">
      <c r="A7551">
        <v>7548</v>
      </c>
    </row>
    <row r="7552" spans="1:1">
      <c r="A7552">
        <v>7549</v>
      </c>
    </row>
    <row r="7553" spans="1:1">
      <c r="A7553">
        <v>7550</v>
      </c>
    </row>
    <row r="7554" spans="1:1">
      <c r="A7554">
        <v>7551</v>
      </c>
    </row>
    <row r="7555" spans="1:1">
      <c r="A7555">
        <v>7552</v>
      </c>
    </row>
    <row r="7556" spans="1:1">
      <c r="A7556">
        <v>7553</v>
      </c>
    </row>
    <row r="7557" spans="1:1">
      <c r="A7557">
        <v>7554</v>
      </c>
    </row>
    <row r="7558" spans="1:1">
      <c r="A7558">
        <v>7555</v>
      </c>
    </row>
    <row r="7559" spans="1:1">
      <c r="A7559">
        <v>7556</v>
      </c>
    </row>
    <row r="7560" spans="1:1">
      <c r="A7560">
        <v>7557</v>
      </c>
    </row>
    <row r="7561" spans="1:1">
      <c r="A7561">
        <v>7558</v>
      </c>
    </row>
    <row r="7562" spans="1:1">
      <c r="A7562">
        <v>7559</v>
      </c>
    </row>
    <row r="7563" spans="1:1">
      <c r="A7563">
        <v>7560</v>
      </c>
    </row>
    <row r="7564" spans="1:1">
      <c r="A7564">
        <v>7561</v>
      </c>
    </row>
    <row r="7565" spans="1:1">
      <c r="A7565">
        <v>7562</v>
      </c>
    </row>
    <row r="7566" spans="1:1">
      <c r="A7566">
        <v>7563</v>
      </c>
    </row>
    <row r="7567" spans="1:1">
      <c r="A7567">
        <v>7564</v>
      </c>
    </row>
    <row r="7568" spans="1:1">
      <c r="A7568">
        <v>7565</v>
      </c>
    </row>
    <row r="7569" spans="1:1">
      <c r="A7569">
        <v>7566</v>
      </c>
    </row>
    <row r="7570" spans="1:1">
      <c r="A7570">
        <v>7567</v>
      </c>
    </row>
    <row r="7571" spans="1:1">
      <c r="A7571">
        <v>7568</v>
      </c>
    </row>
    <row r="7572" spans="1:1">
      <c r="A7572">
        <v>7569</v>
      </c>
    </row>
    <row r="7573" spans="1:1">
      <c r="A7573">
        <v>7570</v>
      </c>
    </row>
    <row r="7574" spans="1:1">
      <c r="A7574">
        <v>7571</v>
      </c>
    </row>
    <row r="7575" spans="1:1">
      <c r="A7575">
        <v>7572</v>
      </c>
    </row>
    <row r="7576" spans="1:1">
      <c r="A7576">
        <v>7573</v>
      </c>
    </row>
    <row r="7577" spans="1:1">
      <c r="A7577">
        <v>7574</v>
      </c>
    </row>
    <row r="7578" spans="1:1">
      <c r="A7578">
        <v>7575</v>
      </c>
    </row>
    <row r="7579" spans="1:1">
      <c r="A7579">
        <v>7576</v>
      </c>
    </row>
    <row r="7580" spans="1:1">
      <c r="A7580">
        <v>7577</v>
      </c>
    </row>
    <row r="7581" spans="1:1">
      <c r="A7581">
        <v>7578</v>
      </c>
    </row>
    <row r="7582" spans="1:1">
      <c r="A7582">
        <v>7579</v>
      </c>
    </row>
    <row r="7583" spans="1:1">
      <c r="A7583">
        <v>7580</v>
      </c>
    </row>
    <row r="7584" spans="1:1">
      <c r="A7584">
        <v>7581</v>
      </c>
    </row>
    <row r="7585" spans="1:1">
      <c r="A7585">
        <v>7582</v>
      </c>
    </row>
    <row r="7586" spans="1:1">
      <c r="A7586">
        <v>7583</v>
      </c>
    </row>
    <row r="7587" spans="1:1">
      <c r="A7587">
        <v>7584</v>
      </c>
    </row>
    <row r="7588" spans="1:1">
      <c r="A7588">
        <v>7585</v>
      </c>
    </row>
    <row r="7589" spans="1:1">
      <c r="A7589">
        <v>7586</v>
      </c>
    </row>
    <row r="7590" spans="1:1">
      <c r="A7590">
        <v>7587</v>
      </c>
    </row>
    <row r="7591" spans="1:1">
      <c r="A7591">
        <v>7588</v>
      </c>
    </row>
    <row r="7592" spans="1:1">
      <c r="A7592">
        <v>7589</v>
      </c>
    </row>
    <row r="7593" spans="1:1">
      <c r="A7593">
        <v>7590</v>
      </c>
    </row>
    <row r="7594" spans="1:1">
      <c r="A7594">
        <v>7591</v>
      </c>
    </row>
    <row r="7595" spans="1:1">
      <c r="A7595">
        <v>7592</v>
      </c>
    </row>
    <row r="7596" spans="1:1">
      <c r="A7596">
        <v>7593</v>
      </c>
    </row>
    <row r="7597" spans="1:1">
      <c r="A7597">
        <v>7594</v>
      </c>
    </row>
    <row r="7598" spans="1:1">
      <c r="A7598">
        <v>7595</v>
      </c>
    </row>
    <row r="7599" spans="1:1">
      <c r="A7599">
        <v>7596</v>
      </c>
    </row>
    <row r="7600" spans="1:1">
      <c r="A7600">
        <v>7597</v>
      </c>
    </row>
    <row r="7601" spans="1:1">
      <c r="A7601">
        <v>7598</v>
      </c>
    </row>
    <row r="7602" spans="1:1">
      <c r="A7602">
        <v>7599</v>
      </c>
    </row>
    <row r="7603" spans="1:1">
      <c r="A7603">
        <v>7600</v>
      </c>
    </row>
    <row r="7604" spans="1:1">
      <c r="A7604">
        <v>7601</v>
      </c>
    </row>
    <row r="7605" spans="1:1">
      <c r="A7605">
        <v>7602</v>
      </c>
    </row>
    <row r="7606" spans="1:1">
      <c r="A7606">
        <v>7603</v>
      </c>
    </row>
    <row r="7607" spans="1:1">
      <c r="A7607">
        <v>7604</v>
      </c>
    </row>
    <row r="7608" spans="1:1">
      <c r="A7608">
        <v>7605</v>
      </c>
    </row>
    <row r="7609" spans="1:1">
      <c r="A7609">
        <v>7606</v>
      </c>
    </row>
    <row r="7610" spans="1:1">
      <c r="A7610">
        <v>7607</v>
      </c>
    </row>
    <row r="7611" spans="1:1">
      <c r="A7611">
        <v>7608</v>
      </c>
    </row>
    <row r="7612" spans="1:1">
      <c r="A7612">
        <v>7609</v>
      </c>
    </row>
    <row r="7613" spans="1:1">
      <c r="A7613">
        <v>7610</v>
      </c>
    </row>
    <row r="7614" spans="1:1">
      <c r="A7614">
        <v>7611</v>
      </c>
    </row>
    <row r="7615" spans="1:1">
      <c r="A7615">
        <v>7612</v>
      </c>
    </row>
    <row r="7616" spans="1:1">
      <c r="A7616">
        <v>7613</v>
      </c>
    </row>
    <row r="7617" spans="1:1">
      <c r="A7617">
        <v>7614</v>
      </c>
    </row>
    <row r="7618" spans="1:1">
      <c r="A7618">
        <v>7615</v>
      </c>
    </row>
    <row r="7619" spans="1:1">
      <c r="A7619">
        <v>7616</v>
      </c>
    </row>
    <row r="7620" spans="1:1">
      <c r="A7620">
        <v>7617</v>
      </c>
    </row>
    <row r="7621" spans="1:1">
      <c r="A7621">
        <v>7618</v>
      </c>
    </row>
    <row r="7622" spans="1:1">
      <c r="A7622">
        <v>7619</v>
      </c>
    </row>
    <row r="7623" spans="1:1">
      <c r="A7623">
        <v>7620</v>
      </c>
    </row>
    <row r="7624" spans="1:1">
      <c r="A7624">
        <v>7621</v>
      </c>
    </row>
    <row r="7625" spans="1:1">
      <c r="A7625">
        <v>7622</v>
      </c>
    </row>
    <row r="7626" spans="1:1">
      <c r="A7626">
        <v>7623</v>
      </c>
    </row>
    <row r="7627" spans="1:1">
      <c r="A7627">
        <v>7624</v>
      </c>
    </row>
    <row r="7628" spans="1:1">
      <c r="A7628">
        <v>7625</v>
      </c>
    </row>
    <row r="7629" spans="1:1">
      <c r="A7629">
        <v>7626</v>
      </c>
    </row>
    <row r="7630" spans="1:1">
      <c r="A7630">
        <v>7627</v>
      </c>
    </row>
    <row r="7631" spans="1:1">
      <c r="A7631">
        <v>7628</v>
      </c>
    </row>
    <row r="7632" spans="1:1">
      <c r="A7632">
        <v>7629</v>
      </c>
    </row>
    <row r="7633" spans="1:1">
      <c r="A7633">
        <v>7630</v>
      </c>
    </row>
    <row r="7634" spans="1:1">
      <c r="A7634">
        <v>7631</v>
      </c>
    </row>
    <row r="7635" spans="1:1">
      <c r="A7635">
        <v>7632</v>
      </c>
    </row>
    <row r="7636" spans="1:1">
      <c r="A7636">
        <v>7633</v>
      </c>
    </row>
    <row r="7637" spans="1:1">
      <c r="A7637">
        <v>7634</v>
      </c>
    </row>
    <row r="7638" spans="1:1">
      <c r="A7638">
        <v>7635</v>
      </c>
    </row>
    <row r="7639" spans="1:1">
      <c r="A7639">
        <v>7636</v>
      </c>
    </row>
    <row r="7640" spans="1:1">
      <c r="A7640">
        <v>7637</v>
      </c>
    </row>
    <row r="7641" spans="1:1">
      <c r="A7641">
        <v>7638</v>
      </c>
    </row>
    <row r="7642" spans="1:1">
      <c r="A7642">
        <v>7639</v>
      </c>
    </row>
    <row r="7643" spans="1:1">
      <c r="A7643">
        <v>7640</v>
      </c>
    </row>
    <row r="7644" spans="1:1">
      <c r="A7644">
        <v>7641</v>
      </c>
    </row>
    <row r="7645" spans="1:1">
      <c r="A7645">
        <v>7642</v>
      </c>
    </row>
    <row r="7646" spans="1:1">
      <c r="A7646">
        <v>7643</v>
      </c>
    </row>
    <row r="7647" spans="1:1">
      <c r="A7647">
        <v>7644</v>
      </c>
    </row>
    <row r="7648" spans="1:1">
      <c r="A7648">
        <v>7645</v>
      </c>
    </row>
    <row r="7649" spans="1:1">
      <c r="A7649">
        <v>7646</v>
      </c>
    </row>
    <row r="7650" spans="1:1">
      <c r="A7650">
        <v>7647</v>
      </c>
    </row>
    <row r="7651" spans="1:1">
      <c r="A7651">
        <v>7648</v>
      </c>
    </row>
    <row r="7652" spans="1:1">
      <c r="A7652">
        <v>7649</v>
      </c>
    </row>
    <row r="7653" spans="1:1">
      <c r="A7653">
        <v>7650</v>
      </c>
    </row>
    <row r="7654" spans="1:1">
      <c r="A7654">
        <v>7651</v>
      </c>
    </row>
    <row r="7655" spans="1:1">
      <c r="A7655">
        <v>7652</v>
      </c>
    </row>
    <row r="7656" spans="1:1">
      <c r="A7656">
        <v>7653</v>
      </c>
    </row>
    <row r="7657" spans="1:1">
      <c r="A7657">
        <v>7654</v>
      </c>
    </row>
    <row r="7658" spans="1:1">
      <c r="A7658">
        <v>7655</v>
      </c>
    </row>
    <row r="7659" spans="1:1">
      <c r="A7659">
        <v>7656</v>
      </c>
    </row>
    <row r="7660" spans="1:1">
      <c r="A7660">
        <v>7657</v>
      </c>
    </row>
    <row r="7661" spans="1:1">
      <c r="A7661">
        <v>7658</v>
      </c>
    </row>
    <row r="7662" spans="1:1">
      <c r="A7662">
        <v>7659</v>
      </c>
    </row>
    <row r="7663" spans="1:1">
      <c r="A7663">
        <v>7660</v>
      </c>
    </row>
    <row r="7664" spans="1:1">
      <c r="A7664">
        <v>7661</v>
      </c>
    </row>
    <row r="7665" spans="1:1">
      <c r="A7665">
        <v>7662</v>
      </c>
    </row>
    <row r="7666" spans="1:1">
      <c r="A7666">
        <v>7663</v>
      </c>
    </row>
    <row r="7667" spans="1:1">
      <c r="A7667">
        <v>7664</v>
      </c>
    </row>
    <row r="7668" spans="1:1">
      <c r="A7668">
        <v>7665</v>
      </c>
    </row>
    <row r="7669" spans="1:1">
      <c r="A7669">
        <v>7666</v>
      </c>
    </row>
    <row r="7670" spans="1:1">
      <c r="A7670">
        <v>7667</v>
      </c>
    </row>
    <row r="7671" spans="1:1">
      <c r="A7671">
        <v>7668</v>
      </c>
    </row>
    <row r="7672" spans="1:1">
      <c r="A7672">
        <v>7669</v>
      </c>
    </row>
    <row r="7673" spans="1:1">
      <c r="A7673">
        <v>7670</v>
      </c>
    </row>
    <row r="7674" spans="1:1">
      <c r="A7674">
        <v>7671</v>
      </c>
    </row>
    <row r="7675" spans="1:1">
      <c r="A7675">
        <v>7672</v>
      </c>
    </row>
    <row r="7676" spans="1:1">
      <c r="A7676">
        <v>7673</v>
      </c>
    </row>
    <row r="7677" spans="1:1">
      <c r="A7677">
        <v>7674</v>
      </c>
    </row>
    <row r="7678" spans="1:1">
      <c r="A7678">
        <v>7675</v>
      </c>
    </row>
    <row r="7679" spans="1:1">
      <c r="A7679">
        <v>7676</v>
      </c>
    </row>
    <row r="7680" spans="1:1">
      <c r="A7680">
        <v>7677</v>
      </c>
    </row>
    <row r="7681" spans="1:1">
      <c r="A7681">
        <v>7678</v>
      </c>
    </row>
    <row r="7682" spans="1:1">
      <c r="A7682">
        <v>7679</v>
      </c>
    </row>
    <row r="7683" spans="1:1">
      <c r="A7683">
        <v>7680</v>
      </c>
    </row>
    <row r="7684" spans="1:1">
      <c r="A7684">
        <v>7681</v>
      </c>
    </row>
    <row r="7685" spans="1:1">
      <c r="A7685">
        <v>7682</v>
      </c>
    </row>
    <row r="7686" spans="1:1">
      <c r="A7686">
        <v>7683</v>
      </c>
    </row>
    <row r="7687" spans="1:1">
      <c r="A7687">
        <v>7684</v>
      </c>
    </row>
    <row r="7688" spans="1:1">
      <c r="A7688">
        <v>7685</v>
      </c>
    </row>
    <row r="7689" spans="1:1">
      <c r="A7689">
        <v>7686</v>
      </c>
    </row>
    <row r="7690" spans="1:1">
      <c r="A7690">
        <v>7687</v>
      </c>
    </row>
    <row r="7691" spans="1:1">
      <c r="A7691">
        <v>7688</v>
      </c>
    </row>
    <row r="7692" spans="1:1">
      <c r="A7692">
        <v>7689</v>
      </c>
    </row>
    <row r="7693" spans="1:1">
      <c r="A7693">
        <v>7690</v>
      </c>
    </row>
    <row r="7694" spans="1:1">
      <c r="A7694">
        <v>7691</v>
      </c>
    </row>
    <row r="7695" spans="1:1">
      <c r="A7695">
        <v>7692</v>
      </c>
    </row>
    <row r="7696" spans="1:1">
      <c r="A7696">
        <v>7693</v>
      </c>
    </row>
    <row r="7697" spans="1:1">
      <c r="A7697">
        <v>7694</v>
      </c>
    </row>
    <row r="7698" spans="1:1">
      <c r="A7698">
        <v>7695</v>
      </c>
    </row>
    <row r="7699" spans="1:1">
      <c r="A7699">
        <v>7696</v>
      </c>
    </row>
    <row r="7700" spans="1:1">
      <c r="A7700">
        <v>7697</v>
      </c>
    </row>
    <row r="7701" spans="1:1">
      <c r="A7701">
        <v>7698</v>
      </c>
    </row>
    <row r="7702" spans="1:1">
      <c r="A7702">
        <v>7699</v>
      </c>
    </row>
    <row r="7703" spans="1:1">
      <c r="A7703">
        <v>7700</v>
      </c>
    </row>
    <row r="7704" spans="1:1">
      <c r="A7704">
        <v>7701</v>
      </c>
    </row>
    <row r="7705" spans="1:1">
      <c r="A7705">
        <v>7702</v>
      </c>
    </row>
    <row r="7706" spans="1:1">
      <c r="A7706">
        <v>7703</v>
      </c>
    </row>
    <row r="7707" spans="1:1">
      <c r="A7707">
        <v>7704</v>
      </c>
    </row>
    <row r="7708" spans="1:1">
      <c r="A7708">
        <v>7705</v>
      </c>
    </row>
    <row r="7709" spans="1:1">
      <c r="A7709">
        <v>7706</v>
      </c>
    </row>
    <row r="7710" spans="1:1">
      <c r="A7710">
        <v>7707</v>
      </c>
    </row>
    <row r="7711" spans="1:1">
      <c r="A7711">
        <v>7708</v>
      </c>
    </row>
    <row r="7712" spans="1:1">
      <c r="A7712">
        <v>7709</v>
      </c>
    </row>
    <row r="7713" spans="1:1">
      <c r="A7713">
        <v>7710</v>
      </c>
    </row>
    <row r="7714" spans="1:1">
      <c r="A7714">
        <v>7711</v>
      </c>
    </row>
    <row r="7715" spans="1:1">
      <c r="A7715">
        <v>7712</v>
      </c>
    </row>
    <row r="7716" spans="1:1">
      <c r="A7716">
        <v>7713</v>
      </c>
    </row>
    <row r="7717" spans="1:1">
      <c r="A7717">
        <v>7714</v>
      </c>
    </row>
    <row r="7718" spans="1:1">
      <c r="A7718">
        <v>7715</v>
      </c>
    </row>
    <row r="7719" spans="1:1">
      <c r="A7719">
        <v>7716</v>
      </c>
    </row>
    <row r="7720" spans="1:1">
      <c r="A7720">
        <v>7717</v>
      </c>
    </row>
    <row r="7721" spans="1:1">
      <c r="A7721">
        <v>7718</v>
      </c>
    </row>
    <row r="7722" spans="1:1">
      <c r="A7722">
        <v>7719</v>
      </c>
    </row>
    <row r="7723" spans="1:1">
      <c r="A7723">
        <v>7720</v>
      </c>
    </row>
    <row r="7724" spans="1:1">
      <c r="A7724">
        <v>7721</v>
      </c>
    </row>
    <row r="7725" spans="1:1">
      <c r="A7725">
        <v>7722</v>
      </c>
    </row>
    <row r="7726" spans="1:1">
      <c r="A7726">
        <v>7723</v>
      </c>
    </row>
    <row r="7727" spans="1:1">
      <c r="A7727">
        <v>7724</v>
      </c>
    </row>
    <row r="7728" spans="1:1">
      <c r="A7728">
        <v>7725</v>
      </c>
    </row>
    <row r="7729" spans="1:1">
      <c r="A7729">
        <v>7726</v>
      </c>
    </row>
    <row r="7730" spans="1:1">
      <c r="A7730">
        <v>7727</v>
      </c>
    </row>
    <row r="7731" spans="1:1">
      <c r="A7731">
        <v>7728</v>
      </c>
    </row>
    <row r="7732" spans="1:1">
      <c r="A7732">
        <v>7729</v>
      </c>
    </row>
    <row r="7733" spans="1:1">
      <c r="A7733">
        <v>7730</v>
      </c>
    </row>
    <row r="7734" spans="1:1">
      <c r="A7734">
        <v>7731</v>
      </c>
    </row>
    <row r="7735" spans="1:1">
      <c r="A7735">
        <v>7732</v>
      </c>
    </row>
    <row r="7736" spans="1:1">
      <c r="A7736">
        <v>7733</v>
      </c>
    </row>
    <row r="7737" spans="1:1">
      <c r="A7737">
        <v>7734</v>
      </c>
    </row>
    <row r="7738" spans="1:1">
      <c r="A7738">
        <v>7735</v>
      </c>
    </row>
    <row r="7739" spans="1:1">
      <c r="A7739">
        <v>7736</v>
      </c>
    </row>
    <row r="7740" spans="1:1">
      <c r="A7740">
        <v>7737</v>
      </c>
    </row>
    <row r="7741" spans="1:1">
      <c r="A7741">
        <v>7738</v>
      </c>
    </row>
    <row r="7742" spans="1:1">
      <c r="A7742">
        <v>7739</v>
      </c>
    </row>
    <row r="7743" spans="1:1">
      <c r="A7743">
        <v>7740</v>
      </c>
    </row>
    <row r="7744" spans="1:1">
      <c r="A7744">
        <v>7741</v>
      </c>
    </row>
    <row r="7745" spans="1:1">
      <c r="A7745">
        <v>7742</v>
      </c>
    </row>
    <row r="7746" spans="1:1">
      <c r="A7746">
        <v>7743</v>
      </c>
    </row>
    <row r="7747" spans="1:1">
      <c r="A7747">
        <v>7744</v>
      </c>
    </row>
    <row r="7748" spans="1:1">
      <c r="A7748">
        <v>7745</v>
      </c>
    </row>
    <row r="7749" spans="1:1">
      <c r="A7749">
        <v>7746</v>
      </c>
    </row>
    <row r="7750" spans="1:1">
      <c r="A7750">
        <v>7747</v>
      </c>
    </row>
    <row r="7751" spans="1:1">
      <c r="A7751">
        <v>7748</v>
      </c>
    </row>
    <row r="7752" spans="1:1">
      <c r="A7752">
        <v>7749</v>
      </c>
    </row>
    <row r="7753" spans="1:1">
      <c r="A7753">
        <v>7750</v>
      </c>
    </row>
    <row r="7754" spans="1:1">
      <c r="A7754">
        <v>7751</v>
      </c>
    </row>
    <row r="7755" spans="1:1">
      <c r="A7755">
        <v>7752</v>
      </c>
    </row>
    <row r="7756" spans="1:1">
      <c r="A7756">
        <v>7753</v>
      </c>
    </row>
    <row r="7757" spans="1:1">
      <c r="A7757">
        <v>7754</v>
      </c>
    </row>
    <row r="7758" spans="1:1">
      <c r="A7758">
        <v>7755</v>
      </c>
    </row>
    <row r="7759" spans="1:1">
      <c r="A7759">
        <v>7756</v>
      </c>
    </row>
    <row r="7760" spans="1:1">
      <c r="A7760">
        <v>7757</v>
      </c>
    </row>
    <row r="7761" spans="1:1">
      <c r="A7761">
        <v>7758</v>
      </c>
    </row>
    <row r="7762" spans="1:1">
      <c r="A7762">
        <v>7759</v>
      </c>
    </row>
    <row r="7763" spans="1:1">
      <c r="A7763">
        <v>7760</v>
      </c>
    </row>
    <row r="7764" spans="1:1">
      <c r="A7764">
        <v>7761</v>
      </c>
    </row>
    <row r="7765" spans="1:1">
      <c r="A7765">
        <v>7762</v>
      </c>
    </row>
    <row r="7766" spans="1:1">
      <c r="A7766">
        <v>7763</v>
      </c>
    </row>
    <row r="7767" spans="1:1">
      <c r="A7767">
        <v>7764</v>
      </c>
    </row>
    <row r="7768" spans="1:1">
      <c r="A7768">
        <v>7765</v>
      </c>
    </row>
    <row r="7769" spans="1:1">
      <c r="A7769">
        <v>7766</v>
      </c>
    </row>
    <row r="7770" spans="1:1">
      <c r="A7770">
        <v>7767</v>
      </c>
    </row>
    <row r="7771" spans="1:1">
      <c r="A7771">
        <v>7768</v>
      </c>
    </row>
    <row r="7772" spans="1:1">
      <c r="A7772">
        <v>7769</v>
      </c>
    </row>
    <row r="7773" spans="1:1">
      <c r="A7773">
        <v>7770</v>
      </c>
    </row>
    <row r="7774" spans="1:1">
      <c r="A7774">
        <v>7771</v>
      </c>
    </row>
    <row r="7775" spans="1:1">
      <c r="A7775">
        <v>7772</v>
      </c>
    </row>
    <row r="7776" spans="1:1">
      <c r="A7776">
        <v>7773</v>
      </c>
    </row>
    <row r="7777" spans="1:1">
      <c r="A7777">
        <v>7774</v>
      </c>
    </row>
    <row r="7778" spans="1:1">
      <c r="A7778">
        <v>7775</v>
      </c>
    </row>
    <row r="7779" spans="1:1">
      <c r="A7779">
        <v>7776</v>
      </c>
    </row>
    <row r="7780" spans="1:1">
      <c r="A7780">
        <v>7777</v>
      </c>
    </row>
    <row r="7781" spans="1:1">
      <c r="A7781">
        <v>7778</v>
      </c>
    </row>
    <row r="7782" spans="1:1">
      <c r="A7782">
        <v>7779</v>
      </c>
    </row>
    <row r="7783" spans="1:1">
      <c r="A7783">
        <v>7780</v>
      </c>
    </row>
    <row r="7784" spans="1:1">
      <c r="A7784">
        <v>7781</v>
      </c>
    </row>
    <row r="7785" spans="1:1">
      <c r="A7785">
        <v>7782</v>
      </c>
    </row>
    <row r="7786" spans="1:1">
      <c r="A7786">
        <v>7783</v>
      </c>
    </row>
    <row r="7787" spans="1:1">
      <c r="A7787">
        <v>7784</v>
      </c>
    </row>
    <row r="7788" spans="1:1">
      <c r="A7788">
        <v>7785</v>
      </c>
    </row>
    <row r="7789" spans="1:1">
      <c r="A7789">
        <v>7786</v>
      </c>
    </row>
    <row r="7790" spans="1:1">
      <c r="A7790">
        <v>7787</v>
      </c>
    </row>
    <row r="7791" spans="1:1">
      <c r="A7791">
        <v>7788</v>
      </c>
    </row>
    <row r="7792" spans="1:1">
      <c r="A7792">
        <v>7789</v>
      </c>
    </row>
    <row r="7793" spans="1:1">
      <c r="A7793">
        <v>7790</v>
      </c>
    </row>
    <row r="7794" spans="1:1">
      <c r="A7794">
        <v>7791</v>
      </c>
    </row>
    <row r="7795" spans="1:1">
      <c r="A7795">
        <v>7792</v>
      </c>
    </row>
    <row r="7796" spans="1:1">
      <c r="A7796">
        <v>7793</v>
      </c>
    </row>
    <row r="7797" spans="1:1">
      <c r="A7797">
        <v>7794</v>
      </c>
    </row>
    <row r="7798" spans="1:1">
      <c r="A7798">
        <v>7795</v>
      </c>
    </row>
    <row r="7799" spans="1:1">
      <c r="A7799">
        <v>7796</v>
      </c>
    </row>
    <row r="7800" spans="1:1">
      <c r="A7800">
        <v>7797</v>
      </c>
    </row>
    <row r="7801" spans="1:1">
      <c r="A7801">
        <v>7798</v>
      </c>
    </row>
    <row r="7802" spans="1:1">
      <c r="A7802">
        <v>7799</v>
      </c>
    </row>
    <row r="7803" spans="1:1">
      <c r="A7803">
        <v>7800</v>
      </c>
    </row>
    <row r="7804" spans="1:1">
      <c r="A7804">
        <v>7801</v>
      </c>
    </row>
    <row r="7805" spans="1:1">
      <c r="A7805">
        <v>7802</v>
      </c>
    </row>
    <row r="7806" spans="1:1">
      <c r="A7806">
        <v>7803</v>
      </c>
    </row>
    <row r="7807" spans="1:1">
      <c r="A7807">
        <v>7804</v>
      </c>
    </row>
    <row r="7808" spans="1:1">
      <c r="A7808">
        <v>7805</v>
      </c>
    </row>
    <row r="7809" spans="1:1">
      <c r="A7809">
        <v>7806</v>
      </c>
    </row>
    <row r="7810" spans="1:1">
      <c r="A7810">
        <v>7807</v>
      </c>
    </row>
    <row r="7811" spans="1:1">
      <c r="A7811">
        <v>7808</v>
      </c>
    </row>
    <row r="7812" spans="1:1">
      <c r="A7812">
        <v>7809</v>
      </c>
    </row>
    <row r="7813" spans="1:1">
      <c r="A7813">
        <v>7810</v>
      </c>
    </row>
    <row r="7814" spans="1:1">
      <c r="A7814">
        <v>7811</v>
      </c>
    </row>
    <row r="7815" spans="1:1">
      <c r="A7815">
        <v>7812</v>
      </c>
    </row>
    <row r="7816" spans="1:1">
      <c r="A7816">
        <v>7813</v>
      </c>
    </row>
    <row r="7817" spans="1:1">
      <c r="A7817">
        <v>7814</v>
      </c>
    </row>
    <row r="7818" spans="1:1">
      <c r="A7818">
        <v>7815</v>
      </c>
    </row>
    <row r="7819" spans="1:1">
      <c r="A7819">
        <v>7816</v>
      </c>
    </row>
    <row r="7820" spans="1:1">
      <c r="A7820">
        <v>7817</v>
      </c>
    </row>
    <row r="7821" spans="1:1">
      <c r="A7821">
        <v>7818</v>
      </c>
    </row>
    <row r="7822" spans="1:1">
      <c r="A7822">
        <v>7819</v>
      </c>
    </row>
    <row r="7823" spans="1:1">
      <c r="A7823">
        <v>7820</v>
      </c>
    </row>
    <row r="7824" spans="1:1">
      <c r="A7824">
        <v>7821</v>
      </c>
    </row>
    <row r="7825" spans="1:1">
      <c r="A7825">
        <v>7822</v>
      </c>
    </row>
    <row r="7826" spans="1:1">
      <c r="A7826">
        <v>7823</v>
      </c>
    </row>
    <row r="7827" spans="1:1">
      <c r="A7827">
        <v>7824</v>
      </c>
    </row>
    <row r="7828" spans="1:1">
      <c r="A7828">
        <v>7825</v>
      </c>
    </row>
    <row r="7829" spans="1:1">
      <c r="A7829">
        <v>7826</v>
      </c>
    </row>
    <row r="7830" spans="1:1">
      <c r="A7830">
        <v>7827</v>
      </c>
    </row>
    <row r="7831" spans="1:1">
      <c r="A7831">
        <v>7828</v>
      </c>
    </row>
    <row r="7832" spans="1:1">
      <c r="A7832">
        <v>7829</v>
      </c>
    </row>
    <row r="7833" spans="1:1">
      <c r="A7833">
        <v>7830</v>
      </c>
    </row>
    <row r="7834" spans="1:1">
      <c r="A7834">
        <v>7831</v>
      </c>
    </row>
    <row r="7835" spans="1:1">
      <c r="A7835">
        <v>7832</v>
      </c>
    </row>
    <row r="7836" spans="1:1">
      <c r="A7836">
        <v>7833</v>
      </c>
    </row>
    <row r="7837" spans="1:1">
      <c r="A7837">
        <v>7834</v>
      </c>
    </row>
    <row r="7838" spans="1:1">
      <c r="A7838">
        <v>7835</v>
      </c>
    </row>
    <row r="7839" spans="1:1">
      <c r="A7839">
        <v>7836</v>
      </c>
    </row>
    <row r="7840" spans="1:1">
      <c r="A7840">
        <v>7837</v>
      </c>
    </row>
    <row r="7841" spans="1:1">
      <c r="A7841">
        <v>7838</v>
      </c>
    </row>
    <row r="7842" spans="1:1">
      <c r="A7842">
        <v>7839</v>
      </c>
    </row>
    <row r="7843" spans="1:1">
      <c r="A7843">
        <v>7840</v>
      </c>
    </row>
    <row r="7844" spans="1:1">
      <c r="A7844">
        <v>7841</v>
      </c>
    </row>
    <row r="7845" spans="1:1">
      <c r="A7845">
        <v>7842</v>
      </c>
    </row>
    <row r="7846" spans="1:1">
      <c r="A7846">
        <v>7843</v>
      </c>
    </row>
    <row r="7847" spans="1:1">
      <c r="A7847">
        <v>7844</v>
      </c>
    </row>
    <row r="7848" spans="1:1">
      <c r="A7848">
        <v>7845</v>
      </c>
    </row>
    <row r="7849" spans="1:1">
      <c r="A7849">
        <v>7846</v>
      </c>
    </row>
    <row r="7850" spans="1:1">
      <c r="A7850">
        <v>7847</v>
      </c>
    </row>
    <row r="7851" spans="1:1">
      <c r="A7851">
        <v>7848</v>
      </c>
    </row>
    <row r="7852" spans="1:1">
      <c r="A7852">
        <v>7849</v>
      </c>
    </row>
    <row r="7853" spans="1:1">
      <c r="A7853">
        <v>7850</v>
      </c>
    </row>
    <row r="7854" spans="1:1">
      <c r="A7854">
        <v>7851</v>
      </c>
    </row>
    <row r="7855" spans="1:1">
      <c r="A7855">
        <v>7852</v>
      </c>
    </row>
    <row r="7856" spans="1:1">
      <c r="A7856">
        <v>7853</v>
      </c>
    </row>
    <row r="7857" spans="1:1">
      <c r="A7857">
        <v>7854</v>
      </c>
    </row>
    <row r="7858" spans="1:1">
      <c r="A7858">
        <v>7855</v>
      </c>
    </row>
    <row r="7859" spans="1:1">
      <c r="A7859">
        <v>7856</v>
      </c>
    </row>
    <row r="7860" spans="1:1">
      <c r="A7860">
        <v>7857</v>
      </c>
    </row>
    <row r="7861" spans="1:1">
      <c r="A7861">
        <v>7858</v>
      </c>
    </row>
    <row r="7862" spans="1:1">
      <c r="A7862">
        <v>7859</v>
      </c>
    </row>
    <row r="7863" spans="1:1">
      <c r="A7863">
        <v>7860</v>
      </c>
    </row>
    <row r="7864" spans="1:1">
      <c r="A7864">
        <v>7861</v>
      </c>
    </row>
    <row r="7865" spans="1:1">
      <c r="A7865">
        <v>7862</v>
      </c>
    </row>
    <row r="7866" spans="1:1">
      <c r="A7866">
        <v>7863</v>
      </c>
    </row>
    <row r="7867" spans="1:1">
      <c r="A7867">
        <v>7864</v>
      </c>
    </row>
    <row r="7868" spans="1:1">
      <c r="A7868">
        <v>7865</v>
      </c>
    </row>
    <row r="7869" spans="1:1">
      <c r="A7869">
        <v>7866</v>
      </c>
    </row>
    <row r="7870" spans="1:1">
      <c r="A7870">
        <v>7867</v>
      </c>
    </row>
    <row r="7871" spans="1:1">
      <c r="A7871">
        <v>7868</v>
      </c>
    </row>
    <row r="7872" spans="1:1">
      <c r="A7872">
        <v>7869</v>
      </c>
    </row>
    <row r="7873" spans="1:1">
      <c r="A7873">
        <v>7870</v>
      </c>
    </row>
    <row r="7874" spans="1:1">
      <c r="A7874">
        <v>7871</v>
      </c>
    </row>
    <row r="7875" spans="1:1">
      <c r="A7875">
        <v>7872</v>
      </c>
    </row>
    <row r="7876" spans="1:1">
      <c r="A7876">
        <v>7873</v>
      </c>
    </row>
    <row r="7877" spans="1:1">
      <c r="A7877">
        <v>7874</v>
      </c>
    </row>
    <row r="7878" spans="1:1">
      <c r="A7878">
        <v>7875</v>
      </c>
    </row>
    <row r="7879" spans="1:1">
      <c r="A7879">
        <v>7876</v>
      </c>
    </row>
    <row r="7880" spans="1:1">
      <c r="A7880">
        <v>7877</v>
      </c>
    </row>
    <row r="7881" spans="1:1">
      <c r="A7881">
        <v>7878</v>
      </c>
    </row>
    <row r="7882" spans="1:1">
      <c r="A7882">
        <v>7879</v>
      </c>
    </row>
    <row r="7883" spans="1:1">
      <c r="A7883">
        <v>7880</v>
      </c>
    </row>
    <row r="7884" spans="1:1">
      <c r="A7884">
        <v>7881</v>
      </c>
    </row>
    <row r="7885" spans="1:1">
      <c r="A7885">
        <v>7882</v>
      </c>
    </row>
    <row r="7886" spans="1:1">
      <c r="A7886">
        <v>7883</v>
      </c>
    </row>
    <row r="7887" spans="1:1">
      <c r="A7887">
        <v>7884</v>
      </c>
    </row>
    <row r="7888" spans="1:1">
      <c r="A7888">
        <v>7885</v>
      </c>
    </row>
    <row r="7889" spans="1:1">
      <c r="A7889">
        <v>7886</v>
      </c>
    </row>
    <row r="7890" spans="1:1">
      <c r="A7890">
        <v>7887</v>
      </c>
    </row>
    <row r="7891" spans="1:1">
      <c r="A7891">
        <v>7888</v>
      </c>
    </row>
    <row r="7892" spans="1:1">
      <c r="A7892">
        <v>7889</v>
      </c>
    </row>
    <row r="7893" spans="1:1">
      <c r="A7893">
        <v>7890</v>
      </c>
    </row>
    <row r="7894" spans="1:1">
      <c r="A7894">
        <v>7891</v>
      </c>
    </row>
    <row r="7895" spans="1:1">
      <c r="A7895">
        <v>7892</v>
      </c>
    </row>
    <row r="7896" spans="1:1">
      <c r="A7896">
        <v>7893</v>
      </c>
    </row>
    <row r="7897" spans="1:1">
      <c r="A7897">
        <v>7894</v>
      </c>
    </row>
    <row r="7898" spans="1:1">
      <c r="A7898">
        <v>7895</v>
      </c>
    </row>
    <row r="7899" spans="1:1">
      <c r="A7899">
        <v>7896</v>
      </c>
    </row>
    <row r="7900" spans="1:1">
      <c r="A7900">
        <v>7897</v>
      </c>
    </row>
    <row r="7901" spans="1:1">
      <c r="A7901">
        <v>7898</v>
      </c>
    </row>
    <row r="7902" spans="1:1">
      <c r="A7902">
        <v>7899</v>
      </c>
    </row>
    <row r="7903" spans="1:1">
      <c r="A7903">
        <v>7900</v>
      </c>
    </row>
    <row r="7904" spans="1:1">
      <c r="A7904">
        <v>7901</v>
      </c>
    </row>
    <row r="7905" spans="1:1">
      <c r="A7905">
        <v>7902</v>
      </c>
    </row>
    <row r="7906" spans="1:1">
      <c r="A7906">
        <v>7903</v>
      </c>
    </row>
    <row r="7907" spans="1:1">
      <c r="A7907">
        <v>7904</v>
      </c>
    </row>
    <row r="7908" spans="1:1">
      <c r="A7908">
        <v>7905</v>
      </c>
    </row>
    <row r="7909" spans="1:1">
      <c r="A7909">
        <v>7906</v>
      </c>
    </row>
    <row r="7910" spans="1:1">
      <c r="A7910">
        <v>7907</v>
      </c>
    </row>
    <row r="7911" spans="1:1">
      <c r="A7911">
        <v>7908</v>
      </c>
    </row>
    <row r="7912" spans="1:1">
      <c r="A7912">
        <v>7909</v>
      </c>
    </row>
    <row r="7913" spans="1:1">
      <c r="A7913">
        <v>7910</v>
      </c>
    </row>
    <row r="7914" spans="1:1">
      <c r="A7914">
        <v>7911</v>
      </c>
    </row>
    <row r="7915" spans="1:1">
      <c r="A7915">
        <v>7912</v>
      </c>
    </row>
    <row r="7916" spans="1:1">
      <c r="A7916">
        <v>7913</v>
      </c>
    </row>
    <row r="7917" spans="1:1">
      <c r="A7917">
        <v>7914</v>
      </c>
    </row>
    <row r="7918" spans="1:1">
      <c r="A7918">
        <v>7915</v>
      </c>
    </row>
    <row r="7919" spans="1:1">
      <c r="A7919">
        <v>7916</v>
      </c>
    </row>
    <row r="7920" spans="1:1">
      <c r="A7920">
        <v>7917</v>
      </c>
    </row>
    <row r="7921" spans="1:1">
      <c r="A7921">
        <v>7918</v>
      </c>
    </row>
    <row r="7922" spans="1:1">
      <c r="A7922">
        <v>7919</v>
      </c>
    </row>
    <row r="7923" spans="1:1">
      <c r="A7923">
        <v>7920</v>
      </c>
    </row>
    <row r="7924" spans="1:1">
      <c r="A7924">
        <v>7921</v>
      </c>
    </row>
    <row r="7925" spans="1:1">
      <c r="A7925">
        <v>7922</v>
      </c>
    </row>
    <row r="7926" spans="1:1">
      <c r="A7926">
        <v>7923</v>
      </c>
    </row>
    <row r="7927" spans="1:1">
      <c r="A7927">
        <v>7924</v>
      </c>
    </row>
    <row r="7928" spans="1:1">
      <c r="A7928">
        <v>7925</v>
      </c>
    </row>
    <row r="7929" spans="1:1">
      <c r="A7929">
        <v>7926</v>
      </c>
    </row>
    <row r="7930" spans="1:1">
      <c r="A7930">
        <v>7927</v>
      </c>
    </row>
    <row r="7931" spans="1:1">
      <c r="A7931">
        <v>7928</v>
      </c>
    </row>
    <row r="7932" spans="1:1">
      <c r="A7932">
        <v>7929</v>
      </c>
    </row>
    <row r="7933" spans="1:1">
      <c r="A7933">
        <v>7930</v>
      </c>
    </row>
    <row r="7934" spans="1:1">
      <c r="A7934">
        <v>7931</v>
      </c>
    </row>
    <row r="7935" spans="1:1">
      <c r="A7935">
        <v>7932</v>
      </c>
    </row>
    <row r="7936" spans="1:1">
      <c r="A7936">
        <v>7933</v>
      </c>
    </row>
    <row r="7937" spans="1:1">
      <c r="A7937">
        <v>7934</v>
      </c>
    </row>
    <row r="7938" spans="1:1">
      <c r="A7938">
        <v>7935</v>
      </c>
    </row>
    <row r="7939" spans="1:1">
      <c r="A7939">
        <v>7936</v>
      </c>
    </row>
    <row r="7940" spans="1:1">
      <c r="A7940">
        <v>7937</v>
      </c>
    </row>
    <row r="7941" spans="1:1">
      <c r="A7941">
        <v>7938</v>
      </c>
    </row>
    <row r="7942" spans="1:1">
      <c r="A7942">
        <v>7939</v>
      </c>
    </row>
    <row r="7943" spans="1:1">
      <c r="A7943">
        <v>7940</v>
      </c>
    </row>
    <row r="7944" spans="1:1">
      <c r="A7944">
        <v>7941</v>
      </c>
    </row>
    <row r="7945" spans="1:1">
      <c r="A7945">
        <v>7942</v>
      </c>
    </row>
    <row r="7946" spans="1:1">
      <c r="A7946">
        <v>7943</v>
      </c>
    </row>
    <row r="7947" spans="1:1">
      <c r="A7947">
        <v>7944</v>
      </c>
    </row>
    <row r="7948" spans="1:1">
      <c r="A7948">
        <v>7945</v>
      </c>
    </row>
    <row r="7949" spans="1:1">
      <c r="A7949">
        <v>7946</v>
      </c>
    </row>
    <row r="7950" spans="1:1">
      <c r="A7950">
        <v>7947</v>
      </c>
    </row>
    <row r="7951" spans="1:1">
      <c r="A7951">
        <v>7948</v>
      </c>
    </row>
    <row r="7952" spans="1:1">
      <c r="A7952">
        <v>7949</v>
      </c>
    </row>
    <row r="7953" spans="1:1">
      <c r="A7953">
        <v>7950</v>
      </c>
    </row>
    <row r="7954" spans="1:1">
      <c r="A7954">
        <v>7951</v>
      </c>
    </row>
    <row r="7955" spans="1:1">
      <c r="A7955">
        <v>7952</v>
      </c>
    </row>
    <row r="7956" spans="1:1">
      <c r="A7956">
        <v>7953</v>
      </c>
    </row>
    <row r="7957" spans="1:1">
      <c r="A7957">
        <v>7954</v>
      </c>
    </row>
    <row r="7958" spans="1:1">
      <c r="A7958">
        <v>7955</v>
      </c>
    </row>
    <row r="7959" spans="1:1">
      <c r="A7959">
        <v>7956</v>
      </c>
    </row>
    <row r="7960" spans="1:1">
      <c r="A7960">
        <v>7957</v>
      </c>
    </row>
    <row r="7961" spans="1:1">
      <c r="A7961">
        <v>7958</v>
      </c>
    </row>
    <row r="7962" spans="1:1">
      <c r="A7962">
        <v>7959</v>
      </c>
    </row>
    <row r="7963" spans="1:1">
      <c r="A7963">
        <v>7960</v>
      </c>
    </row>
    <row r="7964" spans="1:1">
      <c r="A7964">
        <v>7961</v>
      </c>
    </row>
    <row r="7965" spans="1:1">
      <c r="A7965">
        <v>7962</v>
      </c>
    </row>
    <row r="7966" spans="1:1">
      <c r="A7966">
        <v>7963</v>
      </c>
    </row>
    <row r="7967" spans="1:1">
      <c r="A7967">
        <v>7964</v>
      </c>
    </row>
    <row r="7968" spans="1:1">
      <c r="A7968">
        <v>7965</v>
      </c>
    </row>
    <row r="7969" spans="1:1">
      <c r="A7969">
        <v>7966</v>
      </c>
    </row>
    <row r="7970" spans="1:1">
      <c r="A7970">
        <v>7967</v>
      </c>
    </row>
    <row r="7971" spans="1:1">
      <c r="A7971">
        <v>7968</v>
      </c>
    </row>
    <row r="7972" spans="1:1">
      <c r="A7972">
        <v>7969</v>
      </c>
    </row>
    <row r="7973" spans="1:1">
      <c r="A7973">
        <v>7970</v>
      </c>
    </row>
    <row r="7974" spans="1:1">
      <c r="A7974">
        <v>7971</v>
      </c>
    </row>
    <row r="7975" spans="1:1">
      <c r="A7975">
        <v>7972</v>
      </c>
    </row>
    <row r="7976" spans="1:1">
      <c r="A7976">
        <v>7973</v>
      </c>
    </row>
    <row r="7977" spans="1:1">
      <c r="A7977">
        <v>7974</v>
      </c>
    </row>
    <row r="7978" spans="1:1">
      <c r="A7978">
        <v>7975</v>
      </c>
    </row>
    <row r="7979" spans="1:1">
      <c r="A7979">
        <v>7976</v>
      </c>
    </row>
    <row r="7980" spans="1:1">
      <c r="A7980">
        <v>7977</v>
      </c>
    </row>
    <row r="7981" spans="1:1">
      <c r="A7981">
        <v>7978</v>
      </c>
    </row>
    <row r="7982" spans="1:1">
      <c r="A7982">
        <v>7979</v>
      </c>
    </row>
    <row r="7983" spans="1:1">
      <c r="A7983">
        <v>7980</v>
      </c>
    </row>
    <row r="7984" spans="1:1">
      <c r="A7984">
        <v>7981</v>
      </c>
    </row>
    <row r="7985" spans="1:1">
      <c r="A7985">
        <v>7982</v>
      </c>
    </row>
    <row r="7986" spans="1:1">
      <c r="A7986">
        <v>7983</v>
      </c>
    </row>
    <row r="7987" spans="1:1">
      <c r="A7987">
        <v>7984</v>
      </c>
    </row>
    <row r="7988" spans="1:1">
      <c r="A7988">
        <v>7985</v>
      </c>
    </row>
    <row r="7989" spans="1:1">
      <c r="A7989">
        <v>7986</v>
      </c>
    </row>
    <row r="7990" spans="1:1">
      <c r="A7990">
        <v>7987</v>
      </c>
    </row>
    <row r="7991" spans="1:1">
      <c r="A7991">
        <v>7988</v>
      </c>
    </row>
    <row r="7992" spans="1:1">
      <c r="A7992">
        <v>7989</v>
      </c>
    </row>
    <row r="7993" spans="1:1">
      <c r="A7993">
        <v>7990</v>
      </c>
    </row>
    <row r="7994" spans="1:1">
      <c r="A7994">
        <v>7991</v>
      </c>
    </row>
    <row r="7995" spans="1:1">
      <c r="A7995">
        <v>7992</v>
      </c>
    </row>
    <row r="7996" spans="1:1">
      <c r="A7996">
        <v>7993</v>
      </c>
    </row>
    <row r="7997" spans="1:1">
      <c r="A7997">
        <v>7994</v>
      </c>
    </row>
    <row r="7998" spans="1:1">
      <c r="A7998">
        <v>7995</v>
      </c>
    </row>
    <row r="7999" spans="1:1">
      <c r="A7999">
        <v>7996</v>
      </c>
    </row>
    <row r="8000" spans="1:1">
      <c r="A8000">
        <v>7997</v>
      </c>
    </row>
    <row r="8001" spans="1:1">
      <c r="A8001">
        <v>7998</v>
      </c>
    </row>
    <row r="8002" spans="1:1">
      <c r="A8002">
        <v>7999</v>
      </c>
    </row>
    <row r="8003" spans="1:1">
      <c r="A8003">
        <v>8000</v>
      </c>
    </row>
    <row r="8004" spans="1:1">
      <c r="A8004">
        <v>8001</v>
      </c>
    </row>
    <row r="8005" spans="1:1">
      <c r="A8005">
        <v>8002</v>
      </c>
    </row>
    <row r="8006" spans="1:1">
      <c r="A8006">
        <v>8003</v>
      </c>
    </row>
    <row r="8007" spans="1:1">
      <c r="A8007">
        <v>8004</v>
      </c>
    </row>
    <row r="8008" spans="1:1">
      <c r="A8008">
        <v>8005</v>
      </c>
    </row>
    <row r="8009" spans="1:1">
      <c r="A8009">
        <v>8006</v>
      </c>
    </row>
    <row r="8010" spans="1:1">
      <c r="A8010">
        <v>8007</v>
      </c>
    </row>
    <row r="8011" spans="1:1">
      <c r="A8011">
        <v>8008</v>
      </c>
    </row>
    <row r="8012" spans="1:1">
      <c r="A8012">
        <v>8009</v>
      </c>
    </row>
    <row r="8013" spans="1:1">
      <c r="A8013">
        <v>8010</v>
      </c>
    </row>
    <row r="8014" spans="1:1">
      <c r="A8014">
        <v>8011</v>
      </c>
    </row>
    <row r="8015" spans="1:1">
      <c r="A8015">
        <v>8012</v>
      </c>
    </row>
    <row r="8016" spans="1:1">
      <c r="A8016">
        <v>8013</v>
      </c>
    </row>
    <row r="8017" spans="1:1">
      <c r="A8017">
        <v>8014</v>
      </c>
    </row>
    <row r="8018" spans="1:1">
      <c r="A8018">
        <v>8015</v>
      </c>
    </row>
    <row r="8019" spans="1:1">
      <c r="A8019">
        <v>8016</v>
      </c>
    </row>
    <row r="8020" spans="1:1">
      <c r="A8020">
        <v>8017</v>
      </c>
    </row>
    <row r="8021" spans="1:1">
      <c r="A8021">
        <v>8018</v>
      </c>
    </row>
    <row r="8022" spans="1:1">
      <c r="A8022">
        <v>8019</v>
      </c>
    </row>
    <row r="8023" spans="1:1">
      <c r="A8023">
        <v>8020</v>
      </c>
    </row>
    <row r="8024" spans="1:1">
      <c r="A8024">
        <v>8021</v>
      </c>
    </row>
    <row r="8025" spans="1:1">
      <c r="A8025">
        <v>8022</v>
      </c>
    </row>
    <row r="8026" spans="1:1">
      <c r="A8026">
        <v>8023</v>
      </c>
    </row>
    <row r="8027" spans="1:1">
      <c r="A8027">
        <v>8024</v>
      </c>
    </row>
    <row r="8028" spans="1:1">
      <c r="A8028">
        <v>8025</v>
      </c>
    </row>
    <row r="8029" spans="1:1">
      <c r="A8029">
        <v>8026</v>
      </c>
    </row>
    <row r="8030" spans="1:1">
      <c r="A8030">
        <v>8027</v>
      </c>
    </row>
    <row r="8031" spans="1:1">
      <c r="A8031">
        <v>8028</v>
      </c>
    </row>
    <row r="8032" spans="1:1">
      <c r="A8032">
        <v>8029</v>
      </c>
    </row>
    <row r="8033" spans="1:1">
      <c r="A8033">
        <v>8030</v>
      </c>
    </row>
    <row r="8034" spans="1:1">
      <c r="A8034">
        <v>8031</v>
      </c>
    </row>
    <row r="8035" spans="1:1">
      <c r="A8035">
        <v>8032</v>
      </c>
    </row>
    <row r="8036" spans="1:1">
      <c r="A8036">
        <v>8033</v>
      </c>
    </row>
    <row r="8037" spans="1:1">
      <c r="A8037">
        <v>8034</v>
      </c>
    </row>
    <row r="8038" spans="1:1">
      <c r="A8038">
        <v>8035</v>
      </c>
    </row>
    <row r="8039" spans="1:1">
      <c r="A8039">
        <v>8036</v>
      </c>
    </row>
    <row r="8040" spans="1:1">
      <c r="A8040">
        <v>8037</v>
      </c>
    </row>
    <row r="8041" spans="1:1">
      <c r="A8041">
        <v>8038</v>
      </c>
    </row>
    <row r="8042" spans="1:1">
      <c r="A8042">
        <v>8039</v>
      </c>
    </row>
    <row r="8043" spans="1:1">
      <c r="A8043">
        <v>8040</v>
      </c>
    </row>
    <row r="8044" spans="1:1">
      <c r="A8044">
        <v>8041</v>
      </c>
    </row>
    <row r="8045" spans="1:1">
      <c r="A8045">
        <v>8042</v>
      </c>
    </row>
    <row r="8046" spans="1:1">
      <c r="A8046">
        <v>8043</v>
      </c>
    </row>
    <row r="8047" spans="1:1">
      <c r="A8047">
        <v>8044</v>
      </c>
    </row>
    <row r="8048" spans="1:1">
      <c r="A8048">
        <v>8045</v>
      </c>
    </row>
    <row r="8049" spans="1:1">
      <c r="A8049">
        <v>8046</v>
      </c>
    </row>
    <row r="8050" spans="1:1">
      <c r="A8050">
        <v>8047</v>
      </c>
    </row>
    <row r="8051" spans="1:1">
      <c r="A8051">
        <v>8048</v>
      </c>
    </row>
    <row r="8052" spans="1:1">
      <c r="A8052">
        <v>8049</v>
      </c>
    </row>
    <row r="8053" spans="1:1">
      <c r="A8053">
        <v>8050</v>
      </c>
    </row>
    <row r="8054" spans="1:1">
      <c r="A8054">
        <v>8051</v>
      </c>
    </row>
    <row r="8055" spans="1:1">
      <c r="A8055">
        <v>8052</v>
      </c>
    </row>
    <row r="8056" spans="1:1">
      <c r="A8056">
        <v>8053</v>
      </c>
    </row>
    <row r="8057" spans="1:1">
      <c r="A8057">
        <v>8054</v>
      </c>
    </row>
    <row r="8058" spans="1:1">
      <c r="A8058">
        <v>8055</v>
      </c>
    </row>
    <row r="8059" spans="1:1">
      <c r="A8059">
        <v>8056</v>
      </c>
    </row>
    <row r="8060" spans="1:1">
      <c r="A8060">
        <v>8057</v>
      </c>
    </row>
    <row r="8061" spans="1:1">
      <c r="A8061">
        <v>8058</v>
      </c>
    </row>
    <row r="8062" spans="1:1">
      <c r="A8062">
        <v>8059</v>
      </c>
    </row>
    <row r="8063" spans="1:1">
      <c r="A8063">
        <v>8060</v>
      </c>
    </row>
    <row r="8064" spans="1:1">
      <c r="A8064">
        <v>8061</v>
      </c>
    </row>
    <row r="8065" spans="1:1">
      <c r="A8065">
        <v>8062</v>
      </c>
    </row>
    <row r="8066" spans="1:1">
      <c r="A8066">
        <v>8063</v>
      </c>
    </row>
    <row r="8067" spans="1:1">
      <c r="A8067">
        <v>8064</v>
      </c>
    </row>
    <row r="8068" spans="1:1">
      <c r="A8068">
        <v>8065</v>
      </c>
    </row>
    <row r="8069" spans="1:1">
      <c r="A8069">
        <v>8066</v>
      </c>
    </row>
    <row r="8070" spans="1:1">
      <c r="A8070">
        <v>8067</v>
      </c>
    </row>
    <row r="8071" spans="1:1">
      <c r="A8071">
        <v>8068</v>
      </c>
    </row>
    <row r="8072" spans="1:1">
      <c r="A8072">
        <v>8069</v>
      </c>
    </row>
    <row r="8073" spans="1:1">
      <c r="A8073">
        <v>8070</v>
      </c>
    </row>
    <row r="8074" spans="1:1">
      <c r="A8074">
        <v>8071</v>
      </c>
    </row>
    <row r="8075" spans="1:1">
      <c r="A8075">
        <v>8072</v>
      </c>
    </row>
    <row r="8076" spans="1:1">
      <c r="A8076">
        <v>8073</v>
      </c>
    </row>
    <row r="8077" spans="1:1">
      <c r="A8077">
        <v>8074</v>
      </c>
    </row>
    <row r="8078" spans="1:1">
      <c r="A8078">
        <v>8075</v>
      </c>
    </row>
    <row r="8079" spans="1:1">
      <c r="A8079">
        <v>8076</v>
      </c>
    </row>
    <row r="8080" spans="1:1">
      <c r="A8080">
        <v>8077</v>
      </c>
    </row>
    <row r="8081" spans="1:1">
      <c r="A8081">
        <v>8078</v>
      </c>
    </row>
    <row r="8082" spans="1:1">
      <c r="A8082">
        <v>8079</v>
      </c>
    </row>
    <row r="8083" spans="1:1">
      <c r="A8083">
        <v>8080</v>
      </c>
    </row>
    <row r="8084" spans="1:1">
      <c r="A8084">
        <v>8081</v>
      </c>
    </row>
    <row r="8085" spans="1:1">
      <c r="A8085">
        <v>8082</v>
      </c>
    </row>
    <row r="8086" spans="1:1">
      <c r="A8086">
        <v>8083</v>
      </c>
    </row>
    <row r="8087" spans="1:1">
      <c r="A8087">
        <v>8084</v>
      </c>
    </row>
    <row r="8088" spans="1:1">
      <c r="A8088">
        <v>8085</v>
      </c>
    </row>
    <row r="8089" spans="1:1">
      <c r="A8089">
        <v>8086</v>
      </c>
    </row>
    <row r="8090" spans="1:1">
      <c r="A8090">
        <v>8087</v>
      </c>
    </row>
    <row r="8091" spans="1:1">
      <c r="A8091">
        <v>8088</v>
      </c>
    </row>
    <row r="8092" spans="1:1">
      <c r="A8092">
        <v>8089</v>
      </c>
    </row>
    <row r="8093" spans="1:1">
      <c r="A8093">
        <v>8090</v>
      </c>
    </row>
    <row r="8094" spans="1:1">
      <c r="A8094">
        <v>8091</v>
      </c>
    </row>
    <row r="8095" spans="1:1">
      <c r="A8095">
        <v>8092</v>
      </c>
    </row>
    <row r="8096" spans="1:1">
      <c r="A8096">
        <v>8093</v>
      </c>
    </row>
    <row r="8097" spans="1:1">
      <c r="A8097">
        <v>8094</v>
      </c>
    </row>
    <row r="8098" spans="1:1">
      <c r="A8098">
        <v>8095</v>
      </c>
    </row>
    <row r="8099" spans="1:1">
      <c r="A8099">
        <v>8096</v>
      </c>
    </row>
    <row r="8100" spans="1:1">
      <c r="A8100">
        <v>8097</v>
      </c>
    </row>
    <row r="8101" spans="1:1">
      <c r="A8101">
        <v>8098</v>
      </c>
    </row>
    <row r="8102" spans="1:1">
      <c r="A8102">
        <v>8099</v>
      </c>
    </row>
    <row r="8103" spans="1:1">
      <c r="A8103">
        <v>8100</v>
      </c>
    </row>
    <row r="8104" spans="1:1">
      <c r="A8104">
        <v>8101</v>
      </c>
    </row>
    <row r="8105" spans="1:1">
      <c r="A8105">
        <v>8102</v>
      </c>
    </row>
    <row r="8106" spans="1:1">
      <c r="A8106">
        <v>8103</v>
      </c>
    </row>
    <row r="8107" spans="1:1">
      <c r="A8107">
        <v>8104</v>
      </c>
    </row>
    <row r="8108" spans="1:1">
      <c r="A8108">
        <v>8105</v>
      </c>
    </row>
    <row r="8109" spans="1:1">
      <c r="A8109">
        <v>8106</v>
      </c>
    </row>
    <row r="8110" spans="1:1">
      <c r="A8110">
        <v>8107</v>
      </c>
    </row>
    <row r="8111" spans="1:1">
      <c r="A8111">
        <v>8108</v>
      </c>
    </row>
    <row r="8112" spans="1:1">
      <c r="A8112">
        <v>8109</v>
      </c>
    </row>
    <row r="8113" spans="1:1">
      <c r="A8113">
        <v>8110</v>
      </c>
    </row>
    <row r="8114" spans="1:1">
      <c r="A8114">
        <v>8111</v>
      </c>
    </row>
    <row r="8115" spans="1:1">
      <c r="A8115">
        <v>8112</v>
      </c>
    </row>
    <row r="8116" spans="1:1">
      <c r="A8116">
        <v>8113</v>
      </c>
    </row>
    <row r="8117" spans="1:1">
      <c r="A8117">
        <v>8114</v>
      </c>
    </row>
    <row r="8118" spans="1:1">
      <c r="A8118">
        <v>8115</v>
      </c>
    </row>
    <row r="8119" spans="1:1">
      <c r="A8119">
        <v>8116</v>
      </c>
    </row>
    <row r="8120" spans="1:1">
      <c r="A8120">
        <v>8117</v>
      </c>
    </row>
    <row r="8121" spans="1:1">
      <c r="A8121">
        <v>8118</v>
      </c>
    </row>
    <row r="8122" spans="1:1">
      <c r="A8122">
        <v>8119</v>
      </c>
    </row>
    <row r="8123" spans="1:1">
      <c r="A8123">
        <v>8120</v>
      </c>
    </row>
    <row r="8124" spans="1:1">
      <c r="A8124">
        <v>8121</v>
      </c>
    </row>
    <row r="8125" spans="1:1">
      <c r="A8125">
        <v>8122</v>
      </c>
    </row>
    <row r="8126" spans="1:1">
      <c r="A8126">
        <v>8123</v>
      </c>
    </row>
    <row r="8127" spans="1:1">
      <c r="A8127">
        <v>8124</v>
      </c>
    </row>
    <row r="8128" spans="1:1">
      <c r="A8128">
        <v>8125</v>
      </c>
    </row>
    <row r="8129" spans="1:1">
      <c r="A8129">
        <v>8126</v>
      </c>
    </row>
    <row r="8130" spans="1:1">
      <c r="A8130">
        <v>8127</v>
      </c>
    </row>
    <row r="8131" spans="1:1">
      <c r="A8131">
        <v>8128</v>
      </c>
    </row>
    <row r="8132" spans="1:1">
      <c r="A8132">
        <v>8129</v>
      </c>
    </row>
    <row r="8133" spans="1:1">
      <c r="A8133">
        <v>8130</v>
      </c>
    </row>
    <row r="8134" spans="1:1">
      <c r="A8134">
        <v>8131</v>
      </c>
    </row>
    <row r="8135" spans="1:1">
      <c r="A8135">
        <v>8132</v>
      </c>
    </row>
    <row r="8136" spans="1:1">
      <c r="A8136">
        <v>8133</v>
      </c>
    </row>
    <row r="8137" spans="1:1">
      <c r="A8137">
        <v>8134</v>
      </c>
    </row>
    <row r="8138" spans="1:1">
      <c r="A8138">
        <v>8135</v>
      </c>
    </row>
    <row r="8139" spans="1:1">
      <c r="A8139">
        <v>8136</v>
      </c>
    </row>
    <row r="8140" spans="1:1">
      <c r="A8140">
        <v>8137</v>
      </c>
    </row>
    <row r="8141" spans="1:1">
      <c r="A8141">
        <v>8138</v>
      </c>
    </row>
    <row r="8142" spans="1:1">
      <c r="A8142">
        <v>8139</v>
      </c>
    </row>
    <row r="8143" spans="1:1">
      <c r="A8143">
        <v>8140</v>
      </c>
    </row>
    <row r="8144" spans="1:1">
      <c r="A8144">
        <v>8141</v>
      </c>
    </row>
    <row r="8145" spans="1:1">
      <c r="A8145">
        <v>8142</v>
      </c>
    </row>
    <row r="8146" spans="1:1">
      <c r="A8146">
        <v>8143</v>
      </c>
    </row>
    <row r="8147" spans="1:1">
      <c r="A8147">
        <v>8144</v>
      </c>
    </row>
    <row r="8148" spans="1:1">
      <c r="A8148">
        <v>8145</v>
      </c>
    </row>
    <row r="8149" spans="1:1">
      <c r="A8149">
        <v>8146</v>
      </c>
    </row>
    <row r="8150" spans="1:1">
      <c r="A8150">
        <v>8147</v>
      </c>
    </row>
    <row r="8151" spans="1:1">
      <c r="A8151">
        <v>8148</v>
      </c>
    </row>
    <row r="8152" spans="1:1">
      <c r="A8152">
        <v>8149</v>
      </c>
    </row>
    <row r="8153" spans="1:1">
      <c r="A8153">
        <v>8150</v>
      </c>
    </row>
    <row r="8154" spans="1:1">
      <c r="A8154">
        <v>8151</v>
      </c>
    </row>
    <row r="8155" spans="1:1">
      <c r="A8155">
        <v>8152</v>
      </c>
    </row>
    <row r="8156" spans="1:1">
      <c r="A8156">
        <v>8153</v>
      </c>
    </row>
    <row r="8157" spans="1:1">
      <c r="A8157">
        <v>8154</v>
      </c>
    </row>
    <row r="8158" spans="1:1">
      <c r="A8158">
        <v>8155</v>
      </c>
    </row>
    <row r="8159" spans="1:1">
      <c r="A8159">
        <v>8156</v>
      </c>
    </row>
    <row r="8160" spans="1:1">
      <c r="A8160">
        <v>8157</v>
      </c>
    </row>
    <row r="8161" spans="1:1">
      <c r="A8161">
        <v>8158</v>
      </c>
    </row>
    <row r="8162" spans="1:1">
      <c r="A8162">
        <v>8159</v>
      </c>
    </row>
    <row r="8163" spans="1:1">
      <c r="A8163">
        <v>8160</v>
      </c>
    </row>
    <row r="8164" spans="1:1">
      <c r="A8164">
        <v>8161</v>
      </c>
    </row>
    <row r="8165" spans="1:1">
      <c r="A8165">
        <v>8162</v>
      </c>
    </row>
    <row r="8166" spans="1:1">
      <c r="A8166">
        <v>8163</v>
      </c>
    </row>
    <row r="8167" spans="1:1">
      <c r="A8167">
        <v>8164</v>
      </c>
    </row>
    <row r="8168" spans="1:1">
      <c r="A8168">
        <v>8165</v>
      </c>
    </row>
    <row r="8169" spans="1:1">
      <c r="A8169">
        <v>8166</v>
      </c>
    </row>
    <row r="8170" spans="1:1">
      <c r="A8170">
        <v>8167</v>
      </c>
    </row>
    <row r="8171" spans="1:1">
      <c r="A8171">
        <v>8168</v>
      </c>
    </row>
    <row r="8172" spans="1:1">
      <c r="A8172">
        <v>8169</v>
      </c>
    </row>
    <row r="8173" spans="1:1">
      <c r="A8173">
        <v>8170</v>
      </c>
    </row>
    <row r="8174" spans="1:1">
      <c r="A8174">
        <v>8171</v>
      </c>
    </row>
    <row r="8175" spans="1:1">
      <c r="A8175">
        <v>8172</v>
      </c>
    </row>
    <row r="8176" spans="1:1">
      <c r="A8176">
        <v>8173</v>
      </c>
    </row>
    <row r="8177" spans="1:1">
      <c r="A8177">
        <v>8174</v>
      </c>
    </row>
    <row r="8178" spans="1:1">
      <c r="A8178">
        <v>8175</v>
      </c>
    </row>
    <row r="8179" spans="1:1">
      <c r="A8179">
        <v>8176</v>
      </c>
    </row>
    <row r="8180" spans="1:1">
      <c r="A8180">
        <v>8177</v>
      </c>
    </row>
    <row r="8181" spans="1:1">
      <c r="A8181">
        <v>8178</v>
      </c>
    </row>
    <row r="8182" spans="1:1">
      <c r="A8182">
        <v>8179</v>
      </c>
    </row>
    <row r="8183" spans="1:1">
      <c r="A8183">
        <v>8180</v>
      </c>
    </row>
    <row r="8184" spans="1:1">
      <c r="A8184">
        <v>8181</v>
      </c>
    </row>
    <row r="8185" spans="1:1">
      <c r="A8185">
        <v>8182</v>
      </c>
    </row>
    <row r="8186" spans="1:1">
      <c r="A8186">
        <v>8183</v>
      </c>
    </row>
    <row r="8187" spans="1:1">
      <c r="A8187">
        <v>8184</v>
      </c>
    </row>
    <row r="8188" spans="1:1">
      <c r="A8188">
        <v>8185</v>
      </c>
    </row>
    <row r="8189" spans="1:1">
      <c r="A8189">
        <v>8186</v>
      </c>
    </row>
    <row r="8190" spans="1:1">
      <c r="A8190">
        <v>8187</v>
      </c>
    </row>
    <row r="8191" spans="1:1">
      <c r="A8191">
        <v>8188</v>
      </c>
    </row>
    <row r="8192" spans="1:1">
      <c r="A8192">
        <v>8189</v>
      </c>
    </row>
    <row r="8193" spans="1:1">
      <c r="A8193">
        <v>8190</v>
      </c>
    </row>
    <row r="8194" spans="1:1">
      <c r="A8194">
        <v>8191</v>
      </c>
    </row>
    <row r="8195" spans="1:1">
      <c r="A8195">
        <v>8192</v>
      </c>
    </row>
    <row r="8196" spans="1:1">
      <c r="A8196">
        <v>8193</v>
      </c>
    </row>
    <row r="8197" spans="1:1">
      <c r="A8197">
        <v>8194</v>
      </c>
    </row>
    <row r="8198" spans="1:1">
      <c r="A8198">
        <v>8195</v>
      </c>
    </row>
    <row r="8199" spans="1:1">
      <c r="A8199">
        <v>8196</v>
      </c>
    </row>
    <row r="8200" spans="1:1">
      <c r="A8200">
        <v>8197</v>
      </c>
    </row>
    <row r="8201" spans="1:1">
      <c r="A8201">
        <v>8198</v>
      </c>
    </row>
    <row r="8202" spans="1:1">
      <c r="A8202">
        <v>8199</v>
      </c>
    </row>
    <row r="8203" spans="1:1">
      <c r="A8203">
        <v>8200</v>
      </c>
    </row>
    <row r="8204" spans="1:1">
      <c r="A8204">
        <v>8201</v>
      </c>
    </row>
    <row r="8205" spans="1:1">
      <c r="A8205">
        <v>8202</v>
      </c>
    </row>
    <row r="8206" spans="1:1">
      <c r="A8206">
        <v>8203</v>
      </c>
    </row>
    <row r="8207" spans="1:1">
      <c r="A8207">
        <v>8204</v>
      </c>
    </row>
    <row r="8208" spans="1:1">
      <c r="A8208">
        <v>8205</v>
      </c>
    </row>
    <row r="8209" spans="1:1">
      <c r="A8209">
        <v>8206</v>
      </c>
    </row>
    <row r="8210" spans="1:1">
      <c r="A8210">
        <v>8207</v>
      </c>
    </row>
    <row r="8211" spans="1:1">
      <c r="A8211">
        <v>8208</v>
      </c>
    </row>
    <row r="8212" spans="1:1">
      <c r="A8212">
        <v>8209</v>
      </c>
    </row>
    <row r="8213" spans="1:1">
      <c r="A8213">
        <v>8210</v>
      </c>
    </row>
    <row r="8214" spans="1:1">
      <c r="A8214">
        <v>8211</v>
      </c>
    </row>
    <row r="8215" spans="1:1">
      <c r="A8215">
        <v>8212</v>
      </c>
    </row>
    <row r="8216" spans="1:1">
      <c r="A8216">
        <v>8213</v>
      </c>
    </row>
    <row r="8217" spans="1:1">
      <c r="A8217">
        <v>8214</v>
      </c>
    </row>
    <row r="8218" spans="1:1">
      <c r="A8218">
        <v>8215</v>
      </c>
    </row>
    <row r="8219" spans="1:1">
      <c r="A8219">
        <v>8216</v>
      </c>
    </row>
    <row r="8220" spans="1:1">
      <c r="A8220">
        <v>8217</v>
      </c>
    </row>
    <row r="8221" spans="1:1">
      <c r="A8221">
        <v>8218</v>
      </c>
    </row>
    <row r="8222" spans="1:1">
      <c r="A8222">
        <v>8219</v>
      </c>
    </row>
    <row r="8223" spans="1:1">
      <c r="A8223">
        <v>8220</v>
      </c>
    </row>
    <row r="8224" spans="1:1">
      <c r="A8224">
        <v>8221</v>
      </c>
    </row>
    <row r="8225" spans="1:1">
      <c r="A8225">
        <v>8222</v>
      </c>
    </row>
    <row r="8226" spans="1:1">
      <c r="A8226">
        <v>8223</v>
      </c>
    </row>
    <row r="8227" spans="1:1">
      <c r="A8227">
        <v>8224</v>
      </c>
    </row>
    <row r="8228" spans="1:1">
      <c r="A8228">
        <v>8225</v>
      </c>
    </row>
    <row r="8229" spans="1:1">
      <c r="A8229">
        <v>8226</v>
      </c>
    </row>
    <row r="8230" spans="1:1">
      <c r="A8230">
        <v>8227</v>
      </c>
    </row>
    <row r="8231" spans="1:1">
      <c r="A8231">
        <v>8228</v>
      </c>
    </row>
    <row r="8232" spans="1:1">
      <c r="A8232">
        <v>8229</v>
      </c>
    </row>
    <row r="8233" spans="1:1">
      <c r="A8233">
        <v>8230</v>
      </c>
    </row>
    <row r="8234" spans="1:1">
      <c r="A8234">
        <v>8231</v>
      </c>
    </row>
    <row r="8235" spans="1:1">
      <c r="A8235">
        <v>8232</v>
      </c>
    </row>
    <row r="8236" spans="1:1">
      <c r="A8236">
        <v>8233</v>
      </c>
    </row>
    <row r="8237" spans="1:1">
      <c r="A8237">
        <v>8234</v>
      </c>
    </row>
    <row r="8238" spans="1:1">
      <c r="A8238">
        <v>8235</v>
      </c>
    </row>
    <row r="8239" spans="1:1">
      <c r="A8239">
        <v>8236</v>
      </c>
    </row>
    <row r="8240" spans="1:1">
      <c r="A8240">
        <v>8237</v>
      </c>
    </row>
    <row r="8241" spans="1:1">
      <c r="A8241">
        <v>8238</v>
      </c>
    </row>
    <row r="8242" spans="1:1">
      <c r="A8242">
        <v>8239</v>
      </c>
    </row>
    <row r="8243" spans="1:1">
      <c r="A8243">
        <v>8240</v>
      </c>
    </row>
    <row r="8244" spans="1:1">
      <c r="A8244">
        <v>8241</v>
      </c>
    </row>
    <row r="8245" spans="1:1">
      <c r="A8245">
        <v>8242</v>
      </c>
    </row>
    <row r="8246" spans="1:1">
      <c r="A8246">
        <v>8243</v>
      </c>
    </row>
    <row r="8247" spans="1:1">
      <c r="A8247">
        <v>8244</v>
      </c>
    </row>
    <row r="8248" spans="1:1">
      <c r="A8248">
        <v>8245</v>
      </c>
    </row>
    <row r="8249" spans="1:1">
      <c r="A8249">
        <v>8246</v>
      </c>
    </row>
    <row r="8250" spans="1:1">
      <c r="A8250">
        <v>8247</v>
      </c>
    </row>
    <row r="8251" spans="1:1">
      <c r="A8251">
        <v>8248</v>
      </c>
    </row>
    <row r="8252" spans="1:1">
      <c r="A8252">
        <v>8249</v>
      </c>
    </row>
    <row r="8253" spans="1:1">
      <c r="A8253">
        <v>8250</v>
      </c>
    </row>
    <row r="8254" spans="1:1">
      <c r="A8254">
        <v>8251</v>
      </c>
    </row>
    <row r="8255" spans="1:1">
      <c r="A8255">
        <v>8252</v>
      </c>
    </row>
    <row r="8256" spans="1:1">
      <c r="A8256">
        <v>8253</v>
      </c>
    </row>
    <row r="8257" spans="1:1">
      <c r="A8257">
        <v>8254</v>
      </c>
    </row>
    <row r="8258" spans="1:1">
      <c r="A8258">
        <v>8255</v>
      </c>
    </row>
    <row r="8259" spans="1:1">
      <c r="A8259">
        <v>8256</v>
      </c>
    </row>
    <row r="8260" spans="1:1">
      <c r="A8260">
        <v>8257</v>
      </c>
    </row>
    <row r="8261" spans="1:1">
      <c r="A8261">
        <v>8258</v>
      </c>
    </row>
    <row r="8262" spans="1:1">
      <c r="A8262">
        <v>8259</v>
      </c>
    </row>
    <row r="8263" spans="1:1">
      <c r="A8263">
        <v>8260</v>
      </c>
    </row>
    <row r="8264" spans="1:1">
      <c r="A8264">
        <v>8261</v>
      </c>
    </row>
    <row r="8265" spans="1:1">
      <c r="A8265">
        <v>8262</v>
      </c>
    </row>
    <row r="8266" spans="1:1">
      <c r="A8266">
        <v>8263</v>
      </c>
    </row>
    <row r="8267" spans="1:1">
      <c r="A8267">
        <v>8264</v>
      </c>
    </row>
    <row r="8268" spans="1:1">
      <c r="A8268">
        <v>8265</v>
      </c>
    </row>
    <row r="8269" spans="1:1">
      <c r="A8269">
        <v>8266</v>
      </c>
    </row>
    <row r="8270" spans="1:1">
      <c r="A8270">
        <v>8267</v>
      </c>
    </row>
    <row r="8271" spans="1:1">
      <c r="A8271">
        <v>8268</v>
      </c>
    </row>
    <row r="8272" spans="1:1">
      <c r="A8272">
        <v>8269</v>
      </c>
    </row>
    <row r="8273" spans="1:1">
      <c r="A8273">
        <v>8270</v>
      </c>
    </row>
    <row r="8274" spans="1:1">
      <c r="A8274">
        <v>8271</v>
      </c>
    </row>
    <row r="8275" spans="1:1">
      <c r="A8275">
        <v>8272</v>
      </c>
    </row>
    <row r="8276" spans="1:1">
      <c r="A8276">
        <v>8273</v>
      </c>
    </row>
    <row r="8277" spans="1:1">
      <c r="A8277">
        <v>8274</v>
      </c>
    </row>
    <row r="8278" spans="1:1">
      <c r="A8278">
        <v>8275</v>
      </c>
    </row>
    <row r="8279" spans="1:1">
      <c r="A8279">
        <v>8276</v>
      </c>
    </row>
    <row r="8280" spans="1:1">
      <c r="A8280">
        <v>8277</v>
      </c>
    </row>
    <row r="8281" spans="1:1">
      <c r="A8281">
        <v>8278</v>
      </c>
    </row>
    <row r="8282" spans="1:1">
      <c r="A8282">
        <v>8279</v>
      </c>
    </row>
    <row r="8283" spans="1:1">
      <c r="A8283">
        <v>8280</v>
      </c>
    </row>
    <row r="8284" spans="1:1">
      <c r="A8284">
        <v>8281</v>
      </c>
    </row>
    <row r="8285" spans="1:1">
      <c r="A8285">
        <v>8282</v>
      </c>
    </row>
    <row r="8286" spans="1:1">
      <c r="A8286">
        <v>8283</v>
      </c>
    </row>
    <row r="8287" spans="1:1">
      <c r="A8287">
        <v>8284</v>
      </c>
    </row>
    <row r="8288" spans="1:1">
      <c r="A8288">
        <v>8285</v>
      </c>
    </row>
    <row r="8289" spans="1:1">
      <c r="A8289">
        <v>8286</v>
      </c>
    </row>
    <row r="8290" spans="1:1">
      <c r="A8290">
        <v>8287</v>
      </c>
    </row>
    <row r="8291" spans="1:1">
      <c r="A8291">
        <v>8288</v>
      </c>
    </row>
    <row r="8292" spans="1:1">
      <c r="A8292">
        <v>8289</v>
      </c>
    </row>
    <row r="8293" spans="1:1">
      <c r="A8293">
        <v>8290</v>
      </c>
    </row>
    <row r="8294" spans="1:1">
      <c r="A8294">
        <v>8291</v>
      </c>
    </row>
    <row r="8295" spans="1:1">
      <c r="A8295">
        <v>8292</v>
      </c>
    </row>
    <row r="8296" spans="1:1">
      <c r="A8296">
        <v>8293</v>
      </c>
    </row>
    <row r="8297" spans="1:1">
      <c r="A8297">
        <v>8294</v>
      </c>
    </row>
    <row r="8298" spans="1:1">
      <c r="A8298">
        <v>8295</v>
      </c>
    </row>
    <row r="8299" spans="1:1">
      <c r="A8299">
        <v>8296</v>
      </c>
    </row>
    <row r="8300" spans="1:1">
      <c r="A8300">
        <v>8297</v>
      </c>
    </row>
    <row r="8301" spans="1:1">
      <c r="A8301">
        <v>8298</v>
      </c>
    </row>
    <row r="8302" spans="1:1">
      <c r="A8302">
        <v>8299</v>
      </c>
    </row>
    <row r="8303" spans="1:1">
      <c r="A8303">
        <v>8300</v>
      </c>
    </row>
    <row r="8304" spans="1:1">
      <c r="A8304">
        <v>8301</v>
      </c>
    </row>
    <row r="8305" spans="1:1">
      <c r="A8305">
        <v>8302</v>
      </c>
    </row>
    <row r="8306" spans="1:1">
      <c r="A8306">
        <v>8303</v>
      </c>
    </row>
    <row r="8307" spans="1:1">
      <c r="A8307">
        <v>8304</v>
      </c>
    </row>
    <row r="8308" spans="1:1">
      <c r="A8308">
        <v>8305</v>
      </c>
    </row>
    <row r="8309" spans="1:1">
      <c r="A8309">
        <v>8306</v>
      </c>
    </row>
    <row r="8310" spans="1:1">
      <c r="A8310">
        <v>8307</v>
      </c>
    </row>
    <row r="8311" spans="1:1">
      <c r="A8311">
        <v>8308</v>
      </c>
    </row>
    <row r="8312" spans="1:1">
      <c r="A8312">
        <v>8309</v>
      </c>
    </row>
    <row r="8313" spans="1:1">
      <c r="A8313">
        <v>8310</v>
      </c>
    </row>
    <row r="8314" spans="1:1">
      <c r="A8314">
        <v>8311</v>
      </c>
    </row>
    <row r="8315" spans="1:1">
      <c r="A8315">
        <v>8312</v>
      </c>
    </row>
    <row r="8316" spans="1:1">
      <c r="A8316">
        <v>8313</v>
      </c>
    </row>
    <row r="8317" spans="1:1">
      <c r="A8317">
        <v>8314</v>
      </c>
    </row>
    <row r="8318" spans="1:1">
      <c r="A8318">
        <v>8315</v>
      </c>
    </row>
    <row r="8319" spans="1:1">
      <c r="A8319">
        <v>8316</v>
      </c>
    </row>
    <row r="8320" spans="1:1">
      <c r="A8320">
        <v>8317</v>
      </c>
    </row>
    <row r="8321" spans="1:1">
      <c r="A8321">
        <v>8318</v>
      </c>
    </row>
    <row r="8322" spans="1:1">
      <c r="A8322">
        <v>8319</v>
      </c>
    </row>
    <row r="8323" spans="1:1">
      <c r="A8323">
        <v>8320</v>
      </c>
    </row>
    <row r="8324" spans="1:1">
      <c r="A8324">
        <v>8321</v>
      </c>
    </row>
    <row r="8325" spans="1:1">
      <c r="A8325">
        <v>8322</v>
      </c>
    </row>
    <row r="8326" spans="1:1">
      <c r="A8326">
        <v>8323</v>
      </c>
    </row>
    <row r="8327" spans="1:1">
      <c r="A8327">
        <v>8324</v>
      </c>
    </row>
    <row r="8328" spans="1:1">
      <c r="A8328">
        <v>8325</v>
      </c>
    </row>
    <row r="8329" spans="1:1">
      <c r="A8329">
        <v>8326</v>
      </c>
    </row>
    <row r="8330" spans="1:1">
      <c r="A8330">
        <v>8327</v>
      </c>
    </row>
    <row r="8331" spans="1:1">
      <c r="A8331">
        <v>8328</v>
      </c>
    </row>
    <row r="8332" spans="1:1">
      <c r="A8332">
        <v>8329</v>
      </c>
    </row>
    <row r="8333" spans="1:1">
      <c r="A8333">
        <v>8330</v>
      </c>
    </row>
    <row r="8334" spans="1:1">
      <c r="A8334">
        <v>8331</v>
      </c>
    </row>
    <row r="8335" spans="1:1">
      <c r="A8335">
        <v>8332</v>
      </c>
    </row>
    <row r="8336" spans="1:1">
      <c r="A8336">
        <v>8333</v>
      </c>
    </row>
    <row r="8337" spans="1:1">
      <c r="A8337">
        <v>8334</v>
      </c>
    </row>
    <row r="8338" spans="1:1">
      <c r="A8338">
        <v>8335</v>
      </c>
    </row>
    <row r="8339" spans="1:1">
      <c r="A8339">
        <v>8336</v>
      </c>
    </row>
    <row r="8340" spans="1:1">
      <c r="A8340">
        <v>8337</v>
      </c>
    </row>
    <row r="8341" spans="1:1">
      <c r="A8341">
        <v>8338</v>
      </c>
    </row>
    <row r="8342" spans="1:1">
      <c r="A8342">
        <v>8339</v>
      </c>
    </row>
    <row r="8343" spans="1:1">
      <c r="A8343">
        <v>8340</v>
      </c>
    </row>
    <row r="8344" spans="1:1">
      <c r="A8344">
        <v>8341</v>
      </c>
    </row>
    <row r="8345" spans="1:1">
      <c r="A8345">
        <v>8342</v>
      </c>
    </row>
    <row r="8346" spans="1:1">
      <c r="A8346">
        <v>8343</v>
      </c>
    </row>
    <row r="8347" spans="1:1">
      <c r="A8347">
        <v>8344</v>
      </c>
    </row>
    <row r="8348" spans="1:1">
      <c r="A8348">
        <v>8345</v>
      </c>
    </row>
    <row r="8349" spans="1:1">
      <c r="A8349">
        <v>8346</v>
      </c>
    </row>
    <row r="8350" spans="1:1">
      <c r="A8350">
        <v>8347</v>
      </c>
    </row>
    <row r="8351" spans="1:1">
      <c r="A8351">
        <v>8348</v>
      </c>
    </row>
    <row r="8352" spans="1:1">
      <c r="A8352">
        <v>8349</v>
      </c>
    </row>
    <row r="8353" spans="1:1">
      <c r="A8353">
        <v>8350</v>
      </c>
    </row>
    <row r="8354" spans="1:1">
      <c r="A8354">
        <v>8351</v>
      </c>
    </row>
    <row r="8355" spans="1:1">
      <c r="A8355">
        <v>8352</v>
      </c>
    </row>
    <row r="8356" spans="1:1">
      <c r="A8356">
        <v>8353</v>
      </c>
    </row>
    <row r="8357" spans="1:1">
      <c r="A8357">
        <v>8354</v>
      </c>
    </row>
    <row r="8358" spans="1:1">
      <c r="A8358">
        <v>8355</v>
      </c>
    </row>
    <row r="8359" spans="1:1">
      <c r="A8359">
        <v>8356</v>
      </c>
    </row>
    <row r="8360" spans="1:1">
      <c r="A8360">
        <v>8357</v>
      </c>
    </row>
    <row r="8361" spans="1:1">
      <c r="A8361">
        <v>8358</v>
      </c>
    </row>
    <row r="8362" spans="1:1">
      <c r="A8362">
        <v>8359</v>
      </c>
    </row>
    <row r="8363" spans="1:1">
      <c r="A8363">
        <v>8360</v>
      </c>
    </row>
    <row r="8364" spans="1:1">
      <c r="A8364">
        <v>8361</v>
      </c>
    </row>
    <row r="8365" spans="1:1">
      <c r="A8365">
        <v>8362</v>
      </c>
    </row>
    <row r="8366" spans="1:1">
      <c r="A8366">
        <v>8363</v>
      </c>
    </row>
    <row r="8367" spans="1:1">
      <c r="A8367">
        <v>8364</v>
      </c>
    </row>
    <row r="8368" spans="1:1">
      <c r="A8368">
        <v>8365</v>
      </c>
    </row>
    <row r="8369" spans="1:1">
      <c r="A8369">
        <v>8366</v>
      </c>
    </row>
    <row r="8370" spans="1:1">
      <c r="A8370">
        <v>8367</v>
      </c>
    </row>
    <row r="8371" spans="1:1">
      <c r="A8371">
        <v>8368</v>
      </c>
    </row>
    <row r="8372" spans="1:1">
      <c r="A8372">
        <v>8369</v>
      </c>
    </row>
    <row r="8373" spans="1:1">
      <c r="A8373">
        <v>8370</v>
      </c>
    </row>
    <row r="8374" spans="1:1">
      <c r="A8374">
        <v>8371</v>
      </c>
    </row>
    <row r="8375" spans="1:1">
      <c r="A8375">
        <v>8372</v>
      </c>
    </row>
    <row r="8376" spans="1:1">
      <c r="A8376">
        <v>8373</v>
      </c>
    </row>
    <row r="8377" spans="1:1">
      <c r="A8377">
        <v>8374</v>
      </c>
    </row>
    <row r="8378" spans="1:1">
      <c r="A8378">
        <v>8375</v>
      </c>
    </row>
    <row r="8379" spans="1:1">
      <c r="A8379">
        <v>8376</v>
      </c>
    </row>
    <row r="8380" spans="1:1">
      <c r="A8380">
        <v>8377</v>
      </c>
    </row>
    <row r="8381" spans="1:1">
      <c r="A8381">
        <v>8378</v>
      </c>
    </row>
    <row r="8382" spans="1:1">
      <c r="A8382">
        <v>8379</v>
      </c>
    </row>
    <row r="8383" spans="1:1">
      <c r="A8383">
        <v>8380</v>
      </c>
    </row>
    <row r="8384" spans="1:1">
      <c r="A8384">
        <v>8381</v>
      </c>
    </row>
    <row r="8385" spans="1:1">
      <c r="A8385">
        <v>8382</v>
      </c>
    </row>
    <row r="8386" spans="1:1">
      <c r="A8386">
        <v>8383</v>
      </c>
    </row>
    <row r="8387" spans="1:1">
      <c r="A8387">
        <v>8384</v>
      </c>
    </row>
    <row r="8388" spans="1:1">
      <c r="A8388">
        <v>8385</v>
      </c>
    </row>
    <row r="8389" spans="1:1">
      <c r="A8389">
        <v>8386</v>
      </c>
    </row>
    <row r="8390" spans="1:1">
      <c r="A8390">
        <v>8387</v>
      </c>
    </row>
    <row r="8391" spans="1:1">
      <c r="A8391">
        <v>8388</v>
      </c>
    </row>
    <row r="8392" spans="1:1">
      <c r="A8392">
        <v>8389</v>
      </c>
    </row>
    <row r="8393" spans="1:1">
      <c r="A8393">
        <v>8390</v>
      </c>
    </row>
    <row r="8394" spans="1:1">
      <c r="A8394">
        <v>8391</v>
      </c>
    </row>
    <row r="8395" spans="1:1">
      <c r="A8395">
        <v>8392</v>
      </c>
    </row>
    <row r="8396" spans="1:1">
      <c r="A8396">
        <v>8393</v>
      </c>
    </row>
    <row r="8397" spans="1:1">
      <c r="A8397">
        <v>8394</v>
      </c>
    </row>
    <row r="8398" spans="1:1">
      <c r="A8398">
        <v>8395</v>
      </c>
    </row>
    <row r="8399" spans="1:1">
      <c r="A8399">
        <v>8396</v>
      </c>
    </row>
    <row r="8400" spans="1:1">
      <c r="A8400">
        <v>8397</v>
      </c>
    </row>
    <row r="8401" spans="1:1">
      <c r="A8401">
        <v>8398</v>
      </c>
    </row>
    <row r="8402" spans="1:1">
      <c r="A8402">
        <v>8399</v>
      </c>
    </row>
    <row r="8403" spans="1:1">
      <c r="A8403">
        <v>8400</v>
      </c>
    </row>
    <row r="8404" spans="1:1">
      <c r="A8404">
        <v>8401</v>
      </c>
    </row>
    <row r="8405" spans="1:1">
      <c r="A8405">
        <v>8402</v>
      </c>
    </row>
    <row r="8406" spans="1:1">
      <c r="A8406">
        <v>8403</v>
      </c>
    </row>
    <row r="8407" spans="1:1">
      <c r="A8407">
        <v>8404</v>
      </c>
    </row>
    <row r="8408" spans="1:1">
      <c r="A8408">
        <v>8405</v>
      </c>
    </row>
    <row r="8409" spans="1:1">
      <c r="A8409">
        <v>8406</v>
      </c>
    </row>
    <row r="8410" spans="1:1">
      <c r="A8410">
        <v>8407</v>
      </c>
    </row>
    <row r="8411" spans="1:1">
      <c r="A8411">
        <v>8408</v>
      </c>
    </row>
    <row r="8412" spans="1:1">
      <c r="A8412">
        <v>8409</v>
      </c>
    </row>
    <row r="8413" spans="1:1">
      <c r="A8413">
        <v>8410</v>
      </c>
    </row>
    <row r="8414" spans="1:1">
      <c r="A8414">
        <v>8411</v>
      </c>
    </row>
    <row r="8415" spans="1:1">
      <c r="A8415">
        <v>8412</v>
      </c>
    </row>
    <row r="8416" spans="1:1">
      <c r="A8416">
        <v>8413</v>
      </c>
    </row>
    <row r="8417" spans="1:1">
      <c r="A8417">
        <v>8414</v>
      </c>
    </row>
    <row r="8418" spans="1:1">
      <c r="A8418">
        <v>8415</v>
      </c>
    </row>
    <row r="8419" spans="1:1">
      <c r="A8419">
        <v>8416</v>
      </c>
    </row>
    <row r="8420" spans="1:1">
      <c r="A8420">
        <v>8417</v>
      </c>
    </row>
    <row r="8421" spans="1:1">
      <c r="A8421">
        <v>8418</v>
      </c>
    </row>
    <row r="8422" spans="1:1">
      <c r="A8422">
        <v>8419</v>
      </c>
    </row>
    <row r="8423" spans="1:1">
      <c r="A8423">
        <v>8420</v>
      </c>
    </row>
    <row r="8424" spans="1:1">
      <c r="A8424">
        <v>8421</v>
      </c>
    </row>
    <row r="8425" spans="1:1">
      <c r="A8425">
        <v>8422</v>
      </c>
    </row>
    <row r="8426" spans="1:1">
      <c r="A8426">
        <v>8423</v>
      </c>
    </row>
    <row r="8427" spans="1:1">
      <c r="A8427">
        <v>8424</v>
      </c>
    </row>
    <row r="8428" spans="1:1">
      <c r="A8428">
        <v>8425</v>
      </c>
    </row>
    <row r="8429" spans="1:1">
      <c r="A8429">
        <v>8426</v>
      </c>
    </row>
    <row r="8430" spans="1:1">
      <c r="A8430">
        <v>8427</v>
      </c>
    </row>
    <row r="8431" spans="1:1">
      <c r="A8431">
        <v>8428</v>
      </c>
    </row>
    <row r="8432" spans="1:1">
      <c r="A8432">
        <v>8429</v>
      </c>
    </row>
    <row r="8433" spans="1:1">
      <c r="A8433">
        <v>8430</v>
      </c>
    </row>
    <row r="8434" spans="1:1">
      <c r="A8434">
        <v>8431</v>
      </c>
    </row>
    <row r="8435" spans="1:1">
      <c r="A8435">
        <v>8432</v>
      </c>
    </row>
    <row r="8436" spans="1:1">
      <c r="A8436">
        <v>8433</v>
      </c>
    </row>
    <row r="8437" spans="1:1">
      <c r="A8437">
        <v>8434</v>
      </c>
    </row>
    <row r="8438" spans="1:1">
      <c r="A8438">
        <v>8435</v>
      </c>
    </row>
    <row r="8439" spans="1:1">
      <c r="A8439">
        <v>8436</v>
      </c>
    </row>
    <row r="8440" spans="1:1">
      <c r="A8440">
        <v>8437</v>
      </c>
    </row>
    <row r="8441" spans="1:1">
      <c r="A8441">
        <v>8438</v>
      </c>
    </row>
    <row r="8442" spans="1:1">
      <c r="A8442">
        <v>8439</v>
      </c>
    </row>
    <row r="8443" spans="1:1">
      <c r="A8443">
        <v>8440</v>
      </c>
    </row>
    <row r="8444" spans="1:1">
      <c r="A8444">
        <v>8441</v>
      </c>
    </row>
    <row r="8445" spans="1:1">
      <c r="A8445">
        <v>8442</v>
      </c>
    </row>
    <row r="8446" spans="1:1">
      <c r="A8446">
        <v>8443</v>
      </c>
    </row>
    <row r="8447" spans="1:1">
      <c r="A8447">
        <v>8444</v>
      </c>
    </row>
    <row r="8448" spans="1:1">
      <c r="A8448">
        <v>8445</v>
      </c>
    </row>
    <row r="8449" spans="1:1">
      <c r="A8449">
        <v>8446</v>
      </c>
    </row>
    <row r="8450" spans="1:1">
      <c r="A8450">
        <v>8447</v>
      </c>
    </row>
    <row r="8451" spans="1:1">
      <c r="A8451">
        <v>8448</v>
      </c>
    </row>
    <row r="8452" spans="1:1">
      <c r="A8452">
        <v>8449</v>
      </c>
    </row>
    <row r="8453" spans="1:1">
      <c r="A8453">
        <v>8450</v>
      </c>
    </row>
    <row r="8454" spans="1:1">
      <c r="A8454">
        <v>8451</v>
      </c>
    </row>
    <row r="8455" spans="1:1">
      <c r="A8455">
        <v>8452</v>
      </c>
    </row>
    <row r="8456" spans="1:1">
      <c r="A8456">
        <v>8453</v>
      </c>
    </row>
    <row r="8457" spans="1:1">
      <c r="A8457">
        <v>8454</v>
      </c>
    </row>
    <row r="8458" spans="1:1">
      <c r="A8458">
        <v>8455</v>
      </c>
    </row>
    <row r="8459" spans="1:1">
      <c r="A8459">
        <v>8456</v>
      </c>
    </row>
    <row r="8460" spans="1:1">
      <c r="A8460">
        <v>8457</v>
      </c>
    </row>
    <row r="8461" spans="1:1">
      <c r="A8461">
        <v>8458</v>
      </c>
    </row>
    <row r="8462" spans="1:1">
      <c r="A8462">
        <v>8459</v>
      </c>
    </row>
    <row r="8463" spans="1:1">
      <c r="A8463">
        <v>8460</v>
      </c>
    </row>
    <row r="8464" spans="1:1">
      <c r="A8464">
        <v>8461</v>
      </c>
    </row>
    <row r="8465" spans="1:1">
      <c r="A8465">
        <v>8462</v>
      </c>
    </row>
    <row r="8466" spans="1:1">
      <c r="A8466">
        <v>8463</v>
      </c>
    </row>
    <row r="8467" spans="1:1">
      <c r="A8467">
        <v>8464</v>
      </c>
    </row>
    <row r="8468" spans="1:1">
      <c r="A8468">
        <v>8465</v>
      </c>
    </row>
    <row r="8469" spans="1:1">
      <c r="A8469">
        <v>8466</v>
      </c>
    </row>
    <row r="8470" spans="1:1">
      <c r="A8470">
        <v>8467</v>
      </c>
    </row>
    <row r="8471" spans="1:1">
      <c r="A8471">
        <v>8468</v>
      </c>
    </row>
    <row r="8472" spans="1:1">
      <c r="A8472">
        <v>8469</v>
      </c>
    </row>
    <row r="8473" spans="1:1">
      <c r="A8473">
        <v>8470</v>
      </c>
    </row>
    <row r="8474" spans="1:1">
      <c r="A8474">
        <v>8471</v>
      </c>
    </row>
    <row r="8475" spans="1:1">
      <c r="A8475">
        <v>8472</v>
      </c>
    </row>
    <row r="8476" spans="1:1">
      <c r="A8476">
        <v>8473</v>
      </c>
    </row>
    <row r="8477" spans="1:1">
      <c r="A8477">
        <v>8474</v>
      </c>
    </row>
    <row r="8478" spans="1:1">
      <c r="A8478">
        <v>8475</v>
      </c>
    </row>
    <row r="8479" spans="1:1">
      <c r="A8479">
        <v>8476</v>
      </c>
    </row>
    <row r="8480" spans="1:1">
      <c r="A8480">
        <v>8477</v>
      </c>
    </row>
    <row r="8481" spans="1:1">
      <c r="A8481">
        <v>8478</v>
      </c>
    </row>
    <row r="8482" spans="1:1">
      <c r="A8482">
        <v>8479</v>
      </c>
    </row>
    <row r="8483" spans="1:1">
      <c r="A8483">
        <v>8480</v>
      </c>
    </row>
    <row r="8484" spans="1:1">
      <c r="A8484">
        <v>8481</v>
      </c>
    </row>
    <row r="8485" spans="1:1">
      <c r="A8485">
        <v>8482</v>
      </c>
    </row>
    <row r="8486" spans="1:1">
      <c r="A8486">
        <v>8483</v>
      </c>
    </row>
    <row r="8487" spans="1:1">
      <c r="A8487">
        <v>8484</v>
      </c>
    </row>
    <row r="8488" spans="1:1">
      <c r="A8488">
        <v>8485</v>
      </c>
    </row>
    <row r="8489" spans="1:1">
      <c r="A8489">
        <v>8486</v>
      </c>
    </row>
    <row r="8490" spans="1:1">
      <c r="A8490">
        <v>8487</v>
      </c>
    </row>
    <row r="8491" spans="1:1">
      <c r="A8491">
        <v>8488</v>
      </c>
    </row>
    <row r="8492" spans="1:1">
      <c r="A8492">
        <v>8489</v>
      </c>
    </row>
    <row r="8493" spans="1:1">
      <c r="A8493">
        <v>8490</v>
      </c>
    </row>
    <row r="8494" spans="1:1">
      <c r="A8494">
        <v>8491</v>
      </c>
    </row>
    <row r="8495" spans="1:1">
      <c r="A8495">
        <v>8492</v>
      </c>
    </row>
    <row r="8496" spans="1:1">
      <c r="A8496">
        <v>8493</v>
      </c>
    </row>
    <row r="8497" spans="1:1">
      <c r="A8497">
        <v>8494</v>
      </c>
    </row>
    <row r="8498" spans="1:1">
      <c r="A8498">
        <v>8495</v>
      </c>
    </row>
    <row r="8499" spans="1:1">
      <c r="A8499">
        <v>8496</v>
      </c>
    </row>
    <row r="8500" spans="1:1">
      <c r="A8500">
        <v>8497</v>
      </c>
    </row>
    <row r="8501" spans="1:1">
      <c r="A8501">
        <v>8498</v>
      </c>
    </row>
    <row r="8502" spans="1:1">
      <c r="A8502">
        <v>8499</v>
      </c>
    </row>
    <row r="8503" spans="1:1">
      <c r="A8503">
        <v>8500</v>
      </c>
    </row>
    <row r="8504" spans="1:1">
      <c r="A8504">
        <v>8501</v>
      </c>
    </row>
    <row r="8505" spans="1:1">
      <c r="A8505">
        <v>8502</v>
      </c>
    </row>
    <row r="8506" spans="1:1">
      <c r="A8506">
        <v>8503</v>
      </c>
    </row>
    <row r="8507" spans="1:1">
      <c r="A8507">
        <v>8504</v>
      </c>
    </row>
    <row r="8508" spans="1:1">
      <c r="A8508">
        <v>8505</v>
      </c>
    </row>
    <row r="8509" spans="1:1">
      <c r="A8509">
        <v>8506</v>
      </c>
    </row>
    <row r="8510" spans="1:1">
      <c r="A8510">
        <v>8507</v>
      </c>
    </row>
    <row r="8511" spans="1:1">
      <c r="A8511">
        <v>8508</v>
      </c>
    </row>
    <row r="8512" spans="1:1">
      <c r="A8512">
        <v>8509</v>
      </c>
    </row>
    <row r="8513" spans="1:1">
      <c r="A8513">
        <v>8510</v>
      </c>
    </row>
    <row r="8514" spans="1:1">
      <c r="A8514">
        <v>8511</v>
      </c>
    </row>
    <row r="8515" spans="1:1">
      <c r="A8515">
        <v>8512</v>
      </c>
    </row>
    <row r="8516" spans="1:1">
      <c r="A8516">
        <v>8513</v>
      </c>
    </row>
    <row r="8517" spans="1:1">
      <c r="A8517">
        <v>8514</v>
      </c>
    </row>
    <row r="8518" spans="1:1">
      <c r="A8518">
        <v>8515</v>
      </c>
    </row>
    <row r="8519" spans="1:1">
      <c r="A8519">
        <v>8516</v>
      </c>
    </row>
    <row r="8520" spans="1:1">
      <c r="A8520">
        <v>8517</v>
      </c>
    </row>
    <row r="8521" spans="1:1">
      <c r="A8521">
        <v>8518</v>
      </c>
    </row>
    <row r="8522" spans="1:1">
      <c r="A8522">
        <v>8519</v>
      </c>
    </row>
    <row r="8523" spans="1:1">
      <c r="A8523">
        <v>8520</v>
      </c>
    </row>
    <row r="8524" spans="1:1">
      <c r="A8524">
        <v>8521</v>
      </c>
    </row>
    <row r="8525" spans="1:1">
      <c r="A8525">
        <v>8522</v>
      </c>
    </row>
    <row r="8526" spans="1:1">
      <c r="A8526">
        <v>8523</v>
      </c>
    </row>
    <row r="8527" spans="1:1">
      <c r="A8527">
        <v>8524</v>
      </c>
    </row>
    <row r="8528" spans="1:1">
      <c r="A8528">
        <v>8525</v>
      </c>
    </row>
    <row r="8529" spans="1:1">
      <c r="A8529">
        <v>8526</v>
      </c>
    </row>
    <row r="8530" spans="1:1">
      <c r="A8530">
        <v>8527</v>
      </c>
    </row>
    <row r="8531" spans="1:1">
      <c r="A8531">
        <v>8528</v>
      </c>
    </row>
    <row r="8532" spans="1:1">
      <c r="A8532">
        <v>8529</v>
      </c>
    </row>
    <row r="8533" spans="1:1">
      <c r="A8533">
        <v>8530</v>
      </c>
    </row>
    <row r="8534" spans="1:1">
      <c r="A8534">
        <v>8531</v>
      </c>
    </row>
    <row r="8535" spans="1:1">
      <c r="A8535">
        <v>8532</v>
      </c>
    </row>
    <row r="8536" spans="1:1">
      <c r="A8536">
        <v>8533</v>
      </c>
    </row>
    <row r="8537" spans="1:1">
      <c r="A8537">
        <v>8534</v>
      </c>
    </row>
    <row r="8538" spans="1:1">
      <c r="A8538">
        <v>8535</v>
      </c>
    </row>
    <row r="8539" spans="1:1">
      <c r="A8539">
        <v>8536</v>
      </c>
    </row>
    <row r="8540" spans="1:1">
      <c r="A8540">
        <v>8537</v>
      </c>
    </row>
    <row r="8541" spans="1:1">
      <c r="A8541">
        <v>8538</v>
      </c>
    </row>
    <row r="8542" spans="1:1">
      <c r="A8542">
        <v>8539</v>
      </c>
    </row>
    <row r="8543" spans="1:1">
      <c r="A8543">
        <v>8540</v>
      </c>
    </row>
    <row r="8544" spans="1:1">
      <c r="A8544">
        <v>8541</v>
      </c>
    </row>
    <row r="8545" spans="1:1">
      <c r="A8545">
        <v>8542</v>
      </c>
    </row>
    <row r="8546" spans="1:1">
      <c r="A8546">
        <v>8543</v>
      </c>
    </row>
    <row r="8547" spans="1:1">
      <c r="A8547">
        <v>8544</v>
      </c>
    </row>
    <row r="8548" spans="1:1">
      <c r="A8548">
        <v>8545</v>
      </c>
    </row>
    <row r="8549" spans="1:1">
      <c r="A8549">
        <v>8546</v>
      </c>
    </row>
    <row r="8550" spans="1:1">
      <c r="A8550">
        <v>8547</v>
      </c>
    </row>
    <row r="8551" spans="1:1">
      <c r="A8551">
        <v>8548</v>
      </c>
    </row>
    <row r="8552" spans="1:1">
      <c r="A8552">
        <v>8549</v>
      </c>
    </row>
    <row r="8553" spans="1:1">
      <c r="A8553">
        <v>8550</v>
      </c>
    </row>
    <row r="8554" spans="1:1">
      <c r="A8554">
        <v>8551</v>
      </c>
    </row>
    <row r="8555" spans="1:1">
      <c r="A8555">
        <v>8552</v>
      </c>
    </row>
    <row r="8556" spans="1:1">
      <c r="A8556">
        <v>8553</v>
      </c>
    </row>
    <row r="8557" spans="1:1">
      <c r="A8557">
        <v>8554</v>
      </c>
    </row>
    <row r="8558" spans="1:1">
      <c r="A8558">
        <v>8555</v>
      </c>
    </row>
    <row r="8559" spans="1:1">
      <c r="A8559">
        <v>8556</v>
      </c>
    </row>
    <row r="8560" spans="1:1">
      <c r="A8560">
        <v>8557</v>
      </c>
    </row>
    <row r="8561" spans="1:1">
      <c r="A8561">
        <v>8558</v>
      </c>
    </row>
    <row r="8562" spans="1:1">
      <c r="A8562">
        <v>8559</v>
      </c>
    </row>
    <row r="8563" spans="1:1">
      <c r="A8563">
        <v>8560</v>
      </c>
    </row>
    <row r="8564" spans="1:1">
      <c r="A8564">
        <v>8561</v>
      </c>
    </row>
    <row r="8565" spans="1:1">
      <c r="A8565">
        <v>8562</v>
      </c>
    </row>
    <row r="8566" spans="1:1">
      <c r="A8566">
        <v>8563</v>
      </c>
    </row>
    <row r="8567" spans="1:1">
      <c r="A8567">
        <v>8564</v>
      </c>
    </row>
    <row r="8568" spans="1:1">
      <c r="A8568">
        <v>8565</v>
      </c>
    </row>
    <row r="8569" spans="1:1">
      <c r="A8569">
        <v>8566</v>
      </c>
    </row>
    <row r="8570" spans="1:1">
      <c r="A8570">
        <v>8567</v>
      </c>
    </row>
    <row r="8571" spans="1:1">
      <c r="A8571">
        <v>8568</v>
      </c>
    </row>
    <row r="8572" spans="1:1">
      <c r="A8572">
        <v>8569</v>
      </c>
    </row>
    <row r="8573" spans="1:1">
      <c r="A8573">
        <v>8570</v>
      </c>
    </row>
    <row r="8574" spans="1:1">
      <c r="A8574">
        <v>8571</v>
      </c>
    </row>
    <row r="8575" spans="1:1">
      <c r="A8575">
        <v>8572</v>
      </c>
    </row>
    <row r="8576" spans="1:1">
      <c r="A8576">
        <v>8573</v>
      </c>
    </row>
    <row r="8577" spans="1:1">
      <c r="A8577">
        <v>8574</v>
      </c>
    </row>
    <row r="8578" spans="1:1">
      <c r="A8578">
        <v>8575</v>
      </c>
    </row>
    <row r="8579" spans="1:1">
      <c r="A8579">
        <v>8576</v>
      </c>
    </row>
    <row r="8580" spans="1:1">
      <c r="A8580">
        <v>8577</v>
      </c>
    </row>
    <row r="8581" spans="1:1">
      <c r="A8581">
        <v>8578</v>
      </c>
    </row>
    <row r="8582" spans="1:1">
      <c r="A8582">
        <v>8579</v>
      </c>
    </row>
    <row r="8583" spans="1:1">
      <c r="A8583">
        <v>8580</v>
      </c>
    </row>
    <row r="8584" spans="1:1">
      <c r="A8584">
        <v>8581</v>
      </c>
    </row>
    <row r="8585" spans="1:1">
      <c r="A8585">
        <v>8582</v>
      </c>
    </row>
    <row r="8586" spans="1:1">
      <c r="A8586">
        <v>8583</v>
      </c>
    </row>
    <row r="8587" spans="1:1">
      <c r="A8587">
        <v>8584</v>
      </c>
    </row>
    <row r="8588" spans="1:1">
      <c r="A8588">
        <v>8585</v>
      </c>
    </row>
    <row r="8589" spans="1:1">
      <c r="A8589">
        <v>8586</v>
      </c>
    </row>
    <row r="8590" spans="1:1">
      <c r="A8590">
        <v>8587</v>
      </c>
    </row>
    <row r="8591" spans="1:1">
      <c r="A8591">
        <v>8588</v>
      </c>
    </row>
    <row r="8592" spans="1:1">
      <c r="A8592">
        <v>8589</v>
      </c>
    </row>
    <row r="8593" spans="1:1">
      <c r="A8593">
        <v>8590</v>
      </c>
    </row>
    <row r="8594" spans="1:1">
      <c r="A8594">
        <v>8591</v>
      </c>
    </row>
    <row r="8595" spans="1:1">
      <c r="A8595">
        <v>8592</v>
      </c>
    </row>
    <row r="8596" spans="1:1">
      <c r="A8596">
        <v>8593</v>
      </c>
    </row>
    <row r="8597" spans="1:1">
      <c r="A8597">
        <v>8594</v>
      </c>
    </row>
    <row r="8598" spans="1:1">
      <c r="A8598">
        <v>8595</v>
      </c>
    </row>
    <row r="8599" spans="1:1">
      <c r="A8599">
        <v>8596</v>
      </c>
    </row>
    <row r="8600" spans="1:1">
      <c r="A8600">
        <v>8597</v>
      </c>
    </row>
    <row r="8601" spans="1:1">
      <c r="A8601">
        <v>8598</v>
      </c>
    </row>
    <row r="8602" spans="1:1">
      <c r="A8602">
        <v>8599</v>
      </c>
    </row>
    <row r="8603" spans="1:1">
      <c r="A8603">
        <v>8600</v>
      </c>
    </row>
    <row r="8604" spans="1:1">
      <c r="A8604">
        <v>8601</v>
      </c>
    </row>
    <row r="8605" spans="1:1">
      <c r="A8605">
        <v>8602</v>
      </c>
    </row>
    <row r="8606" spans="1:1">
      <c r="A8606">
        <v>8603</v>
      </c>
    </row>
    <row r="8607" spans="1:1">
      <c r="A8607">
        <v>8604</v>
      </c>
    </row>
    <row r="8608" spans="1:1">
      <c r="A8608">
        <v>8605</v>
      </c>
    </row>
    <row r="8609" spans="1:1">
      <c r="A8609">
        <v>8606</v>
      </c>
    </row>
    <row r="8610" spans="1:1">
      <c r="A8610">
        <v>8607</v>
      </c>
    </row>
    <row r="8611" spans="1:1">
      <c r="A8611">
        <v>8608</v>
      </c>
    </row>
    <row r="8612" spans="1:1">
      <c r="A8612">
        <v>8609</v>
      </c>
    </row>
    <row r="8613" spans="1:1">
      <c r="A8613">
        <v>8610</v>
      </c>
    </row>
    <row r="8614" spans="1:1">
      <c r="A8614">
        <v>8611</v>
      </c>
    </row>
    <row r="8615" spans="1:1">
      <c r="A8615">
        <v>8612</v>
      </c>
    </row>
    <row r="8616" spans="1:1">
      <c r="A8616">
        <v>8613</v>
      </c>
    </row>
    <row r="8617" spans="1:1">
      <c r="A8617">
        <v>8614</v>
      </c>
    </row>
    <row r="8618" spans="1:1">
      <c r="A8618">
        <v>8615</v>
      </c>
    </row>
    <row r="8619" spans="1:1">
      <c r="A8619">
        <v>8616</v>
      </c>
    </row>
    <row r="8620" spans="1:1">
      <c r="A8620">
        <v>8617</v>
      </c>
    </row>
    <row r="8621" spans="1:1">
      <c r="A8621">
        <v>8618</v>
      </c>
    </row>
    <row r="8622" spans="1:1">
      <c r="A8622">
        <v>8619</v>
      </c>
    </row>
    <row r="8623" spans="1:1">
      <c r="A8623">
        <v>8620</v>
      </c>
    </row>
    <row r="8624" spans="1:1">
      <c r="A8624">
        <v>8621</v>
      </c>
    </row>
    <row r="8625" spans="1:1">
      <c r="A8625">
        <v>8622</v>
      </c>
    </row>
    <row r="8626" spans="1:1">
      <c r="A8626">
        <v>8623</v>
      </c>
    </row>
    <row r="8627" spans="1:1">
      <c r="A8627">
        <v>8624</v>
      </c>
    </row>
    <row r="8628" spans="1:1">
      <c r="A8628">
        <v>8625</v>
      </c>
    </row>
    <row r="8629" spans="1:1">
      <c r="A8629">
        <v>8626</v>
      </c>
    </row>
    <row r="8630" spans="1:1">
      <c r="A8630">
        <v>8627</v>
      </c>
    </row>
    <row r="8631" spans="1:1">
      <c r="A8631">
        <v>8628</v>
      </c>
    </row>
    <row r="8632" spans="1:1">
      <c r="A8632">
        <v>8629</v>
      </c>
    </row>
    <row r="8633" spans="1:1">
      <c r="A8633">
        <v>8630</v>
      </c>
    </row>
    <row r="8634" spans="1:1">
      <c r="A8634">
        <v>8631</v>
      </c>
    </row>
    <row r="8635" spans="1:1">
      <c r="A8635">
        <v>8632</v>
      </c>
    </row>
    <row r="8636" spans="1:1">
      <c r="A8636">
        <v>8633</v>
      </c>
    </row>
    <row r="8637" spans="1:1">
      <c r="A8637">
        <v>8634</v>
      </c>
    </row>
    <row r="8638" spans="1:1">
      <c r="A8638">
        <v>8635</v>
      </c>
    </row>
    <row r="8639" spans="1:1">
      <c r="A8639">
        <v>8636</v>
      </c>
    </row>
    <row r="8640" spans="1:1">
      <c r="A8640">
        <v>8637</v>
      </c>
    </row>
    <row r="8641" spans="1:1">
      <c r="A8641">
        <v>8638</v>
      </c>
    </row>
    <row r="8642" spans="1:1">
      <c r="A8642">
        <v>8639</v>
      </c>
    </row>
    <row r="8643" spans="1:1">
      <c r="A8643">
        <v>8640</v>
      </c>
    </row>
    <row r="8644" spans="1:1">
      <c r="A8644">
        <v>8641</v>
      </c>
    </row>
    <row r="8645" spans="1:1">
      <c r="A8645">
        <v>8642</v>
      </c>
    </row>
    <row r="8646" spans="1:1">
      <c r="A8646">
        <v>8643</v>
      </c>
    </row>
    <row r="8647" spans="1:1">
      <c r="A8647">
        <v>8644</v>
      </c>
    </row>
    <row r="8648" spans="1:1">
      <c r="A8648">
        <v>8645</v>
      </c>
    </row>
    <row r="8649" spans="1:1">
      <c r="A8649">
        <v>8646</v>
      </c>
    </row>
    <row r="8650" spans="1:1">
      <c r="A8650">
        <v>8647</v>
      </c>
    </row>
    <row r="8651" spans="1:1">
      <c r="A8651">
        <v>8648</v>
      </c>
    </row>
    <row r="8652" spans="1:1">
      <c r="A8652">
        <v>8649</v>
      </c>
    </row>
    <row r="8653" spans="1:1">
      <c r="A8653">
        <v>8650</v>
      </c>
    </row>
    <row r="8654" spans="1:1">
      <c r="A8654">
        <v>8651</v>
      </c>
    </row>
    <row r="8655" spans="1:1">
      <c r="A8655">
        <v>8652</v>
      </c>
    </row>
    <row r="8656" spans="1:1">
      <c r="A8656">
        <v>8653</v>
      </c>
    </row>
    <row r="8657" spans="1:1">
      <c r="A8657">
        <v>8654</v>
      </c>
    </row>
    <row r="8658" spans="1:1">
      <c r="A8658">
        <v>8655</v>
      </c>
    </row>
    <row r="8659" spans="1:1">
      <c r="A8659">
        <v>8656</v>
      </c>
    </row>
    <row r="8660" spans="1:1">
      <c r="A8660">
        <v>8657</v>
      </c>
    </row>
    <row r="8661" spans="1:1">
      <c r="A8661">
        <v>8658</v>
      </c>
    </row>
    <row r="8662" spans="1:1">
      <c r="A8662">
        <v>8659</v>
      </c>
    </row>
    <row r="8663" spans="1:1">
      <c r="A8663">
        <v>8660</v>
      </c>
    </row>
    <row r="8664" spans="1:1">
      <c r="A8664">
        <v>8661</v>
      </c>
    </row>
    <row r="8665" spans="1:1">
      <c r="A8665">
        <v>8662</v>
      </c>
    </row>
    <row r="8666" spans="1:1">
      <c r="A8666">
        <v>8663</v>
      </c>
    </row>
    <row r="8667" spans="1:1">
      <c r="A8667">
        <v>8664</v>
      </c>
    </row>
    <row r="8668" spans="1:1">
      <c r="A8668">
        <v>8665</v>
      </c>
    </row>
    <row r="8669" spans="1:1">
      <c r="A8669">
        <v>8666</v>
      </c>
    </row>
    <row r="8670" spans="1:1">
      <c r="A8670">
        <v>8667</v>
      </c>
    </row>
    <row r="8671" spans="1:1">
      <c r="A8671">
        <v>8668</v>
      </c>
    </row>
    <row r="8672" spans="1:1">
      <c r="A8672">
        <v>8669</v>
      </c>
    </row>
    <row r="8673" spans="1:1">
      <c r="A8673">
        <v>8670</v>
      </c>
    </row>
    <row r="8674" spans="1:1">
      <c r="A8674">
        <v>8671</v>
      </c>
    </row>
    <row r="8675" spans="1:1">
      <c r="A8675">
        <v>8672</v>
      </c>
    </row>
    <row r="8676" spans="1:1">
      <c r="A8676">
        <v>8673</v>
      </c>
    </row>
    <row r="8677" spans="1:1">
      <c r="A8677">
        <v>8674</v>
      </c>
    </row>
    <row r="8678" spans="1:1">
      <c r="A8678">
        <v>8675</v>
      </c>
    </row>
    <row r="8679" spans="1:1">
      <c r="A8679">
        <v>8676</v>
      </c>
    </row>
    <row r="8680" spans="1:1">
      <c r="A8680">
        <v>8677</v>
      </c>
    </row>
    <row r="8681" spans="1:1">
      <c r="A8681">
        <v>8678</v>
      </c>
    </row>
    <row r="8682" spans="1:1">
      <c r="A8682">
        <v>8679</v>
      </c>
    </row>
    <row r="8683" spans="1:1">
      <c r="A8683">
        <v>8680</v>
      </c>
    </row>
    <row r="8684" spans="1:1">
      <c r="A8684">
        <v>8681</v>
      </c>
    </row>
    <row r="8685" spans="1:1">
      <c r="A8685">
        <v>8682</v>
      </c>
    </row>
    <row r="8686" spans="1:1">
      <c r="A8686">
        <v>8683</v>
      </c>
    </row>
    <row r="8687" spans="1:1">
      <c r="A8687">
        <v>8684</v>
      </c>
    </row>
    <row r="8688" spans="1:1">
      <c r="A8688">
        <v>8685</v>
      </c>
    </row>
    <row r="8689" spans="1:1">
      <c r="A8689">
        <v>8686</v>
      </c>
    </row>
    <row r="8690" spans="1:1">
      <c r="A8690">
        <v>8687</v>
      </c>
    </row>
    <row r="8691" spans="1:1">
      <c r="A8691">
        <v>8688</v>
      </c>
    </row>
    <row r="8692" spans="1:1">
      <c r="A8692">
        <v>8689</v>
      </c>
    </row>
    <row r="8693" spans="1:1">
      <c r="A8693">
        <v>8690</v>
      </c>
    </row>
    <row r="8694" spans="1:1">
      <c r="A8694">
        <v>8691</v>
      </c>
    </row>
    <row r="8695" spans="1:1">
      <c r="A8695">
        <v>8692</v>
      </c>
    </row>
    <row r="8696" spans="1:1">
      <c r="A8696">
        <v>8693</v>
      </c>
    </row>
    <row r="8697" spans="1:1">
      <c r="A8697">
        <v>8694</v>
      </c>
    </row>
    <row r="8698" spans="1:1">
      <c r="A8698">
        <v>8695</v>
      </c>
    </row>
    <row r="8699" spans="1:1">
      <c r="A8699">
        <v>8696</v>
      </c>
    </row>
    <row r="8700" spans="1:1">
      <c r="A8700">
        <v>8697</v>
      </c>
    </row>
    <row r="8701" spans="1:1">
      <c r="A8701">
        <v>8698</v>
      </c>
    </row>
    <row r="8702" spans="1:1">
      <c r="A8702">
        <v>8699</v>
      </c>
    </row>
    <row r="8703" spans="1:1">
      <c r="A8703">
        <v>8700</v>
      </c>
    </row>
    <row r="8704" spans="1:1">
      <c r="A8704">
        <v>8701</v>
      </c>
    </row>
    <row r="8705" spans="1:1">
      <c r="A8705">
        <v>8702</v>
      </c>
    </row>
    <row r="8706" spans="1:1">
      <c r="A8706">
        <v>8703</v>
      </c>
    </row>
    <row r="8707" spans="1:1">
      <c r="A8707">
        <v>8704</v>
      </c>
    </row>
    <row r="8708" spans="1:1">
      <c r="A8708">
        <v>8705</v>
      </c>
    </row>
    <row r="8709" spans="1:1">
      <c r="A8709">
        <v>8706</v>
      </c>
    </row>
    <row r="8710" spans="1:1">
      <c r="A8710">
        <v>8707</v>
      </c>
    </row>
    <row r="8711" spans="1:1">
      <c r="A8711">
        <v>8708</v>
      </c>
    </row>
    <row r="8712" spans="1:1">
      <c r="A8712">
        <v>8709</v>
      </c>
    </row>
    <row r="8713" spans="1:1">
      <c r="A8713">
        <v>8710</v>
      </c>
    </row>
    <row r="8714" spans="1:1">
      <c r="A8714">
        <v>8711</v>
      </c>
    </row>
    <row r="8715" spans="1:1">
      <c r="A8715">
        <v>8712</v>
      </c>
    </row>
    <row r="8716" spans="1:1">
      <c r="A8716">
        <v>8713</v>
      </c>
    </row>
    <row r="8717" spans="1:1">
      <c r="A8717">
        <v>8714</v>
      </c>
    </row>
    <row r="8718" spans="1:1">
      <c r="A8718">
        <v>8715</v>
      </c>
    </row>
    <row r="8719" spans="1:1">
      <c r="A8719">
        <v>8716</v>
      </c>
    </row>
    <row r="8720" spans="1:1">
      <c r="A8720">
        <v>8717</v>
      </c>
    </row>
    <row r="8721" spans="1:1">
      <c r="A8721">
        <v>8718</v>
      </c>
    </row>
    <row r="8722" spans="1:1">
      <c r="A8722">
        <v>8719</v>
      </c>
    </row>
    <row r="8723" spans="1:1">
      <c r="A8723">
        <v>8720</v>
      </c>
    </row>
    <row r="8724" spans="1:1">
      <c r="A8724">
        <v>8721</v>
      </c>
    </row>
    <row r="8725" spans="1:1">
      <c r="A8725">
        <v>8722</v>
      </c>
    </row>
    <row r="8726" spans="1:1">
      <c r="A8726">
        <v>8723</v>
      </c>
    </row>
    <row r="8727" spans="1:1">
      <c r="A8727">
        <v>8724</v>
      </c>
    </row>
    <row r="8728" spans="1:1">
      <c r="A8728">
        <v>8725</v>
      </c>
    </row>
    <row r="8729" spans="1:1">
      <c r="A8729">
        <v>8726</v>
      </c>
    </row>
    <row r="8730" spans="1:1">
      <c r="A8730">
        <v>8727</v>
      </c>
    </row>
    <row r="8731" spans="1:1">
      <c r="A8731">
        <v>8728</v>
      </c>
    </row>
    <row r="8732" spans="1:1">
      <c r="A8732">
        <v>8729</v>
      </c>
    </row>
    <row r="8733" spans="1:1">
      <c r="A8733">
        <v>8730</v>
      </c>
    </row>
    <row r="8734" spans="1:1">
      <c r="A8734">
        <v>8731</v>
      </c>
    </row>
    <row r="8735" spans="1:1">
      <c r="A8735">
        <v>8732</v>
      </c>
    </row>
    <row r="8736" spans="1:1">
      <c r="A8736">
        <v>8733</v>
      </c>
    </row>
    <row r="8737" spans="1:1">
      <c r="A8737">
        <v>8734</v>
      </c>
    </row>
    <row r="8738" spans="1:1">
      <c r="A8738">
        <v>8735</v>
      </c>
    </row>
    <row r="8739" spans="1:1">
      <c r="A8739">
        <v>8736</v>
      </c>
    </row>
    <row r="8740" spans="1:1">
      <c r="A8740">
        <v>8737</v>
      </c>
    </row>
    <row r="8741" spans="1:1">
      <c r="A8741">
        <v>8738</v>
      </c>
    </row>
    <row r="8742" spans="1:1">
      <c r="A8742">
        <v>8739</v>
      </c>
    </row>
    <row r="8743" spans="1:1">
      <c r="A8743">
        <v>8740</v>
      </c>
    </row>
    <row r="8744" spans="1:1">
      <c r="A8744">
        <v>8741</v>
      </c>
    </row>
    <row r="8745" spans="1:1">
      <c r="A8745">
        <v>8742</v>
      </c>
    </row>
    <row r="8746" spans="1:1">
      <c r="A8746">
        <v>8743</v>
      </c>
    </row>
    <row r="8747" spans="1:1">
      <c r="A8747">
        <v>8744</v>
      </c>
    </row>
    <row r="8748" spans="1:1">
      <c r="A8748">
        <v>8745</v>
      </c>
    </row>
    <row r="8749" spans="1:1">
      <c r="A8749">
        <v>8746</v>
      </c>
    </row>
    <row r="8750" spans="1:1">
      <c r="A8750">
        <v>8747</v>
      </c>
    </row>
    <row r="8751" spans="1:1">
      <c r="A8751">
        <v>8748</v>
      </c>
    </row>
    <row r="8752" spans="1:1">
      <c r="A8752">
        <v>8749</v>
      </c>
    </row>
    <row r="8753" spans="1:1">
      <c r="A8753">
        <v>8750</v>
      </c>
    </row>
    <row r="8754" spans="1:1">
      <c r="A8754">
        <v>8751</v>
      </c>
    </row>
    <row r="8755" spans="1:1">
      <c r="A8755">
        <v>8752</v>
      </c>
    </row>
    <row r="8756" spans="1:1">
      <c r="A8756">
        <v>8753</v>
      </c>
    </row>
    <row r="8757" spans="1:1">
      <c r="A8757">
        <v>8754</v>
      </c>
    </row>
    <row r="8758" spans="1:1">
      <c r="A8758">
        <v>8755</v>
      </c>
    </row>
    <row r="8759" spans="1:1">
      <c r="A8759">
        <v>8756</v>
      </c>
    </row>
    <row r="8760" spans="1:1">
      <c r="A8760">
        <v>8757</v>
      </c>
    </row>
    <row r="8761" spans="1:1">
      <c r="A8761">
        <v>8758</v>
      </c>
    </row>
    <row r="8762" spans="1:1">
      <c r="A8762">
        <v>8759</v>
      </c>
    </row>
    <row r="8763" spans="1:1">
      <c r="A8763">
        <v>8760</v>
      </c>
    </row>
    <row r="8764" spans="1:1">
      <c r="A8764">
        <v>8761</v>
      </c>
    </row>
    <row r="8765" spans="1:1">
      <c r="A8765">
        <v>8762</v>
      </c>
    </row>
    <row r="8766" spans="1:1">
      <c r="A8766">
        <v>8763</v>
      </c>
    </row>
    <row r="8767" spans="1:1">
      <c r="A8767">
        <v>8764</v>
      </c>
    </row>
    <row r="8768" spans="1:1">
      <c r="A8768">
        <v>8765</v>
      </c>
    </row>
    <row r="8769" spans="1:1">
      <c r="A8769">
        <v>8766</v>
      </c>
    </row>
    <row r="8770" spans="1:1">
      <c r="A8770">
        <v>8767</v>
      </c>
    </row>
    <row r="8771" spans="1:1">
      <c r="A8771">
        <v>8768</v>
      </c>
    </row>
    <row r="8772" spans="1:1">
      <c r="A8772">
        <v>8769</v>
      </c>
    </row>
    <row r="8773" spans="1:1">
      <c r="A8773">
        <v>8770</v>
      </c>
    </row>
    <row r="8774" spans="1:1">
      <c r="A8774">
        <v>8771</v>
      </c>
    </row>
    <row r="8775" spans="1:1">
      <c r="A8775">
        <v>8772</v>
      </c>
    </row>
    <row r="8776" spans="1:1">
      <c r="A8776">
        <v>8773</v>
      </c>
    </row>
    <row r="8777" spans="1:1">
      <c r="A8777">
        <v>8774</v>
      </c>
    </row>
    <row r="8778" spans="1:1">
      <c r="A8778">
        <v>8775</v>
      </c>
    </row>
    <row r="8779" spans="1:1">
      <c r="A8779">
        <v>8776</v>
      </c>
    </row>
    <row r="8780" spans="1:1">
      <c r="A8780">
        <v>8777</v>
      </c>
    </row>
    <row r="8781" spans="1:1">
      <c r="A8781">
        <v>8778</v>
      </c>
    </row>
    <row r="8782" spans="1:1">
      <c r="A8782">
        <v>8779</v>
      </c>
    </row>
    <row r="8783" spans="1:1">
      <c r="A8783">
        <v>8780</v>
      </c>
    </row>
    <row r="8784" spans="1:1">
      <c r="A8784">
        <v>8781</v>
      </c>
    </row>
    <row r="8785" spans="1:1">
      <c r="A8785">
        <v>8782</v>
      </c>
    </row>
    <row r="8786" spans="1:1">
      <c r="A8786">
        <v>8783</v>
      </c>
    </row>
    <row r="8787" spans="1:1">
      <c r="A8787">
        <v>8784</v>
      </c>
    </row>
    <row r="8788" spans="1:1">
      <c r="A8788">
        <v>8785</v>
      </c>
    </row>
    <row r="8789" spans="1:1">
      <c r="A8789">
        <v>8786</v>
      </c>
    </row>
    <row r="8790" spans="1:1">
      <c r="A8790">
        <v>8787</v>
      </c>
    </row>
    <row r="8791" spans="1:1">
      <c r="A8791">
        <v>8788</v>
      </c>
    </row>
    <row r="8792" spans="1:1">
      <c r="A8792">
        <v>8789</v>
      </c>
    </row>
    <row r="8793" spans="1:1">
      <c r="A8793">
        <v>8790</v>
      </c>
    </row>
    <row r="8794" spans="1:1">
      <c r="A8794">
        <v>8791</v>
      </c>
    </row>
    <row r="8795" spans="1:1">
      <c r="A8795">
        <v>8792</v>
      </c>
    </row>
    <row r="8796" spans="1:1">
      <c r="A8796">
        <v>8793</v>
      </c>
    </row>
    <row r="8797" spans="1:1">
      <c r="A8797">
        <v>8794</v>
      </c>
    </row>
    <row r="8798" spans="1:1">
      <c r="A8798">
        <v>8795</v>
      </c>
    </row>
    <row r="8799" spans="1:1">
      <c r="A8799">
        <v>8796</v>
      </c>
    </row>
    <row r="8800" spans="1:1">
      <c r="A8800">
        <v>8797</v>
      </c>
    </row>
    <row r="8801" spans="1:1">
      <c r="A8801">
        <v>8798</v>
      </c>
    </row>
    <row r="8802" spans="1:1">
      <c r="A8802">
        <v>8799</v>
      </c>
    </row>
    <row r="8803" spans="1:1">
      <c r="A8803">
        <v>8800</v>
      </c>
    </row>
    <row r="8804" spans="1:1">
      <c r="A8804">
        <v>8801</v>
      </c>
    </row>
    <row r="8805" spans="1:1">
      <c r="A8805">
        <v>8802</v>
      </c>
    </row>
    <row r="8806" spans="1:1">
      <c r="A8806">
        <v>8803</v>
      </c>
    </row>
    <row r="8807" spans="1:1">
      <c r="A8807">
        <v>8804</v>
      </c>
    </row>
    <row r="8808" spans="1:1">
      <c r="A8808">
        <v>8805</v>
      </c>
    </row>
    <row r="8809" spans="1:1">
      <c r="A8809">
        <v>8806</v>
      </c>
    </row>
    <row r="8810" spans="1:1">
      <c r="A8810">
        <v>8807</v>
      </c>
    </row>
    <row r="8811" spans="1:1">
      <c r="A8811">
        <v>8808</v>
      </c>
    </row>
    <row r="8812" spans="1:1">
      <c r="A8812">
        <v>8809</v>
      </c>
    </row>
    <row r="8813" spans="1:1">
      <c r="A8813">
        <v>8810</v>
      </c>
    </row>
    <row r="8814" spans="1:1">
      <c r="A8814">
        <v>8811</v>
      </c>
    </row>
    <row r="8815" spans="1:1">
      <c r="A8815">
        <v>8812</v>
      </c>
    </row>
    <row r="8816" spans="1:1">
      <c r="A8816">
        <v>8813</v>
      </c>
    </row>
    <row r="8817" spans="1:1">
      <c r="A8817">
        <v>8814</v>
      </c>
    </row>
    <row r="8818" spans="1:1">
      <c r="A8818">
        <v>8815</v>
      </c>
    </row>
    <row r="8819" spans="1:1">
      <c r="A8819">
        <v>8816</v>
      </c>
    </row>
    <row r="8820" spans="1:1">
      <c r="A8820">
        <v>8817</v>
      </c>
    </row>
    <row r="8821" spans="1:1">
      <c r="A8821">
        <v>8818</v>
      </c>
    </row>
    <row r="8822" spans="1:1">
      <c r="A8822">
        <v>8819</v>
      </c>
    </row>
    <row r="8823" spans="1:1">
      <c r="A8823">
        <v>8820</v>
      </c>
    </row>
    <row r="8824" spans="1:1">
      <c r="A8824">
        <v>8821</v>
      </c>
    </row>
    <row r="8825" spans="1:1">
      <c r="A8825">
        <v>8822</v>
      </c>
    </row>
    <row r="8826" spans="1:1">
      <c r="A8826">
        <v>8823</v>
      </c>
    </row>
    <row r="8827" spans="1:1">
      <c r="A8827">
        <v>8824</v>
      </c>
    </row>
    <row r="8828" spans="1:1">
      <c r="A8828">
        <v>8825</v>
      </c>
    </row>
    <row r="8829" spans="1:1">
      <c r="A8829">
        <v>8826</v>
      </c>
    </row>
    <row r="8830" spans="1:1">
      <c r="A8830">
        <v>8827</v>
      </c>
    </row>
    <row r="8831" spans="1:1">
      <c r="A8831">
        <v>8828</v>
      </c>
    </row>
    <row r="8832" spans="1:1">
      <c r="A8832">
        <v>8829</v>
      </c>
    </row>
    <row r="8833" spans="1:1">
      <c r="A8833">
        <v>8830</v>
      </c>
    </row>
    <row r="8834" spans="1:1">
      <c r="A8834">
        <v>8831</v>
      </c>
    </row>
    <row r="8835" spans="1:1">
      <c r="A8835">
        <v>8832</v>
      </c>
    </row>
    <row r="8836" spans="1:1">
      <c r="A8836">
        <v>8833</v>
      </c>
    </row>
    <row r="8837" spans="1:1">
      <c r="A8837">
        <v>8834</v>
      </c>
    </row>
    <row r="8838" spans="1:1">
      <c r="A8838">
        <v>8835</v>
      </c>
    </row>
    <row r="8839" spans="1:1">
      <c r="A8839">
        <v>8836</v>
      </c>
    </row>
    <row r="8840" spans="1:1">
      <c r="A8840">
        <v>8837</v>
      </c>
    </row>
    <row r="8841" spans="1:1">
      <c r="A8841">
        <v>8838</v>
      </c>
    </row>
    <row r="8842" spans="1:1">
      <c r="A8842">
        <v>8839</v>
      </c>
    </row>
    <row r="8843" spans="1:1">
      <c r="A8843">
        <v>8840</v>
      </c>
    </row>
    <row r="8844" spans="1:1">
      <c r="A8844">
        <v>8841</v>
      </c>
    </row>
    <row r="8845" spans="1:1">
      <c r="A8845">
        <v>8842</v>
      </c>
    </row>
    <row r="8846" spans="1:1">
      <c r="A8846">
        <v>8843</v>
      </c>
    </row>
    <row r="8847" spans="1:1">
      <c r="A8847">
        <v>8844</v>
      </c>
    </row>
    <row r="8848" spans="1:1">
      <c r="A8848">
        <v>8845</v>
      </c>
    </row>
    <row r="8849" spans="1:1">
      <c r="A8849">
        <v>8846</v>
      </c>
    </row>
    <row r="8850" spans="1:1">
      <c r="A8850">
        <v>8847</v>
      </c>
    </row>
    <row r="8851" spans="1:1">
      <c r="A8851">
        <v>8848</v>
      </c>
    </row>
    <row r="8852" spans="1:1">
      <c r="A8852">
        <v>8849</v>
      </c>
    </row>
    <row r="8853" spans="1:1">
      <c r="A8853">
        <v>8850</v>
      </c>
    </row>
    <row r="8854" spans="1:1">
      <c r="A8854">
        <v>8851</v>
      </c>
    </row>
    <row r="8855" spans="1:1">
      <c r="A8855">
        <v>8852</v>
      </c>
    </row>
    <row r="8856" spans="1:1">
      <c r="A8856">
        <v>8853</v>
      </c>
    </row>
    <row r="8857" spans="1:1">
      <c r="A8857">
        <v>8854</v>
      </c>
    </row>
    <row r="8858" spans="1:1">
      <c r="A8858">
        <v>8855</v>
      </c>
    </row>
    <row r="8859" spans="1:1">
      <c r="A8859">
        <v>8856</v>
      </c>
    </row>
    <row r="8860" spans="1:1">
      <c r="A8860">
        <v>8857</v>
      </c>
    </row>
    <row r="8861" spans="1:1">
      <c r="A8861">
        <v>8858</v>
      </c>
    </row>
    <row r="8862" spans="1:1">
      <c r="A8862">
        <v>8859</v>
      </c>
    </row>
    <row r="8863" spans="1:1">
      <c r="A8863">
        <v>8860</v>
      </c>
    </row>
    <row r="8864" spans="1:1">
      <c r="A8864">
        <v>8861</v>
      </c>
    </row>
    <row r="8865" spans="1:1">
      <c r="A8865">
        <v>8862</v>
      </c>
    </row>
    <row r="8866" spans="1:1">
      <c r="A8866">
        <v>8863</v>
      </c>
    </row>
    <row r="8867" spans="1:1">
      <c r="A8867">
        <v>8864</v>
      </c>
    </row>
    <row r="8868" spans="1:1">
      <c r="A8868">
        <v>8865</v>
      </c>
    </row>
    <row r="8869" spans="1:1">
      <c r="A8869">
        <v>8866</v>
      </c>
    </row>
    <row r="8870" spans="1:1">
      <c r="A8870">
        <v>8867</v>
      </c>
    </row>
    <row r="8871" spans="1:1">
      <c r="A8871">
        <v>8868</v>
      </c>
    </row>
    <row r="8872" spans="1:1">
      <c r="A8872">
        <v>8869</v>
      </c>
    </row>
    <row r="8873" spans="1:1">
      <c r="A8873">
        <v>8870</v>
      </c>
    </row>
    <row r="8874" spans="1:1">
      <c r="A8874">
        <v>8871</v>
      </c>
    </row>
    <row r="8875" spans="1:1">
      <c r="A8875">
        <v>8872</v>
      </c>
    </row>
    <row r="8876" spans="1:1">
      <c r="A8876">
        <v>8873</v>
      </c>
    </row>
    <row r="8877" spans="1:1">
      <c r="A8877">
        <v>8874</v>
      </c>
    </row>
    <row r="8878" spans="1:1">
      <c r="A8878">
        <v>8875</v>
      </c>
    </row>
    <row r="8879" spans="1:1">
      <c r="A8879">
        <v>8876</v>
      </c>
    </row>
    <row r="8880" spans="1:1">
      <c r="A8880">
        <v>8877</v>
      </c>
    </row>
    <row r="8881" spans="1:1">
      <c r="A8881">
        <v>8878</v>
      </c>
    </row>
    <row r="8882" spans="1:1">
      <c r="A8882">
        <v>8879</v>
      </c>
    </row>
    <row r="8883" spans="1:1">
      <c r="A8883">
        <v>8880</v>
      </c>
    </row>
    <row r="8884" spans="1:1">
      <c r="A8884">
        <v>8881</v>
      </c>
    </row>
    <row r="8885" spans="1:1">
      <c r="A8885">
        <v>8882</v>
      </c>
    </row>
    <row r="8886" spans="1:1">
      <c r="A8886">
        <v>8883</v>
      </c>
    </row>
    <row r="8887" spans="1:1">
      <c r="A8887">
        <v>8884</v>
      </c>
    </row>
    <row r="8888" spans="1:1">
      <c r="A8888">
        <v>8885</v>
      </c>
    </row>
    <row r="8889" spans="1:1">
      <c r="A8889">
        <v>8886</v>
      </c>
    </row>
    <row r="8890" spans="1:1">
      <c r="A8890">
        <v>8887</v>
      </c>
    </row>
    <row r="8891" spans="1:1">
      <c r="A8891">
        <v>8888</v>
      </c>
    </row>
    <row r="8892" spans="1:1">
      <c r="A8892">
        <v>8889</v>
      </c>
    </row>
    <row r="8893" spans="1:1">
      <c r="A8893">
        <v>8890</v>
      </c>
    </row>
    <row r="8894" spans="1:1">
      <c r="A8894">
        <v>8891</v>
      </c>
    </row>
    <row r="8895" spans="1:1">
      <c r="A8895">
        <v>8892</v>
      </c>
    </row>
    <row r="8896" spans="1:1">
      <c r="A8896">
        <v>8893</v>
      </c>
    </row>
    <row r="8897" spans="1:1">
      <c r="A8897">
        <v>8894</v>
      </c>
    </row>
    <row r="8898" spans="1:1">
      <c r="A8898">
        <v>8895</v>
      </c>
    </row>
    <row r="8899" spans="1:1">
      <c r="A8899">
        <v>8896</v>
      </c>
    </row>
    <row r="8900" spans="1:1">
      <c r="A8900">
        <v>8897</v>
      </c>
    </row>
    <row r="8901" spans="1:1">
      <c r="A8901">
        <v>8898</v>
      </c>
    </row>
    <row r="8902" spans="1:1">
      <c r="A8902">
        <v>8899</v>
      </c>
    </row>
    <row r="8903" spans="1:1">
      <c r="A8903">
        <v>8900</v>
      </c>
    </row>
    <row r="8904" spans="1:1">
      <c r="A8904">
        <v>8901</v>
      </c>
    </row>
    <row r="8905" spans="1:1">
      <c r="A8905">
        <v>8902</v>
      </c>
    </row>
    <row r="8906" spans="1:1">
      <c r="A8906">
        <v>8903</v>
      </c>
    </row>
    <row r="8907" spans="1:1">
      <c r="A8907">
        <v>8904</v>
      </c>
    </row>
    <row r="8908" spans="1:1">
      <c r="A8908">
        <v>8905</v>
      </c>
    </row>
    <row r="8909" spans="1:1">
      <c r="A8909">
        <v>8906</v>
      </c>
    </row>
    <row r="8910" spans="1:1">
      <c r="A8910">
        <v>8907</v>
      </c>
    </row>
    <row r="8911" spans="1:1">
      <c r="A8911">
        <v>8908</v>
      </c>
    </row>
    <row r="8912" spans="1:1">
      <c r="A8912">
        <v>8909</v>
      </c>
    </row>
    <row r="8913" spans="1:1">
      <c r="A8913">
        <v>8910</v>
      </c>
    </row>
    <row r="8914" spans="1:1">
      <c r="A8914">
        <v>8911</v>
      </c>
    </row>
    <row r="8915" spans="1:1">
      <c r="A8915">
        <v>8912</v>
      </c>
    </row>
    <row r="8916" spans="1:1">
      <c r="A8916">
        <v>8913</v>
      </c>
    </row>
    <row r="8917" spans="1:1">
      <c r="A8917">
        <v>8914</v>
      </c>
    </row>
    <row r="8918" spans="1:1">
      <c r="A8918">
        <v>8915</v>
      </c>
    </row>
    <row r="8919" spans="1:1">
      <c r="A8919">
        <v>8916</v>
      </c>
    </row>
    <row r="8920" spans="1:1">
      <c r="A8920">
        <v>8917</v>
      </c>
    </row>
    <row r="8921" spans="1:1">
      <c r="A8921">
        <v>8918</v>
      </c>
    </row>
    <row r="8922" spans="1:1">
      <c r="A8922">
        <v>8919</v>
      </c>
    </row>
    <row r="8923" spans="1:1">
      <c r="A8923">
        <v>8920</v>
      </c>
    </row>
    <row r="8924" spans="1:1">
      <c r="A8924">
        <v>8921</v>
      </c>
    </row>
    <row r="8925" spans="1:1">
      <c r="A8925">
        <v>8922</v>
      </c>
    </row>
    <row r="8926" spans="1:1">
      <c r="A8926">
        <v>8923</v>
      </c>
    </row>
    <row r="8927" spans="1:1">
      <c r="A8927">
        <v>8924</v>
      </c>
    </row>
    <row r="8928" spans="1:1">
      <c r="A8928">
        <v>8925</v>
      </c>
    </row>
    <row r="8929" spans="1:1">
      <c r="A8929">
        <v>8926</v>
      </c>
    </row>
    <row r="8930" spans="1:1">
      <c r="A8930">
        <v>8927</v>
      </c>
    </row>
    <row r="8931" spans="1:1">
      <c r="A8931">
        <v>8928</v>
      </c>
    </row>
    <row r="8932" spans="1:1">
      <c r="A8932">
        <v>8929</v>
      </c>
    </row>
    <row r="8933" spans="1:1">
      <c r="A8933">
        <v>8930</v>
      </c>
    </row>
    <row r="8934" spans="1:1">
      <c r="A8934">
        <v>8931</v>
      </c>
    </row>
    <row r="8935" spans="1:1">
      <c r="A8935">
        <v>8932</v>
      </c>
    </row>
    <row r="8936" spans="1:1">
      <c r="A8936">
        <v>8933</v>
      </c>
    </row>
    <row r="8937" spans="1:1">
      <c r="A8937">
        <v>8934</v>
      </c>
    </row>
    <row r="8938" spans="1:1">
      <c r="A8938">
        <v>8935</v>
      </c>
    </row>
    <row r="8939" spans="1:1">
      <c r="A8939">
        <v>8936</v>
      </c>
    </row>
    <row r="8940" spans="1:1">
      <c r="A8940">
        <v>8937</v>
      </c>
    </row>
    <row r="8941" spans="1:1">
      <c r="A8941">
        <v>8938</v>
      </c>
    </row>
    <row r="8942" spans="1:1">
      <c r="A8942">
        <v>8939</v>
      </c>
    </row>
    <row r="8943" spans="1:1">
      <c r="A8943">
        <v>8940</v>
      </c>
    </row>
    <row r="8944" spans="1:1">
      <c r="A8944">
        <v>8941</v>
      </c>
    </row>
    <row r="8945" spans="1:1">
      <c r="A8945">
        <v>8942</v>
      </c>
    </row>
    <row r="8946" spans="1:1">
      <c r="A8946">
        <v>8943</v>
      </c>
    </row>
    <row r="8947" spans="1:1">
      <c r="A8947">
        <v>8944</v>
      </c>
    </row>
    <row r="8948" spans="1:1">
      <c r="A8948">
        <v>8945</v>
      </c>
    </row>
    <row r="8949" spans="1:1">
      <c r="A8949">
        <v>8946</v>
      </c>
    </row>
    <row r="8950" spans="1:1">
      <c r="A8950">
        <v>8947</v>
      </c>
    </row>
    <row r="8951" spans="1:1">
      <c r="A8951">
        <v>8948</v>
      </c>
    </row>
    <row r="8952" spans="1:1">
      <c r="A8952">
        <v>8949</v>
      </c>
    </row>
    <row r="8953" spans="1:1">
      <c r="A8953">
        <v>8950</v>
      </c>
    </row>
    <row r="8954" spans="1:1">
      <c r="A8954">
        <v>8951</v>
      </c>
    </row>
    <row r="8955" spans="1:1">
      <c r="A8955">
        <v>8952</v>
      </c>
    </row>
    <row r="8956" spans="1:1">
      <c r="A8956">
        <v>8953</v>
      </c>
    </row>
    <row r="8957" spans="1:1">
      <c r="A8957">
        <v>8954</v>
      </c>
    </row>
    <row r="8958" spans="1:1">
      <c r="A8958">
        <v>8955</v>
      </c>
    </row>
    <row r="8959" spans="1:1">
      <c r="A8959">
        <v>8956</v>
      </c>
    </row>
    <row r="8960" spans="1:1">
      <c r="A8960">
        <v>8957</v>
      </c>
    </row>
    <row r="8961" spans="1:1">
      <c r="A8961">
        <v>8958</v>
      </c>
    </row>
    <row r="8962" spans="1:1">
      <c r="A8962">
        <v>8959</v>
      </c>
    </row>
    <row r="8963" spans="1:1">
      <c r="A8963">
        <v>8960</v>
      </c>
    </row>
    <row r="8964" spans="1:1">
      <c r="A8964">
        <v>8961</v>
      </c>
    </row>
    <row r="8965" spans="1:1">
      <c r="A8965">
        <v>8962</v>
      </c>
    </row>
    <row r="8966" spans="1:1">
      <c r="A8966">
        <v>8963</v>
      </c>
    </row>
    <row r="8967" spans="1:1">
      <c r="A8967">
        <v>8964</v>
      </c>
    </row>
    <row r="8968" spans="1:1">
      <c r="A8968">
        <v>8965</v>
      </c>
    </row>
    <row r="8969" spans="1:1">
      <c r="A8969">
        <v>8966</v>
      </c>
    </row>
    <row r="8970" spans="1:1">
      <c r="A8970">
        <v>8967</v>
      </c>
    </row>
    <row r="8971" spans="1:1">
      <c r="A8971">
        <v>8968</v>
      </c>
    </row>
    <row r="8972" spans="1:1">
      <c r="A8972">
        <v>8969</v>
      </c>
    </row>
    <row r="8973" spans="1:1">
      <c r="A8973">
        <v>8970</v>
      </c>
    </row>
    <row r="8974" spans="1:1">
      <c r="A8974">
        <v>8971</v>
      </c>
    </row>
    <row r="8975" spans="1:1">
      <c r="A8975">
        <v>8972</v>
      </c>
    </row>
    <row r="8976" spans="1:1">
      <c r="A8976">
        <v>8973</v>
      </c>
    </row>
    <row r="8977" spans="1:1">
      <c r="A8977">
        <v>8974</v>
      </c>
    </row>
    <row r="8978" spans="1:1">
      <c r="A8978">
        <v>8975</v>
      </c>
    </row>
    <row r="8979" spans="1:1">
      <c r="A8979">
        <v>8976</v>
      </c>
    </row>
    <row r="8980" spans="1:1">
      <c r="A8980">
        <v>8977</v>
      </c>
    </row>
    <row r="8981" spans="1:1">
      <c r="A8981">
        <v>8978</v>
      </c>
    </row>
    <row r="8982" spans="1:1">
      <c r="A8982">
        <v>8979</v>
      </c>
    </row>
    <row r="8983" spans="1:1">
      <c r="A8983">
        <v>8980</v>
      </c>
    </row>
    <row r="8984" spans="1:1">
      <c r="A8984">
        <v>8981</v>
      </c>
    </row>
    <row r="8985" spans="1:1">
      <c r="A8985">
        <v>8982</v>
      </c>
    </row>
    <row r="8986" spans="1:1">
      <c r="A8986">
        <v>8983</v>
      </c>
    </row>
    <row r="8987" spans="1:1">
      <c r="A8987">
        <v>8984</v>
      </c>
    </row>
    <row r="8988" spans="1:1">
      <c r="A8988">
        <v>8985</v>
      </c>
    </row>
    <row r="8989" spans="1:1">
      <c r="A8989">
        <v>8986</v>
      </c>
    </row>
    <row r="8990" spans="1:1">
      <c r="A8990">
        <v>8987</v>
      </c>
    </row>
    <row r="8991" spans="1:1">
      <c r="A8991">
        <v>8988</v>
      </c>
    </row>
    <row r="8992" spans="1:1">
      <c r="A8992">
        <v>8989</v>
      </c>
    </row>
    <row r="8993" spans="1:1">
      <c r="A8993">
        <v>8990</v>
      </c>
    </row>
    <row r="8994" spans="1:1">
      <c r="A8994">
        <v>8991</v>
      </c>
    </row>
    <row r="8995" spans="1:1">
      <c r="A8995">
        <v>8992</v>
      </c>
    </row>
    <row r="8996" spans="1:1">
      <c r="A8996">
        <v>8993</v>
      </c>
    </row>
    <row r="8997" spans="1:1">
      <c r="A8997">
        <v>8994</v>
      </c>
    </row>
    <row r="8998" spans="1:1">
      <c r="A8998">
        <v>8995</v>
      </c>
    </row>
    <row r="8999" spans="1:1">
      <c r="A8999">
        <v>8996</v>
      </c>
    </row>
    <row r="9000" spans="1:1">
      <c r="A9000">
        <v>8997</v>
      </c>
    </row>
    <row r="9001" spans="1:1">
      <c r="A9001">
        <v>8998</v>
      </c>
    </row>
    <row r="9002" spans="1:1">
      <c r="A9002">
        <v>8999</v>
      </c>
    </row>
    <row r="9003" spans="1:1">
      <c r="A9003">
        <v>9000</v>
      </c>
    </row>
    <row r="9004" spans="1:1">
      <c r="A9004">
        <v>9001</v>
      </c>
    </row>
    <row r="9005" spans="1:1">
      <c r="A9005">
        <v>9002</v>
      </c>
    </row>
    <row r="9006" spans="1:1">
      <c r="A9006">
        <v>9003</v>
      </c>
    </row>
    <row r="9007" spans="1:1">
      <c r="A9007">
        <v>9004</v>
      </c>
    </row>
    <row r="9008" spans="1:1">
      <c r="A9008">
        <v>9005</v>
      </c>
    </row>
    <row r="9009" spans="1:1">
      <c r="A9009">
        <v>9006</v>
      </c>
    </row>
    <row r="9010" spans="1:1">
      <c r="A9010">
        <v>9007</v>
      </c>
    </row>
    <row r="9011" spans="1:1">
      <c r="A9011">
        <v>9008</v>
      </c>
    </row>
    <row r="9012" spans="1:1">
      <c r="A9012">
        <v>9009</v>
      </c>
    </row>
    <row r="9013" spans="1:1">
      <c r="A9013">
        <v>9010</v>
      </c>
    </row>
    <row r="9014" spans="1:1">
      <c r="A9014">
        <v>9011</v>
      </c>
    </row>
    <row r="9015" spans="1:1">
      <c r="A9015">
        <v>9012</v>
      </c>
    </row>
    <row r="9016" spans="1:1">
      <c r="A9016">
        <v>9013</v>
      </c>
    </row>
    <row r="9017" spans="1:1">
      <c r="A9017">
        <v>9014</v>
      </c>
    </row>
    <row r="9018" spans="1:1">
      <c r="A9018">
        <v>9015</v>
      </c>
    </row>
    <row r="9019" spans="1:1">
      <c r="A9019">
        <v>9016</v>
      </c>
    </row>
    <row r="9020" spans="1:1">
      <c r="A9020">
        <v>9017</v>
      </c>
    </row>
    <row r="9021" spans="1:1">
      <c r="A9021">
        <v>9018</v>
      </c>
    </row>
    <row r="9022" spans="1:1">
      <c r="A9022">
        <v>9019</v>
      </c>
    </row>
    <row r="9023" spans="1:1">
      <c r="A9023">
        <v>9020</v>
      </c>
    </row>
    <row r="9024" spans="1:1">
      <c r="A9024">
        <v>9021</v>
      </c>
    </row>
    <row r="9025" spans="1:1">
      <c r="A9025">
        <v>9022</v>
      </c>
    </row>
    <row r="9026" spans="1:1">
      <c r="A9026">
        <v>9023</v>
      </c>
    </row>
    <row r="9027" spans="1:1">
      <c r="A9027">
        <v>9024</v>
      </c>
    </row>
    <row r="9028" spans="1:1">
      <c r="A9028">
        <v>9025</v>
      </c>
    </row>
    <row r="9029" spans="1:1">
      <c r="A9029">
        <v>9026</v>
      </c>
    </row>
    <row r="9030" spans="1:1">
      <c r="A9030">
        <v>9027</v>
      </c>
    </row>
    <row r="9031" spans="1:1">
      <c r="A9031">
        <v>9028</v>
      </c>
    </row>
    <row r="9032" spans="1:1">
      <c r="A9032">
        <v>9029</v>
      </c>
    </row>
    <row r="9033" spans="1:1">
      <c r="A9033">
        <v>9030</v>
      </c>
    </row>
    <row r="9034" spans="1:1">
      <c r="A9034">
        <v>9031</v>
      </c>
    </row>
    <row r="9035" spans="1:1">
      <c r="A9035">
        <v>9032</v>
      </c>
    </row>
    <row r="9036" spans="1:1">
      <c r="A9036">
        <v>9033</v>
      </c>
    </row>
    <row r="9037" spans="1:1">
      <c r="A9037">
        <v>9034</v>
      </c>
    </row>
    <row r="9038" spans="1:1">
      <c r="A9038">
        <v>9035</v>
      </c>
    </row>
    <row r="9039" spans="1:1">
      <c r="A9039">
        <v>9036</v>
      </c>
    </row>
    <row r="9040" spans="1:1">
      <c r="A9040">
        <v>9037</v>
      </c>
    </row>
    <row r="9041" spans="1:1">
      <c r="A9041">
        <v>9038</v>
      </c>
    </row>
    <row r="9042" spans="1:1">
      <c r="A9042">
        <v>9039</v>
      </c>
    </row>
    <row r="9043" spans="1:1">
      <c r="A9043">
        <v>9040</v>
      </c>
    </row>
    <row r="9044" spans="1:1">
      <c r="A9044">
        <v>9041</v>
      </c>
    </row>
    <row r="9045" spans="1:1">
      <c r="A9045">
        <v>9042</v>
      </c>
    </row>
    <row r="9046" spans="1:1">
      <c r="A9046">
        <v>9043</v>
      </c>
    </row>
    <row r="9047" spans="1:1">
      <c r="A9047">
        <v>9044</v>
      </c>
    </row>
    <row r="9048" spans="1:1">
      <c r="A9048">
        <v>9045</v>
      </c>
    </row>
    <row r="9049" spans="1:1">
      <c r="A9049">
        <v>9046</v>
      </c>
    </row>
    <row r="9050" spans="1:1">
      <c r="A9050">
        <v>9047</v>
      </c>
    </row>
    <row r="9051" spans="1:1">
      <c r="A9051">
        <v>9048</v>
      </c>
    </row>
    <row r="9052" spans="1:1">
      <c r="A9052">
        <v>9049</v>
      </c>
    </row>
    <row r="9053" spans="1:1">
      <c r="A9053">
        <v>9050</v>
      </c>
    </row>
    <row r="9054" spans="1:1">
      <c r="A9054">
        <v>9051</v>
      </c>
    </row>
    <row r="9055" spans="1:1">
      <c r="A9055">
        <v>9052</v>
      </c>
    </row>
    <row r="9056" spans="1:1">
      <c r="A9056">
        <v>9053</v>
      </c>
    </row>
    <row r="9057" spans="1:1">
      <c r="A9057">
        <v>9054</v>
      </c>
    </row>
    <row r="9058" spans="1:1">
      <c r="A9058">
        <v>9055</v>
      </c>
    </row>
    <row r="9059" spans="1:1">
      <c r="A9059">
        <v>9056</v>
      </c>
    </row>
    <row r="9060" spans="1:1">
      <c r="A9060">
        <v>9057</v>
      </c>
    </row>
    <row r="9061" spans="1:1">
      <c r="A9061">
        <v>9058</v>
      </c>
    </row>
    <row r="9062" spans="1:1">
      <c r="A9062">
        <v>9059</v>
      </c>
    </row>
    <row r="9063" spans="1:1">
      <c r="A9063">
        <v>9060</v>
      </c>
    </row>
    <row r="9064" spans="1:1">
      <c r="A9064">
        <v>9061</v>
      </c>
    </row>
    <row r="9065" spans="1:1">
      <c r="A9065">
        <v>9062</v>
      </c>
    </row>
    <row r="9066" spans="1:1">
      <c r="A9066">
        <v>9063</v>
      </c>
    </row>
    <row r="9067" spans="1:1">
      <c r="A9067">
        <v>9064</v>
      </c>
    </row>
    <row r="9068" spans="1:1">
      <c r="A9068">
        <v>9065</v>
      </c>
    </row>
    <row r="9069" spans="1:1">
      <c r="A9069">
        <v>9066</v>
      </c>
    </row>
    <row r="9070" spans="1:1">
      <c r="A9070">
        <v>9067</v>
      </c>
    </row>
    <row r="9071" spans="1:1">
      <c r="A9071">
        <v>9068</v>
      </c>
    </row>
    <row r="9072" spans="1:1">
      <c r="A9072">
        <v>9069</v>
      </c>
    </row>
    <row r="9073" spans="1:1">
      <c r="A9073">
        <v>9070</v>
      </c>
    </row>
    <row r="9074" spans="1:1">
      <c r="A9074">
        <v>9071</v>
      </c>
    </row>
    <row r="9075" spans="1:1">
      <c r="A9075">
        <v>9072</v>
      </c>
    </row>
    <row r="9076" spans="1:1">
      <c r="A9076">
        <v>9073</v>
      </c>
    </row>
    <row r="9077" spans="1:1">
      <c r="A9077">
        <v>9074</v>
      </c>
    </row>
    <row r="9078" spans="1:1">
      <c r="A9078">
        <v>9075</v>
      </c>
    </row>
    <row r="9079" spans="1:1">
      <c r="A9079">
        <v>9076</v>
      </c>
    </row>
    <row r="9080" spans="1:1">
      <c r="A9080">
        <v>9077</v>
      </c>
    </row>
    <row r="9081" spans="1:1">
      <c r="A9081">
        <v>9078</v>
      </c>
    </row>
    <row r="9082" spans="1:1">
      <c r="A9082">
        <v>9079</v>
      </c>
    </row>
    <row r="9083" spans="1:1">
      <c r="A9083">
        <v>9080</v>
      </c>
    </row>
    <row r="9084" spans="1:1">
      <c r="A9084">
        <v>9081</v>
      </c>
    </row>
    <row r="9085" spans="1:1">
      <c r="A9085">
        <v>9082</v>
      </c>
    </row>
    <row r="9086" spans="1:1">
      <c r="A9086">
        <v>9083</v>
      </c>
    </row>
    <row r="9087" spans="1:1">
      <c r="A9087">
        <v>9084</v>
      </c>
    </row>
    <row r="9088" spans="1:1">
      <c r="A9088">
        <v>9085</v>
      </c>
    </row>
    <row r="9089" spans="1:1">
      <c r="A9089">
        <v>9086</v>
      </c>
    </row>
    <row r="9090" spans="1:1">
      <c r="A9090">
        <v>9087</v>
      </c>
    </row>
    <row r="9091" spans="1:1">
      <c r="A9091">
        <v>9088</v>
      </c>
    </row>
    <row r="9092" spans="1:1">
      <c r="A9092">
        <v>9089</v>
      </c>
    </row>
    <row r="9093" spans="1:1">
      <c r="A9093">
        <v>9090</v>
      </c>
    </row>
    <row r="9094" spans="1:1">
      <c r="A9094">
        <v>9091</v>
      </c>
    </row>
    <row r="9095" spans="1:1">
      <c r="A9095">
        <v>9092</v>
      </c>
    </row>
    <row r="9096" spans="1:1">
      <c r="A9096">
        <v>9093</v>
      </c>
    </row>
    <row r="9097" spans="1:1">
      <c r="A9097">
        <v>9094</v>
      </c>
    </row>
    <row r="9098" spans="1:1">
      <c r="A9098">
        <v>9095</v>
      </c>
    </row>
    <row r="9099" spans="1:1">
      <c r="A9099">
        <v>9096</v>
      </c>
    </row>
    <row r="9100" spans="1:1">
      <c r="A9100">
        <v>9097</v>
      </c>
    </row>
    <row r="9101" spans="1:1">
      <c r="A9101">
        <v>9098</v>
      </c>
    </row>
    <row r="9102" spans="1:1">
      <c r="A9102">
        <v>9099</v>
      </c>
    </row>
    <row r="9103" spans="1:1">
      <c r="A9103">
        <v>9100</v>
      </c>
    </row>
    <row r="9104" spans="1:1">
      <c r="A9104">
        <v>9101</v>
      </c>
    </row>
    <row r="9105" spans="1:1">
      <c r="A9105">
        <v>9102</v>
      </c>
    </row>
    <row r="9106" spans="1:1">
      <c r="A9106">
        <v>9103</v>
      </c>
    </row>
    <row r="9107" spans="1:1">
      <c r="A9107">
        <v>9104</v>
      </c>
    </row>
    <row r="9108" spans="1:1">
      <c r="A9108">
        <v>9105</v>
      </c>
    </row>
    <row r="9109" spans="1:1">
      <c r="A9109">
        <v>9106</v>
      </c>
    </row>
    <row r="9110" spans="1:1">
      <c r="A9110">
        <v>9107</v>
      </c>
    </row>
    <row r="9111" spans="1:1">
      <c r="A9111">
        <v>9108</v>
      </c>
    </row>
    <row r="9112" spans="1:1">
      <c r="A9112">
        <v>9109</v>
      </c>
    </row>
    <row r="9113" spans="1:1">
      <c r="A9113">
        <v>9110</v>
      </c>
    </row>
    <row r="9114" spans="1:1">
      <c r="A9114">
        <v>9111</v>
      </c>
    </row>
    <row r="9115" spans="1:1">
      <c r="A9115">
        <v>9112</v>
      </c>
    </row>
    <row r="9116" spans="1:1">
      <c r="A9116">
        <v>9113</v>
      </c>
    </row>
    <row r="9117" spans="1:1">
      <c r="A9117">
        <v>9114</v>
      </c>
    </row>
    <row r="9118" spans="1:1">
      <c r="A9118">
        <v>9115</v>
      </c>
    </row>
    <row r="9119" spans="1:1">
      <c r="A9119">
        <v>9116</v>
      </c>
    </row>
    <row r="9120" spans="1:1">
      <c r="A9120">
        <v>9117</v>
      </c>
    </row>
    <row r="9121" spans="1:1">
      <c r="A9121">
        <v>9118</v>
      </c>
    </row>
    <row r="9122" spans="1:1">
      <c r="A9122">
        <v>9119</v>
      </c>
    </row>
    <row r="9123" spans="1:1">
      <c r="A9123">
        <v>9120</v>
      </c>
    </row>
    <row r="9124" spans="1:1">
      <c r="A9124">
        <v>9121</v>
      </c>
    </row>
    <row r="9125" spans="1:1">
      <c r="A9125">
        <v>9122</v>
      </c>
    </row>
    <row r="9126" spans="1:1">
      <c r="A9126">
        <v>9123</v>
      </c>
    </row>
    <row r="9127" spans="1:1">
      <c r="A9127">
        <v>9124</v>
      </c>
    </row>
    <row r="9128" spans="1:1">
      <c r="A9128">
        <v>9125</v>
      </c>
    </row>
    <row r="9129" spans="1:1">
      <c r="A9129">
        <v>9126</v>
      </c>
    </row>
    <row r="9130" spans="1:1">
      <c r="A9130">
        <v>9127</v>
      </c>
    </row>
    <row r="9131" spans="1:1">
      <c r="A9131">
        <v>9128</v>
      </c>
    </row>
    <row r="9132" spans="1:1">
      <c r="A9132">
        <v>9129</v>
      </c>
    </row>
    <row r="9133" spans="1:1">
      <c r="A9133">
        <v>9130</v>
      </c>
    </row>
    <row r="9134" spans="1:1">
      <c r="A9134">
        <v>9131</v>
      </c>
    </row>
    <row r="9135" spans="1:1">
      <c r="A9135">
        <v>9132</v>
      </c>
    </row>
    <row r="9136" spans="1:1">
      <c r="A9136">
        <v>9133</v>
      </c>
    </row>
    <row r="9137" spans="1:1">
      <c r="A9137">
        <v>9134</v>
      </c>
    </row>
    <row r="9138" spans="1:1">
      <c r="A9138">
        <v>9135</v>
      </c>
    </row>
    <row r="9139" spans="1:1">
      <c r="A9139">
        <v>9136</v>
      </c>
    </row>
    <row r="9140" spans="1:1">
      <c r="A9140">
        <v>9137</v>
      </c>
    </row>
    <row r="9141" spans="1:1">
      <c r="A9141">
        <v>9138</v>
      </c>
    </row>
    <row r="9142" spans="1:1">
      <c r="A9142">
        <v>9139</v>
      </c>
    </row>
    <row r="9143" spans="1:1">
      <c r="A9143">
        <v>9140</v>
      </c>
    </row>
    <row r="9144" spans="1:1">
      <c r="A9144">
        <v>9141</v>
      </c>
    </row>
    <row r="9145" spans="1:1">
      <c r="A9145">
        <v>9142</v>
      </c>
    </row>
    <row r="9146" spans="1:1">
      <c r="A9146">
        <v>9143</v>
      </c>
    </row>
    <row r="9147" spans="1:1">
      <c r="A9147">
        <v>9144</v>
      </c>
    </row>
    <row r="9148" spans="1:1">
      <c r="A9148">
        <v>9145</v>
      </c>
    </row>
    <row r="9149" spans="1:1">
      <c r="A9149">
        <v>9146</v>
      </c>
    </row>
    <row r="9150" spans="1:1">
      <c r="A9150">
        <v>9147</v>
      </c>
    </row>
    <row r="9151" spans="1:1">
      <c r="A9151">
        <v>9148</v>
      </c>
    </row>
    <row r="9152" spans="1:1">
      <c r="A9152">
        <v>9149</v>
      </c>
    </row>
    <row r="9153" spans="1:1">
      <c r="A9153">
        <v>9150</v>
      </c>
    </row>
    <row r="9154" spans="1:1">
      <c r="A9154">
        <v>9151</v>
      </c>
    </row>
    <row r="9155" spans="1:1">
      <c r="A9155">
        <v>9152</v>
      </c>
    </row>
    <row r="9156" spans="1:1">
      <c r="A9156">
        <v>9153</v>
      </c>
    </row>
    <row r="9157" spans="1:1">
      <c r="A9157">
        <v>9154</v>
      </c>
    </row>
    <row r="9158" spans="1:1">
      <c r="A9158">
        <v>9155</v>
      </c>
    </row>
    <row r="9159" spans="1:1">
      <c r="A9159">
        <v>9156</v>
      </c>
    </row>
    <row r="9160" spans="1:1">
      <c r="A9160">
        <v>9157</v>
      </c>
    </row>
    <row r="9161" spans="1:1">
      <c r="A9161">
        <v>9158</v>
      </c>
    </row>
    <row r="9162" spans="1:1">
      <c r="A9162">
        <v>9159</v>
      </c>
    </row>
    <row r="9163" spans="1:1">
      <c r="A9163">
        <v>9160</v>
      </c>
    </row>
    <row r="9164" spans="1:1">
      <c r="A9164">
        <v>9161</v>
      </c>
    </row>
    <row r="9165" spans="1:1">
      <c r="A9165">
        <v>9162</v>
      </c>
    </row>
    <row r="9166" spans="1:1">
      <c r="A9166">
        <v>9163</v>
      </c>
    </row>
    <row r="9167" spans="1:1">
      <c r="A9167">
        <v>9164</v>
      </c>
    </row>
    <row r="9168" spans="1:1">
      <c r="A9168">
        <v>9165</v>
      </c>
    </row>
    <row r="9169" spans="1:1">
      <c r="A9169">
        <v>9166</v>
      </c>
    </row>
    <row r="9170" spans="1:1">
      <c r="A9170">
        <v>9167</v>
      </c>
    </row>
    <row r="9171" spans="1:1">
      <c r="A9171">
        <v>9168</v>
      </c>
    </row>
    <row r="9172" spans="1:1">
      <c r="A9172">
        <v>9169</v>
      </c>
    </row>
    <row r="9173" spans="1:1">
      <c r="A9173">
        <v>9170</v>
      </c>
    </row>
    <row r="9174" spans="1:1">
      <c r="A9174">
        <v>9171</v>
      </c>
    </row>
    <row r="9175" spans="1:1">
      <c r="A9175">
        <v>9172</v>
      </c>
    </row>
    <row r="9176" spans="1:1">
      <c r="A9176">
        <v>9173</v>
      </c>
    </row>
    <row r="9177" spans="1:1">
      <c r="A9177">
        <v>9174</v>
      </c>
    </row>
    <row r="9178" spans="1:1">
      <c r="A9178">
        <v>9175</v>
      </c>
    </row>
    <row r="9179" spans="1:1">
      <c r="A9179">
        <v>9176</v>
      </c>
    </row>
    <row r="9180" spans="1:1">
      <c r="A9180">
        <v>9177</v>
      </c>
    </row>
    <row r="9181" spans="1:1">
      <c r="A9181">
        <v>9178</v>
      </c>
    </row>
    <row r="9182" spans="1:1">
      <c r="A9182">
        <v>9179</v>
      </c>
    </row>
    <row r="9183" spans="1:1">
      <c r="A9183">
        <v>9180</v>
      </c>
    </row>
    <row r="9184" spans="1:1">
      <c r="A9184">
        <v>9181</v>
      </c>
    </row>
    <row r="9185" spans="1:1">
      <c r="A9185">
        <v>9182</v>
      </c>
    </row>
    <row r="9186" spans="1:1">
      <c r="A9186">
        <v>9183</v>
      </c>
    </row>
    <row r="9187" spans="1:1">
      <c r="A9187">
        <v>9184</v>
      </c>
    </row>
    <row r="9188" spans="1:1">
      <c r="A9188">
        <v>9185</v>
      </c>
    </row>
    <row r="9189" spans="1:1">
      <c r="A9189">
        <v>9186</v>
      </c>
    </row>
    <row r="9190" spans="1:1">
      <c r="A9190">
        <v>9187</v>
      </c>
    </row>
    <row r="9191" spans="1:1">
      <c r="A9191">
        <v>9188</v>
      </c>
    </row>
    <row r="9192" spans="1:1">
      <c r="A9192">
        <v>9189</v>
      </c>
    </row>
    <row r="9193" spans="1:1">
      <c r="A9193">
        <v>9190</v>
      </c>
    </row>
    <row r="9194" spans="1:1">
      <c r="A9194">
        <v>9191</v>
      </c>
    </row>
    <row r="9195" spans="1:1">
      <c r="A9195">
        <v>9192</v>
      </c>
    </row>
    <row r="9196" spans="1:1">
      <c r="A9196">
        <v>9193</v>
      </c>
    </row>
    <row r="9197" spans="1:1">
      <c r="A9197">
        <v>9194</v>
      </c>
    </row>
    <row r="9198" spans="1:1">
      <c r="A9198">
        <v>9195</v>
      </c>
    </row>
    <row r="9199" spans="1:1">
      <c r="A9199">
        <v>9196</v>
      </c>
    </row>
    <row r="9200" spans="1:1">
      <c r="A9200">
        <v>9197</v>
      </c>
    </row>
    <row r="9201" spans="1:1">
      <c r="A9201">
        <v>9198</v>
      </c>
    </row>
    <row r="9202" spans="1:1">
      <c r="A9202">
        <v>9199</v>
      </c>
    </row>
    <row r="9203" spans="1:1">
      <c r="A9203">
        <v>9200</v>
      </c>
    </row>
    <row r="9204" spans="1:1">
      <c r="A9204">
        <v>9201</v>
      </c>
    </row>
    <row r="9205" spans="1:1">
      <c r="A9205">
        <v>9202</v>
      </c>
    </row>
    <row r="9206" spans="1:1">
      <c r="A9206">
        <v>9203</v>
      </c>
    </row>
    <row r="9207" spans="1:1">
      <c r="A9207">
        <v>9204</v>
      </c>
    </row>
    <row r="9208" spans="1:1">
      <c r="A9208">
        <v>9205</v>
      </c>
    </row>
    <row r="9209" spans="1:1">
      <c r="A9209">
        <v>9206</v>
      </c>
    </row>
    <row r="9210" spans="1:1">
      <c r="A9210">
        <v>9207</v>
      </c>
    </row>
    <row r="9211" spans="1:1">
      <c r="A9211">
        <v>9208</v>
      </c>
    </row>
    <row r="9212" spans="1:1">
      <c r="A9212">
        <v>9209</v>
      </c>
    </row>
    <row r="9213" spans="1:1">
      <c r="A9213">
        <v>9210</v>
      </c>
    </row>
    <row r="9214" spans="1:1">
      <c r="A9214">
        <v>9211</v>
      </c>
    </row>
    <row r="9215" spans="1:1">
      <c r="A9215">
        <v>9212</v>
      </c>
    </row>
    <row r="9216" spans="1:1">
      <c r="A9216">
        <v>9213</v>
      </c>
    </row>
    <row r="9217" spans="1:1">
      <c r="A9217">
        <v>9214</v>
      </c>
    </row>
    <row r="9218" spans="1:1">
      <c r="A9218">
        <v>9215</v>
      </c>
    </row>
    <row r="9219" spans="1:1">
      <c r="A9219">
        <v>9216</v>
      </c>
    </row>
    <row r="9220" spans="1:1">
      <c r="A9220">
        <v>9217</v>
      </c>
    </row>
    <row r="9221" spans="1:1">
      <c r="A9221">
        <v>9218</v>
      </c>
    </row>
    <row r="9222" spans="1:1">
      <c r="A9222">
        <v>9219</v>
      </c>
    </row>
    <row r="9223" spans="1:1">
      <c r="A9223">
        <v>9220</v>
      </c>
    </row>
    <row r="9224" spans="1:1">
      <c r="A9224">
        <v>9221</v>
      </c>
    </row>
    <row r="9225" spans="1:1">
      <c r="A9225">
        <v>9222</v>
      </c>
    </row>
    <row r="9226" spans="1:1">
      <c r="A9226">
        <v>9223</v>
      </c>
    </row>
    <row r="9227" spans="1:1">
      <c r="A9227">
        <v>9224</v>
      </c>
    </row>
    <row r="9228" spans="1:1">
      <c r="A9228">
        <v>9225</v>
      </c>
    </row>
    <row r="9229" spans="1:1">
      <c r="A9229">
        <v>9226</v>
      </c>
    </row>
    <row r="9230" spans="1:1">
      <c r="A9230">
        <v>9227</v>
      </c>
    </row>
    <row r="9231" spans="1:1">
      <c r="A9231">
        <v>9228</v>
      </c>
    </row>
    <row r="9232" spans="1:1">
      <c r="A9232">
        <v>9229</v>
      </c>
    </row>
    <row r="9233" spans="1:1">
      <c r="A9233">
        <v>9230</v>
      </c>
    </row>
    <row r="9234" spans="1:1">
      <c r="A9234">
        <v>9231</v>
      </c>
    </row>
    <row r="9235" spans="1:1">
      <c r="A9235">
        <v>9232</v>
      </c>
    </row>
    <row r="9236" spans="1:1">
      <c r="A9236">
        <v>9233</v>
      </c>
    </row>
    <row r="9237" spans="1:1">
      <c r="A9237">
        <v>9234</v>
      </c>
    </row>
    <row r="9238" spans="1:1">
      <c r="A9238">
        <v>9235</v>
      </c>
    </row>
    <row r="9239" spans="1:1">
      <c r="A9239">
        <v>9236</v>
      </c>
    </row>
    <row r="9240" spans="1:1">
      <c r="A9240">
        <v>9237</v>
      </c>
    </row>
    <row r="9241" spans="1:1">
      <c r="A9241">
        <v>9238</v>
      </c>
    </row>
    <row r="9242" spans="1:1">
      <c r="A9242">
        <v>9239</v>
      </c>
    </row>
    <row r="9243" spans="1:1">
      <c r="A9243">
        <v>9240</v>
      </c>
    </row>
    <row r="9244" spans="1:1">
      <c r="A9244">
        <v>9241</v>
      </c>
    </row>
    <row r="9245" spans="1:1">
      <c r="A9245">
        <v>9242</v>
      </c>
    </row>
    <row r="9246" spans="1:1">
      <c r="A9246">
        <v>9243</v>
      </c>
    </row>
    <row r="9247" spans="1:1">
      <c r="A9247">
        <v>9244</v>
      </c>
    </row>
    <row r="9248" spans="1:1">
      <c r="A9248">
        <v>9245</v>
      </c>
    </row>
    <row r="9249" spans="1:1">
      <c r="A9249">
        <v>9246</v>
      </c>
    </row>
    <row r="9250" spans="1:1">
      <c r="A9250">
        <v>9247</v>
      </c>
    </row>
    <row r="9251" spans="1:1">
      <c r="A9251">
        <v>9248</v>
      </c>
    </row>
    <row r="9252" spans="1:1">
      <c r="A9252">
        <v>9249</v>
      </c>
    </row>
    <row r="9253" spans="1:1">
      <c r="A9253">
        <v>9250</v>
      </c>
    </row>
    <row r="9254" spans="1:1">
      <c r="A9254">
        <v>9251</v>
      </c>
    </row>
    <row r="9255" spans="1:1">
      <c r="A9255">
        <v>9252</v>
      </c>
    </row>
    <row r="9256" spans="1:1">
      <c r="A9256">
        <v>9253</v>
      </c>
    </row>
    <row r="9257" spans="1:1">
      <c r="A9257">
        <v>9254</v>
      </c>
    </row>
    <row r="9258" spans="1:1">
      <c r="A9258">
        <v>9255</v>
      </c>
    </row>
    <row r="9259" spans="1:1">
      <c r="A9259">
        <v>9256</v>
      </c>
    </row>
    <row r="9260" spans="1:1">
      <c r="A9260">
        <v>9257</v>
      </c>
    </row>
    <row r="9261" spans="1:1">
      <c r="A9261">
        <v>9258</v>
      </c>
    </row>
    <row r="9262" spans="1:1">
      <c r="A9262">
        <v>9259</v>
      </c>
    </row>
    <row r="9263" spans="1:1">
      <c r="A9263">
        <v>9260</v>
      </c>
    </row>
    <row r="9264" spans="1:1">
      <c r="A9264">
        <v>9261</v>
      </c>
    </row>
    <row r="9265" spans="1:1">
      <c r="A9265">
        <v>9262</v>
      </c>
    </row>
    <row r="9266" spans="1:1">
      <c r="A9266">
        <v>9263</v>
      </c>
    </row>
    <row r="9267" spans="1:1">
      <c r="A9267">
        <v>9264</v>
      </c>
    </row>
    <row r="9268" spans="1:1">
      <c r="A9268">
        <v>9265</v>
      </c>
    </row>
    <row r="9269" spans="1:1">
      <c r="A9269">
        <v>9266</v>
      </c>
    </row>
    <row r="9270" spans="1:1">
      <c r="A9270">
        <v>9267</v>
      </c>
    </row>
    <row r="9271" spans="1:1">
      <c r="A9271">
        <v>9268</v>
      </c>
    </row>
    <row r="9272" spans="1:1">
      <c r="A9272">
        <v>9269</v>
      </c>
    </row>
    <row r="9273" spans="1:1">
      <c r="A9273">
        <v>9270</v>
      </c>
    </row>
    <row r="9274" spans="1:1">
      <c r="A9274">
        <v>9271</v>
      </c>
    </row>
    <row r="9275" spans="1:1">
      <c r="A9275">
        <v>9272</v>
      </c>
    </row>
    <row r="9276" spans="1:1">
      <c r="A9276">
        <v>9273</v>
      </c>
    </row>
    <row r="9277" spans="1:1">
      <c r="A9277">
        <v>9274</v>
      </c>
    </row>
    <row r="9278" spans="1:1">
      <c r="A9278">
        <v>9275</v>
      </c>
    </row>
    <row r="9279" spans="1:1">
      <c r="A9279">
        <v>9276</v>
      </c>
    </row>
    <row r="9280" spans="1:1">
      <c r="A9280">
        <v>9277</v>
      </c>
    </row>
    <row r="9281" spans="1:1">
      <c r="A9281">
        <v>9278</v>
      </c>
    </row>
    <row r="9282" spans="1:1">
      <c r="A9282">
        <v>9279</v>
      </c>
    </row>
    <row r="9283" spans="1:1">
      <c r="A9283">
        <v>9280</v>
      </c>
    </row>
    <row r="9284" spans="1:1">
      <c r="A9284">
        <v>9281</v>
      </c>
    </row>
    <row r="9285" spans="1:1">
      <c r="A9285">
        <v>9282</v>
      </c>
    </row>
    <row r="9286" spans="1:1">
      <c r="A9286">
        <v>9283</v>
      </c>
    </row>
    <row r="9287" spans="1:1">
      <c r="A9287">
        <v>9284</v>
      </c>
    </row>
    <row r="9288" spans="1:1">
      <c r="A9288">
        <v>9285</v>
      </c>
    </row>
    <row r="9289" spans="1:1">
      <c r="A9289">
        <v>9286</v>
      </c>
    </row>
    <row r="9290" spans="1:1">
      <c r="A9290">
        <v>9287</v>
      </c>
    </row>
    <row r="9291" spans="1:1">
      <c r="A9291">
        <v>9288</v>
      </c>
    </row>
    <row r="9292" spans="1:1">
      <c r="A9292">
        <v>9289</v>
      </c>
    </row>
    <row r="9293" spans="1:1">
      <c r="A9293">
        <v>9290</v>
      </c>
    </row>
    <row r="9294" spans="1:1">
      <c r="A9294">
        <v>9291</v>
      </c>
    </row>
    <row r="9295" spans="1:1">
      <c r="A9295">
        <v>9292</v>
      </c>
    </row>
    <row r="9296" spans="1:1">
      <c r="A9296">
        <v>9293</v>
      </c>
    </row>
    <row r="9297" spans="1:1">
      <c r="A9297">
        <v>9294</v>
      </c>
    </row>
    <row r="9298" spans="1:1">
      <c r="A9298">
        <v>9295</v>
      </c>
    </row>
    <row r="9299" spans="1:1">
      <c r="A9299">
        <v>9296</v>
      </c>
    </row>
    <row r="9300" spans="1:1">
      <c r="A9300">
        <v>9297</v>
      </c>
    </row>
    <row r="9301" spans="1:1">
      <c r="A9301">
        <v>9298</v>
      </c>
    </row>
    <row r="9302" spans="1:1">
      <c r="A9302">
        <v>9299</v>
      </c>
    </row>
    <row r="9303" spans="1:1">
      <c r="A9303">
        <v>9300</v>
      </c>
    </row>
    <row r="9304" spans="1:1">
      <c r="A9304">
        <v>9301</v>
      </c>
    </row>
    <row r="9305" spans="1:1">
      <c r="A9305">
        <v>9302</v>
      </c>
    </row>
    <row r="9306" spans="1:1">
      <c r="A9306">
        <v>9303</v>
      </c>
    </row>
    <row r="9307" spans="1:1">
      <c r="A9307">
        <v>9304</v>
      </c>
    </row>
    <row r="9308" spans="1:1">
      <c r="A9308">
        <v>9305</v>
      </c>
    </row>
    <row r="9309" spans="1:1">
      <c r="A9309">
        <v>9306</v>
      </c>
    </row>
    <row r="9310" spans="1:1">
      <c r="A9310">
        <v>9307</v>
      </c>
    </row>
    <row r="9311" spans="1:1">
      <c r="A9311">
        <v>9308</v>
      </c>
    </row>
    <row r="9312" spans="1:1">
      <c r="A9312">
        <v>9309</v>
      </c>
    </row>
    <row r="9313" spans="1:1">
      <c r="A9313">
        <v>9310</v>
      </c>
    </row>
    <row r="9314" spans="1:1">
      <c r="A9314">
        <v>9311</v>
      </c>
    </row>
    <row r="9315" spans="1:1">
      <c r="A9315">
        <v>9312</v>
      </c>
    </row>
    <row r="9316" spans="1:1">
      <c r="A9316">
        <v>9313</v>
      </c>
    </row>
    <row r="9317" spans="1:1">
      <c r="A9317">
        <v>9314</v>
      </c>
    </row>
    <row r="9318" spans="1:1">
      <c r="A9318">
        <v>9315</v>
      </c>
    </row>
    <row r="9319" spans="1:1">
      <c r="A9319">
        <v>9316</v>
      </c>
    </row>
    <row r="9320" spans="1:1">
      <c r="A9320">
        <v>9317</v>
      </c>
    </row>
    <row r="9321" spans="1:1">
      <c r="A9321">
        <v>9318</v>
      </c>
    </row>
    <row r="9322" spans="1:1">
      <c r="A9322">
        <v>9319</v>
      </c>
    </row>
    <row r="9323" spans="1:1">
      <c r="A9323">
        <v>9320</v>
      </c>
    </row>
    <row r="9324" spans="1:1">
      <c r="A9324">
        <v>9321</v>
      </c>
    </row>
    <row r="9325" spans="1:1">
      <c r="A9325">
        <v>9322</v>
      </c>
    </row>
    <row r="9326" spans="1:1">
      <c r="A9326">
        <v>9323</v>
      </c>
    </row>
    <row r="9327" spans="1:1">
      <c r="A9327">
        <v>9324</v>
      </c>
    </row>
    <row r="9328" spans="1:1">
      <c r="A9328">
        <v>9325</v>
      </c>
    </row>
    <row r="9329" spans="1:1">
      <c r="A9329">
        <v>9326</v>
      </c>
    </row>
    <row r="9330" spans="1:1">
      <c r="A9330">
        <v>9327</v>
      </c>
    </row>
    <row r="9331" spans="1:1">
      <c r="A9331">
        <v>9328</v>
      </c>
    </row>
    <row r="9332" spans="1:1">
      <c r="A9332">
        <v>9329</v>
      </c>
    </row>
    <row r="9333" spans="1:1">
      <c r="A9333">
        <v>9330</v>
      </c>
    </row>
    <row r="9334" spans="1:1">
      <c r="A9334">
        <v>9331</v>
      </c>
    </row>
    <row r="9335" spans="1:1">
      <c r="A9335">
        <v>9332</v>
      </c>
    </row>
    <row r="9336" spans="1:1">
      <c r="A9336">
        <v>9333</v>
      </c>
    </row>
    <row r="9337" spans="1:1">
      <c r="A9337">
        <v>9334</v>
      </c>
    </row>
    <row r="9338" spans="1:1">
      <c r="A9338">
        <v>9335</v>
      </c>
    </row>
    <row r="9339" spans="1:1">
      <c r="A9339">
        <v>9336</v>
      </c>
    </row>
    <row r="9340" spans="1:1">
      <c r="A9340">
        <v>9337</v>
      </c>
    </row>
    <row r="9341" spans="1:1">
      <c r="A9341">
        <v>9338</v>
      </c>
    </row>
    <row r="9342" spans="1:1">
      <c r="A9342">
        <v>9339</v>
      </c>
    </row>
    <row r="9343" spans="1:1">
      <c r="A9343">
        <v>9340</v>
      </c>
    </row>
    <row r="9344" spans="1:1">
      <c r="A9344">
        <v>9341</v>
      </c>
    </row>
    <row r="9345" spans="1:1">
      <c r="A9345">
        <v>9342</v>
      </c>
    </row>
    <row r="9346" spans="1:1">
      <c r="A9346">
        <v>9343</v>
      </c>
    </row>
    <row r="9347" spans="1:1">
      <c r="A9347">
        <v>9344</v>
      </c>
    </row>
    <row r="9348" spans="1:1">
      <c r="A9348">
        <v>9345</v>
      </c>
    </row>
    <row r="9349" spans="1:1">
      <c r="A9349">
        <v>9346</v>
      </c>
    </row>
    <row r="9350" spans="1:1">
      <c r="A9350">
        <v>9347</v>
      </c>
    </row>
    <row r="9351" spans="1:1">
      <c r="A9351">
        <v>9348</v>
      </c>
    </row>
    <row r="9352" spans="1:1">
      <c r="A9352">
        <v>9349</v>
      </c>
    </row>
    <row r="9353" spans="1:1">
      <c r="A9353">
        <v>9350</v>
      </c>
    </row>
    <row r="9354" spans="1:1">
      <c r="A9354">
        <v>9351</v>
      </c>
    </row>
    <row r="9355" spans="1:1">
      <c r="A9355">
        <v>9352</v>
      </c>
    </row>
    <row r="9356" spans="1:1">
      <c r="A9356">
        <v>9353</v>
      </c>
    </row>
    <row r="9357" spans="1:1">
      <c r="A9357">
        <v>9354</v>
      </c>
    </row>
    <row r="9358" spans="1:1">
      <c r="A9358">
        <v>9355</v>
      </c>
    </row>
    <row r="9359" spans="1:1">
      <c r="A9359">
        <v>9356</v>
      </c>
    </row>
    <row r="9360" spans="1:1">
      <c r="A9360">
        <v>9357</v>
      </c>
    </row>
    <row r="9361" spans="1:1">
      <c r="A9361">
        <v>9358</v>
      </c>
    </row>
    <row r="9362" spans="1:1">
      <c r="A9362">
        <v>9359</v>
      </c>
    </row>
    <row r="9363" spans="1:1">
      <c r="A9363">
        <v>9360</v>
      </c>
    </row>
    <row r="9364" spans="1:1">
      <c r="A9364">
        <v>9361</v>
      </c>
    </row>
    <row r="9365" spans="1:1">
      <c r="A9365">
        <v>9362</v>
      </c>
    </row>
    <row r="9366" spans="1:1">
      <c r="A9366">
        <v>9363</v>
      </c>
    </row>
    <row r="9367" spans="1:1">
      <c r="A9367">
        <v>9364</v>
      </c>
    </row>
    <row r="9368" spans="1:1">
      <c r="A9368">
        <v>9365</v>
      </c>
    </row>
    <row r="9369" spans="1:1">
      <c r="A9369">
        <v>9366</v>
      </c>
    </row>
    <row r="9370" spans="1:1">
      <c r="A9370">
        <v>9367</v>
      </c>
    </row>
    <row r="9371" spans="1:1">
      <c r="A9371">
        <v>9368</v>
      </c>
    </row>
    <row r="9372" spans="1:1">
      <c r="A9372">
        <v>9369</v>
      </c>
    </row>
    <row r="9373" spans="1:1">
      <c r="A9373">
        <v>9370</v>
      </c>
    </row>
    <row r="9374" spans="1:1">
      <c r="A9374">
        <v>9371</v>
      </c>
    </row>
    <row r="9375" spans="1:1">
      <c r="A9375">
        <v>9372</v>
      </c>
    </row>
    <row r="9376" spans="1:1">
      <c r="A9376">
        <v>9373</v>
      </c>
    </row>
    <row r="9377" spans="1:1">
      <c r="A9377">
        <v>9374</v>
      </c>
    </row>
    <row r="9378" spans="1:1">
      <c r="A9378">
        <v>9375</v>
      </c>
    </row>
    <row r="9379" spans="1:1">
      <c r="A9379">
        <v>9376</v>
      </c>
    </row>
    <row r="9380" spans="1:1">
      <c r="A9380">
        <v>9377</v>
      </c>
    </row>
    <row r="9381" spans="1:1">
      <c r="A9381">
        <v>9378</v>
      </c>
    </row>
    <row r="9382" spans="1:1">
      <c r="A9382">
        <v>9379</v>
      </c>
    </row>
    <row r="9383" spans="1:1">
      <c r="A9383">
        <v>9380</v>
      </c>
    </row>
    <row r="9384" spans="1:1">
      <c r="A9384">
        <v>9381</v>
      </c>
    </row>
    <row r="9385" spans="1:1">
      <c r="A9385">
        <v>9382</v>
      </c>
    </row>
    <row r="9386" spans="1:1">
      <c r="A9386">
        <v>9383</v>
      </c>
    </row>
    <row r="9387" spans="1:1">
      <c r="A9387">
        <v>9384</v>
      </c>
    </row>
    <row r="9388" spans="1:1">
      <c r="A9388">
        <v>9385</v>
      </c>
    </row>
    <row r="9389" spans="1:1">
      <c r="A9389">
        <v>9386</v>
      </c>
    </row>
    <row r="9390" spans="1:1">
      <c r="A9390">
        <v>9387</v>
      </c>
    </row>
    <row r="9391" spans="1:1">
      <c r="A9391">
        <v>9388</v>
      </c>
    </row>
    <row r="9392" spans="1:1">
      <c r="A9392">
        <v>9389</v>
      </c>
    </row>
    <row r="9393" spans="1:1">
      <c r="A9393">
        <v>9390</v>
      </c>
    </row>
    <row r="9394" spans="1:1">
      <c r="A9394">
        <v>9391</v>
      </c>
    </row>
    <row r="9395" spans="1:1">
      <c r="A9395">
        <v>9392</v>
      </c>
    </row>
    <row r="9396" spans="1:1">
      <c r="A9396">
        <v>9393</v>
      </c>
    </row>
    <row r="9397" spans="1:1">
      <c r="A9397">
        <v>9394</v>
      </c>
    </row>
    <row r="9398" spans="1:1">
      <c r="A9398">
        <v>9395</v>
      </c>
    </row>
    <row r="9399" spans="1:1">
      <c r="A9399">
        <v>9396</v>
      </c>
    </row>
    <row r="9400" spans="1:1">
      <c r="A9400">
        <v>9397</v>
      </c>
    </row>
    <row r="9401" spans="1:1">
      <c r="A9401">
        <v>9398</v>
      </c>
    </row>
    <row r="9402" spans="1:1">
      <c r="A9402">
        <v>9399</v>
      </c>
    </row>
    <row r="9403" spans="1:1">
      <c r="A9403">
        <v>9400</v>
      </c>
    </row>
    <row r="9404" spans="1:1">
      <c r="A9404">
        <v>9401</v>
      </c>
    </row>
    <row r="9405" spans="1:1">
      <c r="A9405">
        <v>9402</v>
      </c>
    </row>
    <row r="9406" spans="1:1">
      <c r="A9406">
        <v>9403</v>
      </c>
    </row>
    <row r="9407" spans="1:1">
      <c r="A9407">
        <v>9404</v>
      </c>
    </row>
    <row r="9408" spans="1:1">
      <c r="A9408">
        <v>9405</v>
      </c>
    </row>
    <row r="9409" spans="1:1">
      <c r="A9409">
        <v>9406</v>
      </c>
    </row>
    <row r="9410" spans="1:1">
      <c r="A9410">
        <v>9407</v>
      </c>
    </row>
    <row r="9411" spans="1:1">
      <c r="A9411">
        <v>9408</v>
      </c>
    </row>
    <row r="9412" spans="1:1">
      <c r="A9412">
        <v>9409</v>
      </c>
    </row>
    <row r="9413" spans="1:1">
      <c r="A9413">
        <v>9410</v>
      </c>
    </row>
    <row r="9414" spans="1:1">
      <c r="A9414">
        <v>9411</v>
      </c>
    </row>
    <row r="9415" spans="1:1">
      <c r="A9415">
        <v>9412</v>
      </c>
    </row>
    <row r="9416" spans="1:1">
      <c r="A9416">
        <v>9413</v>
      </c>
    </row>
    <row r="9417" spans="1:1">
      <c r="A9417">
        <v>9414</v>
      </c>
    </row>
    <row r="9418" spans="1:1">
      <c r="A9418">
        <v>9415</v>
      </c>
    </row>
    <row r="9419" spans="1:1">
      <c r="A9419">
        <v>9416</v>
      </c>
    </row>
    <row r="9420" spans="1:1">
      <c r="A9420">
        <v>9417</v>
      </c>
    </row>
    <row r="9421" spans="1:1">
      <c r="A9421">
        <v>9418</v>
      </c>
    </row>
    <row r="9422" spans="1:1">
      <c r="A9422">
        <v>9419</v>
      </c>
    </row>
    <row r="9423" spans="1:1">
      <c r="A9423">
        <v>9420</v>
      </c>
    </row>
    <row r="9424" spans="1:1">
      <c r="A9424">
        <v>9421</v>
      </c>
    </row>
    <row r="9425" spans="1:1">
      <c r="A9425">
        <v>9422</v>
      </c>
    </row>
    <row r="9426" spans="1:1">
      <c r="A9426">
        <v>9423</v>
      </c>
    </row>
    <row r="9427" spans="1:1">
      <c r="A9427">
        <v>9424</v>
      </c>
    </row>
    <row r="9428" spans="1:1">
      <c r="A9428">
        <v>9425</v>
      </c>
    </row>
    <row r="9429" spans="1:1">
      <c r="A9429">
        <v>9426</v>
      </c>
    </row>
    <row r="9430" spans="1:1">
      <c r="A9430">
        <v>9427</v>
      </c>
    </row>
    <row r="9431" spans="1:1">
      <c r="A9431">
        <v>9428</v>
      </c>
    </row>
    <row r="9432" spans="1:1">
      <c r="A9432">
        <v>9429</v>
      </c>
    </row>
    <row r="9433" spans="1:1">
      <c r="A9433">
        <v>9430</v>
      </c>
    </row>
    <row r="9434" spans="1:1">
      <c r="A9434">
        <v>9431</v>
      </c>
    </row>
    <row r="9435" spans="1:1">
      <c r="A9435">
        <v>9432</v>
      </c>
    </row>
    <row r="9436" spans="1:1">
      <c r="A9436">
        <v>9433</v>
      </c>
    </row>
    <row r="9437" spans="1:1">
      <c r="A9437">
        <v>9434</v>
      </c>
    </row>
    <row r="9438" spans="1:1">
      <c r="A9438">
        <v>9435</v>
      </c>
    </row>
    <row r="9439" spans="1:1">
      <c r="A9439">
        <v>9436</v>
      </c>
    </row>
    <row r="9440" spans="1:1">
      <c r="A9440">
        <v>9437</v>
      </c>
    </row>
    <row r="9441" spans="1:1">
      <c r="A9441">
        <v>9438</v>
      </c>
    </row>
    <row r="9442" spans="1:1">
      <c r="A9442">
        <v>9439</v>
      </c>
    </row>
    <row r="9443" spans="1:1">
      <c r="A9443">
        <v>9440</v>
      </c>
    </row>
    <row r="9444" spans="1:1">
      <c r="A9444">
        <v>9441</v>
      </c>
    </row>
    <row r="9445" spans="1:1">
      <c r="A9445">
        <v>9442</v>
      </c>
    </row>
    <row r="9446" spans="1:1">
      <c r="A9446">
        <v>9443</v>
      </c>
    </row>
    <row r="9447" spans="1:1">
      <c r="A9447">
        <v>9444</v>
      </c>
    </row>
    <row r="9448" spans="1:1">
      <c r="A9448">
        <v>9445</v>
      </c>
    </row>
    <row r="9449" spans="1:1">
      <c r="A9449">
        <v>9446</v>
      </c>
    </row>
    <row r="9450" spans="1:1">
      <c r="A9450">
        <v>9447</v>
      </c>
    </row>
    <row r="9451" spans="1:1">
      <c r="A9451">
        <v>9448</v>
      </c>
    </row>
    <row r="9452" spans="1:1">
      <c r="A9452">
        <v>9449</v>
      </c>
    </row>
    <row r="9453" spans="1:1">
      <c r="A9453">
        <v>9450</v>
      </c>
    </row>
    <row r="9454" spans="1:1">
      <c r="A9454">
        <v>9451</v>
      </c>
    </row>
    <row r="9455" spans="1:1">
      <c r="A9455">
        <v>9452</v>
      </c>
    </row>
    <row r="9456" spans="1:1">
      <c r="A9456">
        <v>9453</v>
      </c>
    </row>
    <row r="9457" spans="1:1">
      <c r="A9457">
        <v>9454</v>
      </c>
    </row>
    <row r="9458" spans="1:1">
      <c r="A9458">
        <v>9455</v>
      </c>
    </row>
    <row r="9459" spans="1:1">
      <c r="A9459">
        <v>9456</v>
      </c>
    </row>
    <row r="9460" spans="1:1">
      <c r="A9460">
        <v>9457</v>
      </c>
    </row>
    <row r="9461" spans="1:1">
      <c r="A9461">
        <v>9458</v>
      </c>
    </row>
    <row r="9462" spans="1:1">
      <c r="A9462">
        <v>9459</v>
      </c>
    </row>
    <row r="9463" spans="1:1">
      <c r="A9463">
        <v>9460</v>
      </c>
    </row>
    <row r="9464" spans="1:1">
      <c r="A9464">
        <v>9461</v>
      </c>
    </row>
    <row r="9465" spans="1:1">
      <c r="A9465">
        <v>9462</v>
      </c>
    </row>
    <row r="9466" spans="1:1">
      <c r="A9466">
        <v>9463</v>
      </c>
    </row>
    <row r="9467" spans="1:1">
      <c r="A9467">
        <v>9464</v>
      </c>
    </row>
    <row r="9468" spans="1:1">
      <c r="A9468">
        <v>9465</v>
      </c>
    </row>
    <row r="9469" spans="1:1">
      <c r="A9469">
        <v>9466</v>
      </c>
    </row>
    <row r="9470" spans="1:1">
      <c r="A9470">
        <v>9467</v>
      </c>
    </row>
    <row r="9471" spans="1:1">
      <c r="A9471">
        <v>9468</v>
      </c>
    </row>
    <row r="9472" spans="1:1">
      <c r="A9472">
        <v>9469</v>
      </c>
    </row>
    <row r="9473" spans="1:1">
      <c r="A9473">
        <v>9470</v>
      </c>
    </row>
    <row r="9474" spans="1:1">
      <c r="A9474">
        <v>9471</v>
      </c>
    </row>
    <row r="9475" spans="1:1">
      <c r="A9475">
        <v>9472</v>
      </c>
    </row>
    <row r="9476" spans="1:1">
      <c r="A9476">
        <v>9473</v>
      </c>
    </row>
    <row r="9477" spans="1:1">
      <c r="A9477">
        <v>9474</v>
      </c>
    </row>
    <row r="9478" spans="1:1">
      <c r="A9478">
        <v>9475</v>
      </c>
    </row>
    <row r="9479" spans="1:1">
      <c r="A9479">
        <v>9476</v>
      </c>
    </row>
    <row r="9480" spans="1:1">
      <c r="A9480">
        <v>9477</v>
      </c>
    </row>
    <row r="9481" spans="1:1">
      <c r="A9481">
        <v>9478</v>
      </c>
    </row>
    <row r="9482" spans="1:1">
      <c r="A9482">
        <v>9479</v>
      </c>
    </row>
    <row r="9483" spans="1:1">
      <c r="A9483">
        <v>9480</v>
      </c>
    </row>
    <row r="9484" spans="1:1">
      <c r="A9484">
        <v>9481</v>
      </c>
    </row>
    <row r="9485" spans="1:1">
      <c r="A9485">
        <v>9482</v>
      </c>
    </row>
    <row r="9486" spans="1:1">
      <c r="A9486">
        <v>9483</v>
      </c>
    </row>
    <row r="9487" spans="1:1">
      <c r="A9487">
        <v>9484</v>
      </c>
    </row>
    <row r="9488" spans="1:1">
      <c r="A9488">
        <v>9485</v>
      </c>
    </row>
    <row r="9489" spans="1:1">
      <c r="A9489">
        <v>9486</v>
      </c>
    </row>
    <row r="9490" spans="1:1">
      <c r="A9490">
        <v>9487</v>
      </c>
    </row>
    <row r="9491" spans="1:1">
      <c r="A9491">
        <v>9488</v>
      </c>
    </row>
    <row r="9492" spans="1:1">
      <c r="A9492">
        <v>9489</v>
      </c>
    </row>
    <row r="9493" spans="1:1">
      <c r="A9493">
        <v>9490</v>
      </c>
    </row>
    <row r="9494" spans="1:1">
      <c r="A9494">
        <v>9491</v>
      </c>
    </row>
    <row r="9495" spans="1:1">
      <c r="A9495">
        <v>9492</v>
      </c>
    </row>
    <row r="9496" spans="1:1">
      <c r="A9496">
        <v>9493</v>
      </c>
    </row>
    <row r="9497" spans="1:1">
      <c r="A9497">
        <v>9494</v>
      </c>
    </row>
    <row r="9498" spans="1:1">
      <c r="A9498">
        <v>9495</v>
      </c>
    </row>
    <row r="9499" spans="1:1">
      <c r="A9499">
        <v>9496</v>
      </c>
    </row>
    <row r="9500" spans="1:1">
      <c r="A9500">
        <v>9497</v>
      </c>
    </row>
    <row r="9501" spans="1:1">
      <c r="A9501">
        <v>9498</v>
      </c>
    </row>
    <row r="9502" spans="1:1">
      <c r="A9502">
        <v>9499</v>
      </c>
    </row>
    <row r="9503" spans="1:1">
      <c r="A9503">
        <v>9500</v>
      </c>
    </row>
    <row r="9504" spans="1:1">
      <c r="A9504">
        <v>9501</v>
      </c>
    </row>
    <row r="9505" spans="1:1">
      <c r="A9505">
        <v>9502</v>
      </c>
    </row>
    <row r="9506" spans="1:1">
      <c r="A9506">
        <v>9503</v>
      </c>
    </row>
    <row r="9507" spans="1:1">
      <c r="A9507">
        <v>9504</v>
      </c>
    </row>
    <row r="9508" spans="1:1">
      <c r="A9508">
        <v>9505</v>
      </c>
    </row>
    <row r="9509" spans="1:1">
      <c r="A9509">
        <v>9506</v>
      </c>
    </row>
    <row r="9510" spans="1:1">
      <c r="A9510">
        <v>9507</v>
      </c>
    </row>
    <row r="9511" spans="1:1">
      <c r="A9511">
        <v>9508</v>
      </c>
    </row>
    <row r="9512" spans="1:1">
      <c r="A9512">
        <v>9509</v>
      </c>
    </row>
    <row r="9513" spans="1:1">
      <c r="A9513">
        <v>9510</v>
      </c>
    </row>
    <row r="9514" spans="1:1">
      <c r="A9514">
        <v>9511</v>
      </c>
    </row>
    <row r="9515" spans="1:1">
      <c r="A9515">
        <v>9512</v>
      </c>
    </row>
    <row r="9516" spans="1:1">
      <c r="A9516">
        <v>9513</v>
      </c>
    </row>
    <row r="9517" spans="1:1">
      <c r="A9517">
        <v>9514</v>
      </c>
    </row>
    <row r="9518" spans="1:1">
      <c r="A9518">
        <v>9515</v>
      </c>
    </row>
    <row r="9519" spans="1:1">
      <c r="A9519">
        <v>9516</v>
      </c>
    </row>
    <row r="9520" spans="1:1">
      <c r="A9520">
        <v>9517</v>
      </c>
    </row>
    <row r="9521" spans="1:1">
      <c r="A9521">
        <v>9518</v>
      </c>
    </row>
    <row r="9522" spans="1:1">
      <c r="A9522">
        <v>9519</v>
      </c>
    </row>
    <row r="9523" spans="1:1">
      <c r="A9523">
        <v>9520</v>
      </c>
    </row>
    <row r="9524" spans="1:1">
      <c r="A9524">
        <v>9521</v>
      </c>
    </row>
    <row r="9525" spans="1:1">
      <c r="A9525">
        <v>9522</v>
      </c>
    </row>
    <row r="9526" spans="1:1">
      <c r="A9526">
        <v>9523</v>
      </c>
    </row>
    <row r="9527" spans="1:1">
      <c r="A9527">
        <v>9524</v>
      </c>
    </row>
    <row r="9528" spans="1:1">
      <c r="A9528">
        <v>9525</v>
      </c>
    </row>
    <row r="9529" spans="1:1">
      <c r="A9529">
        <v>9526</v>
      </c>
    </row>
    <row r="9530" spans="1:1">
      <c r="A9530">
        <v>9527</v>
      </c>
    </row>
    <row r="9531" spans="1:1">
      <c r="A9531">
        <v>9528</v>
      </c>
    </row>
    <row r="9532" spans="1:1">
      <c r="A9532">
        <v>9529</v>
      </c>
    </row>
    <row r="9533" spans="1:1">
      <c r="A9533">
        <v>9530</v>
      </c>
    </row>
    <row r="9534" spans="1:1">
      <c r="A9534">
        <v>9531</v>
      </c>
    </row>
    <row r="9535" spans="1:1">
      <c r="A9535">
        <v>9532</v>
      </c>
    </row>
    <row r="9536" spans="1:1">
      <c r="A9536">
        <v>9533</v>
      </c>
    </row>
    <row r="9537" spans="1:1">
      <c r="A9537">
        <v>9534</v>
      </c>
    </row>
    <row r="9538" spans="1:1">
      <c r="A9538">
        <v>9535</v>
      </c>
    </row>
    <row r="9539" spans="1:1">
      <c r="A9539">
        <v>9536</v>
      </c>
    </row>
    <row r="9540" spans="1:1">
      <c r="A9540">
        <v>9537</v>
      </c>
    </row>
    <row r="9541" spans="1:1">
      <c r="A9541">
        <v>9538</v>
      </c>
    </row>
    <row r="9542" spans="1:1">
      <c r="A9542">
        <v>9539</v>
      </c>
    </row>
    <row r="9543" spans="1:1">
      <c r="A9543">
        <v>9540</v>
      </c>
    </row>
    <row r="9544" spans="1:1">
      <c r="A9544">
        <v>9541</v>
      </c>
    </row>
    <row r="9545" spans="1:1">
      <c r="A9545">
        <v>9542</v>
      </c>
    </row>
    <row r="9546" spans="1:1">
      <c r="A9546">
        <v>9543</v>
      </c>
    </row>
    <row r="9547" spans="1:1">
      <c r="A9547">
        <v>9544</v>
      </c>
    </row>
    <row r="9548" spans="1:1">
      <c r="A9548">
        <v>9545</v>
      </c>
    </row>
    <row r="9549" spans="1:1">
      <c r="A9549">
        <v>9546</v>
      </c>
    </row>
    <row r="9550" spans="1:1">
      <c r="A9550">
        <v>9547</v>
      </c>
    </row>
    <row r="9551" spans="1:1">
      <c r="A9551">
        <v>9548</v>
      </c>
    </row>
    <row r="9552" spans="1:1">
      <c r="A9552">
        <v>9549</v>
      </c>
    </row>
    <row r="9553" spans="1:1">
      <c r="A9553">
        <v>9550</v>
      </c>
    </row>
    <row r="9554" spans="1:1">
      <c r="A9554">
        <v>9551</v>
      </c>
    </row>
    <row r="9555" spans="1:1">
      <c r="A9555">
        <v>9552</v>
      </c>
    </row>
    <row r="9556" spans="1:1">
      <c r="A9556">
        <v>9553</v>
      </c>
    </row>
    <row r="9557" spans="1:1">
      <c r="A9557">
        <v>9554</v>
      </c>
    </row>
    <row r="9558" spans="1:1">
      <c r="A9558">
        <v>9555</v>
      </c>
    </row>
    <row r="9559" spans="1:1">
      <c r="A9559">
        <v>9556</v>
      </c>
    </row>
    <row r="9560" spans="1:1">
      <c r="A9560">
        <v>9557</v>
      </c>
    </row>
    <row r="9561" spans="1:1">
      <c r="A9561">
        <v>9558</v>
      </c>
    </row>
    <row r="9562" spans="1:1">
      <c r="A9562">
        <v>9559</v>
      </c>
    </row>
    <row r="9563" spans="1:1">
      <c r="A9563">
        <v>9560</v>
      </c>
    </row>
    <row r="9564" spans="1:1">
      <c r="A9564">
        <v>9561</v>
      </c>
    </row>
    <row r="9565" spans="1:1">
      <c r="A9565">
        <v>9562</v>
      </c>
    </row>
    <row r="9566" spans="1:1">
      <c r="A9566">
        <v>9563</v>
      </c>
    </row>
    <row r="9567" spans="1:1">
      <c r="A9567">
        <v>9564</v>
      </c>
    </row>
    <row r="9568" spans="1:1">
      <c r="A9568">
        <v>9565</v>
      </c>
    </row>
    <row r="9569" spans="1:1">
      <c r="A9569">
        <v>9566</v>
      </c>
    </row>
    <row r="9570" spans="1:1">
      <c r="A9570">
        <v>9567</v>
      </c>
    </row>
    <row r="9571" spans="1:1">
      <c r="A9571">
        <v>9568</v>
      </c>
    </row>
    <row r="9572" spans="1:1">
      <c r="A9572">
        <v>9569</v>
      </c>
    </row>
    <row r="9573" spans="1:1">
      <c r="A9573">
        <v>9570</v>
      </c>
    </row>
    <row r="9574" spans="1:1">
      <c r="A9574">
        <v>9571</v>
      </c>
    </row>
    <row r="9575" spans="1:1">
      <c r="A9575">
        <v>9572</v>
      </c>
    </row>
    <row r="9576" spans="1:1">
      <c r="A9576">
        <v>9573</v>
      </c>
    </row>
    <row r="9577" spans="1:1">
      <c r="A9577">
        <v>9574</v>
      </c>
    </row>
    <row r="9578" spans="1:1">
      <c r="A9578">
        <v>9575</v>
      </c>
    </row>
    <row r="9579" spans="1:1">
      <c r="A9579">
        <v>9576</v>
      </c>
    </row>
    <row r="9580" spans="1:1">
      <c r="A9580">
        <v>9577</v>
      </c>
    </row>
    <row r="9581" spans="1:1">
      <c r="A9581">
        <v>9578</v>
      </c>
    </row>
    <row r="9582" spans="1:1">
      <c r="A9582">
        <v>9579</v>
      </c>
    </row>
    <row r="9583" spans="1:1">
      <c r="A9583">
        <v>9580</v>
      </c>
    </row>
    <row r="9584" spans="1:1">
      <c r="A9584">
        <v>9581</v>
      </c>
    </row>
    <row r="9585" spans="1:1">
      <c r="A9585">
        <v>9582</v>
      </c>
    </row>
    <row r="9586" spans="1:1">
      <c r="A9586">
        <v>9583</v>
      </c>
    </row>
    <row r="9587" spans="1:1">
      <c r="A9587">
        <v>9584</v>
      </c>
    </row>
    <row r="9588" spans="1:1">
      <c r="A9588">
        <v>9585</v>
      </c>
    </row>
    <row r="9589" spans="1:1">
      <c r="A9589">
        <v>9586</v>
      </c>
    </row>
    <row r="9590" spans="1:1">
      <c r="A9590">
        <v>9587</v>
      </c>
    </row>
    <row r="9591" spans="1:1">
      <c r="A9591">
        <v>9588</v>
      </c>
    </row>
    <row r="9592" spans="1:1">
      <c r="A9592">
        <v>9589</v>
      </c>
    </row>
    <row r="9593" spans="1:1">
      <c r="A9593">
        <v>9590</v>
      </c>
    </row>
    <row r="9594" spans="1:1">
      <c r="A9594">
        <v>9591</v>
      </c>
    </row>
    <row r="9595" spans="1:1">
      <c r="A9595">
        <v>9592</v>
      </c>
    </row>
    <row r="9596" spans="1:1">
      <c r="A9596">
        <v>9593</v>
      </c>
    </row>
    <row r="9597" spans="1:1">
      <c r="A9597">
        <v>9594</v>
      </c>
    </row>
    <row r="9598" spans="1:1">
      <c r="A9598">
        <v>9595</v>
      </c>
    </row>
    <row r="9599" spans="1:1">
      <c r="A9599">
        <v>9596</v>
      </c>
    </row>
    <row r="9600" spans="1:1">
      <c r="A9600">
        <v>9597</v>
      </c>
    </row>
    <row r="9601" spans="1:1">
      <c r="A9601">
        <v>9598</v>
      </c>
    </row>
    <row r="9602" spans="1:1">
      <c r="A9602">
        <v>9599</v>
      </c>
    </row>
    <row r="9603" spans="1:1">
      <c r="A9603">
        <v>9600</v>
      </c>
    </row>
    <row r="9604" spans="1:1">
      <c r="A9604">
        <v>9601</v>
      </c>
    </row>
    <row r="9605" spans="1:1">
      <c r="A9605">
        <v>9602</v>
      </c>
    </row>
    <row r="9606" spans="1:1">
      <c r="A9606">
        <v>9603</v>
      </c>
    </row>
    <row r="9607" spans="1:1">
      <c r="A9607">
        <v>9604</v>
      </c>
    </row>
    <row r="9608" spans="1:1">
      <c r="A9608">
        <v>9605</v>
      </c>
    </row>
    <row r="9609" spans="1:1">
      <c r="A9609">
        <v>9606</v>
      </c>
    </row>
    <row r="9610" spans="1:1">
      <c r="A9610">
        <v>9607</v>
      </c>
    </row>
    <row r="9611" spans="1:1">
      <c r="A9611">
        <v>9608</v>
      </c>
    </row>
    <row r="9612" spans="1:1">
      <c r="A9612">
        <v>9609</v>
      </c>
    </row>
    <row r="9613" spans="1:1">
      <c r="A9613">
        <v>9610</v>
      </c>
    </row>
    <row r="9614" spans="1:1">
      <c r="A9614">
        <v>9611</v>
      </c>
    </row>
    <row r="9615" spans="1:1">
      <c r="A9615">
        <v>9612</v>
      </c>
    </row>
    <row r="9616" spans="1:1">
      <c r="A9616">
        <v>9613</v>
      </c>
    </row>
    <row r="9617" spans="1:1">
      <c r="A9617">
        <v>9614</v>
      </c>
    </row>
    <row r="9618" spans="1:1">
      <c r="A9618">
        <v>9615</v>
      </c>
    </row>
    <row r="9619" spans="1:1">
      <c r="A9619">
        <v>9616</v>
      </c>
    </row>
    <row r="9620" spans="1:1">
      <c r="A9620">
        <v>9617</v>
      </c>
    </row>
    <row r="9621" spans="1:1">
      <c r="A9621">
        <v>9618</v>
      </c>
    </row>
    <row r="9622" spans="1:1">
      <c r="A9622">
        <v>9619</v>
      </c>
    </row>
    <row r="9623" spans="1:1">
      <c r="A9623">
        <v>9620</v>
      </c>
    </row>
    <row r="9624" spans="1:1">
      <c r="A9624">
        <v>9621</v>
      </c>
    </row>
    <row r="9625" spans="1:1">
      <c r="A9625">
        <v>9622</v>
      </c>
    </row>
    <row r="9626" spans="1:1">
      <c r="A9626">
        <v>9623</v>
      </c>
    </row>
    <row r="9627" spans="1:1">
      <c r="A9627">
        <v>9624</v>
      </c>
    </row>
    <row r="9628" spans="1:1">
      <c r="A9628">
        <v>9625</v>
      </c>
    </row>
    <row r="9629" spans="1:1">
      <c r="A9629">
        <v>9626</v>
      </c>
    </row>
    <row r="9630" spans="1:1">
      <c r="A9630">
        <v>9627</v>
      </c>
    </row>
    <row r="9631" spans="1:1">
      <c r="A9631">
        <v>9628</v>
      </c>
    </row>
    <row r="9632" spans="1:1">
      <c r="A9632">
        <v>9629</v>
      </c>
    </row>
    <row r="9633" spans="1:1">
      <c r="A9633">
        <v>9630</v>
      </c>
    </row>
    <row r="9634" spans="1:1">
      <c r="A9634">
        <v>9631</v>
      </c>
    </row>
    <row r="9635" spans="1:1">
      <c r="A9635">
        <v>9632</v>
      </c>
    </row>
    <row r="9636" spans="1:1">
      <c r="A9636">
        <v>9633</v>
      </c>
    </row>
    <row r="9637" spans="1:1">
      <c r="A9637">
        <v>9634</v>
      </c>
    </row>
    <row r="9638" spans="1:1">
      <c r="A9638">
        <v>9635</v>
      </c>
    </row>
    <row r="9639" spans="1:1">
      <c r="A9639">
        <v>9636</v>
      </c>
    </row>
    <row r="9640" spans="1:1">
      <c r="A9640">
        <v>9637</v>
      </c>
    </row>
    <row r="9641" spans="1:1">
      <c r="A9641">
        <v>9638</v>
      </c>
    </row>
    <row r="9642" spans="1:1">
      <c r="A9642">
        <v>9639</v>
      </c>
    </row>
    <row r="9643" spans="1:1">
      <c r="A9643">
        <v>9640</v>
      </c>
    </row>
    <row r="9644" spans="1:1">
      <c r="A9644">
        <v>9641</v>
      </c>
    </row>
    <row r="9645" spans="1:1">
      <c r="A9645">
        <v>9642</v>
      </c>
    </row>
    <row r="9646" spans="1:1">
      <c r="A9646">
        <v>9643</v>
      </c>
    </row>
    <row r="9647" spans="1:1">
      <c r="A9647">
        <v>9644</v>
      </c>
    </row>
    <row r="9648" spans="1:1">
      <c r="A9648">
        <v>9645</v>
      </c>
    </row>
    <row r="9649" spans="1:1">
      <c r="A9649">
        <v>9646</v>
      </c>
    </row>
    <row r="9650" spans="1:1">
      <c r="A9650">
        <v>9647</v>
      </c>
    </row>
    <row r="9651" spans="1:1">
      <c r="A9651">
        <v>9648</v>
      </c>
    </row>
    <row r="9652" spans="1:1">
      <c r="A9652">
        <v>9649</v>
      </c>
    </row>
    <row r="9653" spans="1:1">
      <c r="A9653">
        <v>9650</v>
      </c>
    </row>
    <row r="9654" spans="1:1">
      <c r="A9654">
        <v>9651</v>
      </c>
    </row>
    <row r="9655" spans="1:1">
      <c r="A9655">
        <v>9652</v>
      </c>
    </row>
    <row r="9656" spans="1:1">
      <c r="A9656">
        <v>9653</v>
      </c>
    </row>
    <row r="9657" spans="1:1">
      <c r="A9657">
        <v>9654</v>
      </c>
    </row>
    <row r="9658" spans="1:1">
      <c r="A9658">
        <v>9655</v>
      </c>
    </row>
    <row r="9659" spans="1:1">
      <c r="A9659">
        <v>9656</v>
      </c>
    </row>
    <row r="9660" spans="1:1">
      <c r="A9660">
        <v>9657</v>
      </c>
    </row>
    <row r="9661" spans="1:1">
      <c r="A9661">
        <v>9658</v>
      </c>
    </row>
    <row r="9662" spans="1:1">
      <c r="A9662">
        <v>9659</v>
      </c>
    </row>
    <row r="9663" spans="1:1">
      <c r="A9663">
        <v>9660</v>
      </c>
    </row>
    <row r="9664" spans="1:1">
      <c r="A9664">
        <v>9661</v>
      </c>
    </row>
    <row r="9665" spans="1:1">
      <c r="A9665">
        <v>9662</v>
      </c>
    </row>
    <row r="9666" spans="1:1">
      <c r="A9666">
        <v>9663</v>
      </c>
    </row>
    <row r="9667" spans="1:1">
      <c r="A9667">
        <v>9664</v>
      </c>
    </row>
    <row r="9668" spans="1:1">
      <c r="A9668">
        <v>9665</v>
      </c>
    </row>
    <row r="9669" spans="1:1">
      <c r="A9669">
        <v>9666</v>
      </c>
    </row>
    <row r="9670" spans="1:1">
      <c r="A9670">
        <v>9667</v>
      </c>
    </row>
    <row r="9671" spans="1:1">
      <c r="A9671">
        <v>9668</v>
      </c>
    </row>
    <row r="9672" spans="1:1">
      <c r="A9672">
        <v>9669</v>
      </c>
    </row>
    <row r="9673" spans="1:1">
      <c r="A9673">
        <v>9670</v>
      </c>
    </row>
    <row r="9674" spans="1:1">
      <c r="A9674">
        <v>9671</v>
      </c>
    </row>
    <row r="9675" spans="1:1">
      <c r="A9675">
        <v>9672</v>
      </c>
    </row>
    <row r="9676" spans="1:1">
      <c r="A9676">
        <v>9673</v>
      </c>
    </row>
    <row r="9677" spans="1:1">
      <c r="A9677">
        <v>9674</v>
      </c>
    </row>
    <row r="9678" spans="1:1">
      <c r="A9678">
        <v>9675</v>
      </c>
    </row>
    <row r="9679" spans="1:1">
      <c r="A9679">
        <v>9676</v>
      </c>
    </row>
    <row r="9680" spans="1:1">
      <c r="A9680">
        <v>9677</v>
      </c>
    </row>
    <row r="9681" spans="1:1">
      <c r="A9681">
        <v>9678</v>
      </c>
    </row>
    <row r="9682" spans="1:1">
      <c r="A9682">
        <v>9679</v>
      </c>
    </row>
    <row r="9683" spans="1:1">
      <c r="A9683">
        <v>9680</v>
      </c>
    </row>
    <row r="9684" spans="1:1">
      <c r="A9684">
        <v>9681</v>
      </c>
    </row>
    <row r="9685" spans="1:1">
      <c r="A9685">
        <v>9682</v>
      </c>
    </row>
    <row r="9686" spans="1:1">
      <c r="A9686">
        <v>9683</v>
      </c>
    </row>
    <row r="9687" spans="1:1">
      <c r="A9687">
        <v>9684</v>
      </c>
    </row>
    <row r="9688" spans="1:1">
      <c r="A9688">
        <v>9685</v>
      </c>
    </row>
    <row r="9689" spans="1:1">
      <c r="A9689">
        <v>9686</v>
      </c>
    </row>
    <row r="9690" spans="1:1">
      <c r="A9690">
        <v>9687</v>
      </c>
    </row>
    <row r="9691" spans="1:1">
      <c r="A9691">
        <v>9688</v>
      </c>
    </row>
    <row r="9692" spans="1:1">
      <c r="A9692">
        <v>9689</v>
      </c>
    </row>
    <row r="9693" spans="1:1">
      <c r="A9693">
        <v>9690</v>
      </c>
    </row>
    <row r="9694" spans="1:1">
      <c r="A9694">
        <v>9691</v>
      </c>
    </row>
    <row r="9695" spans="1:1">
      <c r="A9695">
        <v>9692</v>
      </c>
    </row>
    <row r="9696" spans="1:1">
      <c r="A9696">
        <v>9693</v>
      </c>
    </row>
    <row r="9697" spans="1:1">
      <c r="A9697">
        <v>9694</v>
      </c>
    </row>
    <row r="9698" spans="1:1">
      <c r="A9698">
        <v>9695</v>
      </c>
    </row>
    <row r="9699" spans="1:1">
      <c r="A9699">
        <v>9696</v>
      </c>
    </row>
    <row r="9700" spans="1:1">
      <c r="A9700">
        <v>9697</v>
      </c>
    </row>
    <row r="9701" spans="1:1">
      <c r="A9701">
        <v>9698</v>
      </c>
    </row>
    <row r="9702" spans="1:1">
      <c r="A9702">
        <v>9699</v>
      </c>
    </row>
    <row r="9703" spans="1:1">
      <c r="A9703">
        <v>9700</v>
      </c>
    </row>
    <row r="9704" spans="1:1">
      <c r="A9704">
        <v>9701</v>
      </c>
    </row>
    <row r="9705" spans="1:1">
      <c r="A9705">
        <v>9702</v>
      </c>
    </row>
    <row r="9706" spans="1:1">
      <c r="A9706">
        <v>9703</v>
      </c>
    </row>
    <row r="9707" spans="1:1">
      <c r="A9707">
        <v>9704</v>
      </c>
    </row>
    <row r="9708" spans="1:1">
      <c r="A9708">
        <v>9705</v>
      </c>
    </row>
    <row r="9709" spans="1:1">
      <c r="A9709">
        <v>9706</v>
      </c>
    </row>
    <row r="9710" spans="1:1">
      <c r="A9710">
        <v>9707</v>
      </c>
    </row>
    <row r="9711" spans="1:1">
      <c r="A9711">
        <v>9708</v>
      </c>
    </row>
    <row r="9712" spans="1:1">
      <c r="A9712">
        <v>9709</v>
      </c>
    </row>
    <row r="9713" spans="1:1">
      <c r="A9713">
        <v>9710</v>
      </c>
    </row>
    <row r="9714" spans="1:1">
      <c r="A9714">
        <v>9711</v>
      </c>
    </row>
    <row r="9715" spans="1:1">
      <c r="A9715">
        <v>9712</v>
      </c>
    </row>
    <row r="9716" spans="1:1">
      <c r="A9716">
        <v>9713</v>
      </c>
    </row>
    <row r="9717" spans="1:1">
      <c r="A9717">
        <v>9714</v>
      </c>
    </row>
    <row r="9718" spans="1:1">
      <c r="A9718">
        <v>9715</v>
      </c>
    </row>
    <row r="9719" spans="1:1">
      <c r="A9719">
        <v>9716</v>
      </c>
    </row>
    <row r="9720" spans="1:1">
      <c r="A9720">
        <v>9717</v>
      </c>
    </row>
    <row r="9721" spans="1:1">
      <c r="A9721">
        <v>9718</v>
      </c>
    </row>
    <row r="9722" spans="1:1">
      <c r="A9722">
        <v>9719</v>
      </c>
    </row>
    <row r="9723" spans="1:1">
      <c r="A9723">
        <v>9720</v>
      </c>
    </row>
    <row r="9724" spans="1:1">
      <c r="A9724">
        <v>9721</v>
      </c>
    </row>
    <row r="9725" spans="1:1">
      <c r="A9725">
        <v>9722</v>
      </c>
    </row>
    <row r="9726" spans="1:1">
      <c r="A9726">
        <v>9723</v>
      </c>
    </row>
    <row r="9727" spans="1:1">
      <c r="A9727">
        <v>9724</v>
      </c>
    </row>
    <row r="9728" spans="1:1">
      <c r="A9728">
        <v>9725</v>
      </c>
    </row>
    <row r="9729" spans="1:1">
      <c r="A9729">
        <v>9726</v>
      </c>
    </row>
    <row r="9730" spans="1:1">
      <c r="A9730">
        <v>9727</v>
      </c>
    </row>
    <row r="9731" spans="1:1">
      <c r="A9731">
        <v>9728</v>
      </c>
    </row>
    <row r="9732" spans="1:1">
      <c r="A9732">
        <v>9729</v>
      </c>
    </row>
    <row r="9733" spans="1:1">
      <c r="A9733">
        <v>9730</v>
      </c>
    </row>
    <row r="9734" spans="1:1">
      <c r="A9734">
        <v>9731</v>
      </c>
    </row>
    <row r="9735" spans="1:1">
      <c r="A9735">
        <v>9732</v>
      </c>
    </row>
    <row r="9736" spans="1:1">
      <c r="A9736">
        <v>9733</v>
      </c>
    </row>
    <row r="9737" spans="1:1">
      <c r="A9737">
        <v>9734</v>
      </c>
    </row>
    <row r="9738" spans="1:1">
      <c r="A9738">
        <v>9735</v>
      </c>
    </row>
    <row r="9739" spans="1:1">
      <c r="A9739">
        <v>9736</v>
      </c>
    </row>
    <row r="9740" spans="1:1">
      <c r="A9740">
        <v>9737</v>
      </c>
    </row>
    <row r="9741" spans="1:1">
      <c r="A9741">
        <v>9738</v>
      </c>
    </row>
    <row r="9742" spans="1:1">
      <c r="A9742">
        <v>9739</v>
      </c>
    </row>
    <row r="9743" spans="1:1">
      <c r="A9743">
        <v>9740</v>
      </c>
    </row>
    <row r="9744" spans="1:1">
      <c r="A9744">
        <v>9741</v>
      </c>
    </row>
    <row r="9745" spans="1:1">
      <c r="A9745">
        <v>9742</v>
      </c>
    </row>
    <row r="9746" spans="1:1">
      <c r="A9746">
        <v>9743</v>
      </c>
    </row>
    <row r="9747" spans="1:1">
      <c r="A9747">
        <v>9744</v>
      </c>
    </row>
    <row r="9748" spans="1:1">
      <c r="A9748">
        <v>9745</v>
      </c>
    </row>
    <row r="9749" spans="1:1">
      <c r="A9749">
        <v>9746</v>
      </c>
    </row>
    <row r="9750" spans="1:1">
      <c r="A9750">
        <v>9747</v>
      </c>
    </row>
    <row r="9751" spans="1:1">
      <c r="A9751">
        <v>9748</v>
      </c>
    </row>
    <row r="9752" spans="1:1">
      <c r="A9752">
        <v>9749</v>
      </c>
    </row>
    <row r="9753" spans="1:1">
      <c r="A9753">
        <v>9750</v>
      </c>
    </row>
    <row r="9754" spans="1:1">
      <c r="A9754">
        <v>9751</v>
      </c>
    </row>
    <row r="9755" spans="1:1">
      <c r="A9755">
        <v>9752</v>
      </c>
    </row>
    <row r="9756" spans="1:1">
      <c r="A9756">
        <v>9753</v>
      </c>
    </row>
    <row r="9757" spans="1:1">
      <c r="A9757">
        <v>9754</v>
      </c>
    </row>
    <row r="9758" spans="1:1">
      <c r="A9758">
        <v>9755</v>
      </c>
    </row>
    <row r="9759" spans="1:1">
      <c r="A9759">
        <v>9756</v>
      </c>
    </row>
    <row r="9760" spans="1:1">
      <c r="A9760">
        <v>9757</v>
      </c>
    </row>
    <row r="9761" spans="1:1">
      <c r="A9761">
        <v>9758</v>
      </c>
    </row>
    <row r="9762" spans="1:1">
      <c r="A9762">
        <v>9759</v>
      </c>
    </row>
    <row r="9763" spans="1:1">
      <c r="A9763">
        <v>9760</v>
      </c>
    </row>
    <row r="9764" spans="1:1">
      <c r="A9764">
        <v>9761</v>
      </c>
    </row>
    <row r="9765" spans="1:1">
      <c r="A9765">
        <v>9762</v>
      </c>
    </row>
    <row r="9766" spans="1:1">
      <c r="A9766">
        <v>9763</v>
      </c>
    </row>
    <row r="9767" spans="1:1">
      <c r="A9767">
        <v>9764</v>
      </c>
    </row>
    <row r="9768" spans="1:1">
      <c r="A9768">
        <v>9765</v>
      </c>
    </row>
    <row r="9769" spans="1:1">
      <c r="A9769">
        <v>9766</v>
      </c>
    </row>
    <row r="9770" spans="1:1">
      <c r="A9770">
        <v>9767</v>
      </c>
    </row>
    <row r="9771" spans="1:1">
      <c r="A9771">
        <v>9768</v>
      </c>
    </row>
    <row r="9772" spans="1:1">
      <c r="A9772">
        <v>9769</v>
      </c>
    </row>
    <row r="9773" spans="1:1">
      <c r="A9773">
        <v>9770</v>
      </c>
    </row>
    <row r="9774" spans="1:1">
      <c r="A9774">
        <v>9771</v>
      </c>
    </row>
    <row r="9775" spans="1:1">
      <c r="A9775">
        <v>9772</v>
      </c>
    </row>
    <row r="9776" spans="1:1">
      <c r="A9776">
        <v>9773</v>
      </c>
    </row>
    <row r="9777" spans="1:1">
      <c r="A9777">
        <v>9774</v>
      </c>
    </row>
    <row r="9778" spans="1:1">
      <c r="A9778">
        <v>9775</v>
      </c>
    </row>
    <row r="9779" spans="1:1">
      <c r="A9779">
        <v>9776</v>
      </c>
    </row>
    <row r="9780" spans="1:1">
      <c r="A9780">
        <v>9777</v>
      </c>
    </row>
    <row r="9781" spans="1:1">
      <c r="A9781">
        <v>9778</v>
      </c>
    </row>
    <row r="9782" spans="1:1">
      <c r="A9782">
        <v>9779</v>
      </c>
    </row>
    <row r="9783" spans="1:1">
      <c r="A9783">
        <v>9780</v>
      </c>
    </row>
    <row r="9784" spans="1:1">
      <c r="A9784">
        <v>9781</v>
      </c>
    </row>
    <row r="9785" spans="1:1">
      <c r="A9785">
        <v>9782</v>
      </c>
    </row>
    <row r="9786" spans="1:1">
      <c r="A9786">
        <v>9783</v>
      </c>
    </row>
    <row r="9787" spans="1:1">
      <c r="A9787">
        <v>9784</v>
      </c>
    </row>
    <row r="9788" spans="1:1">
      <c r="A9788">
        <v>9785</v>
      </c>
    </row>
    <row r="9789" spans="1:1">
      <c r="A9789">
        <v>9786</v>
      </c>
    </row>
    <row r="9790" spans="1:1">
      <c r="A9790">
        <v>9787</v>
      </c>
    </row>
    <row r="9791" spans="1:1">
      <c r="A9791">
        <v>9788</v>
      </c>
    </row>
    <row r="9792" spans="1:1">
      <c r="A9792">
        <v>9789</v>
      </c>
    </row>
    <row r="9793" spans="1:1">
      <c r="A9793">
        <v>9790</v>
      </c>
    </row>
    <row r="9794" spans="1:1">
      <c r="A9794">
        <v>9791</v>
      </c>
    </row>
    <row r="9795" spans="1:1">
      <c r="A9795">
        <v>9792</v>
      </c>
    </row>
    <row r="9796" spans="1:1">
      <c r="A9796">
        <v>9793</v>
      </c>
    </row>
    <row r="9797" spans="1:1">
      <c r="A9797">
        <v>9794</v>
      </c>
    </row>
    <row r="9798" spans="1:1">
      <c r="A9798">
        <v>9795</v>
      </c>
    </row>
    <row r="9799" spans="1:1">
      <c r="A9799">
        <v>9796</v>
      </c>
    </row>
    <row r="9800" spans="1:1">
      <c r="A9800">
        <v>9797</v>
      </c>
    </row>
    <row r="9801" spans="1:1">
      <c r="A9801">
        <v>9798</v>
      </c>
    </row>
    <row r="9802" spans="1:1">
      <c r="A9802">
        <v>9799</v>
      </c>
    </row>
    <row r="9803" spans="1:1">
      <c r="A9803">
        <v>9800</v>
      </c>
    </row>
    <row r="9804" spans="1:1">
      <c r="A9804">
        <v>9801</v>
      </c>
    </row>
    <row r="9805" spans="1:1">
      <c r="A9805">
        <v>9802</v>
      </c>
    </row>
    <row r="9806" spans="1:1">
      <c r="A9806">
        <v>9803</v>
      </c>
    </row>
    <row r="9807" spans="1:1">
      <c r="A9807">
        <v>9804</v>
      </c>
    </row>
    <row r="9808" spans="1:1">
      <c r="A9808">
        <v>9805</v>
      </c>
    </row>
    <row r="9809" spans="1:1">
      <c r="A9809">
        <v>9806</v>
      </c>
    </row>
    <row r="9810" spans="1:1">
      <c r="A9810">
        <v>9807</v>
      </c>
    </row>
    <row r="9811" spans="1:1">
      <c r="A9811">
        <v>9808</v>
      </c>
    </row>
    <row r="9812" spans="1:1">
      <c r="A9812">
        <v>9809</v>
      </c>
    </row>
    <row r="9813" spans="1:1">
      <c r="A9813">
        <v>9810</v>
      </c>
    </row>
    <row r="9814" spans="1:1">
      <c r="A9814">
        <v>9811</v>
      </c>
    </row>
    <row r="9815" spans="1:1">
      <c r="A9815">
        <v>9812</v>
      </c>
    </row>
    <row r="9816" spans="1:1">
      <c r="A9816">
        <v>9813</v>
      </c>
    </row>
    <row r="9817" spans="1:1">
      <c r="A9817">
        <v>9814</v>
      </c>
    </row>
    <row r="9818" spans="1:1">
      <c r="A9818">
        <v>9815</v>
      </c>
    </row>
    <row r="9819" spans="1:1">
      <c r="A9819">
        <v>9816</v>
      </c>
    </row>
    <row r="9820" spans="1:1">
      <c r="A9820">
        <v>9817</v>
      </c>
    </row>
    <row r="9821" spans="1:1">
      <c r="A9821">
        <v>9818</v>
      </c>
    </row>
    <row r="9822" spans="1:1">
      <c r="A9822">
        <v>9819</v>
      </c>
    </row>
    <row r="9823" spans="1:1">
      <c r="A9823">
        <v>9820</v>
      </c>
    </row>
    <row r="9824" spans="1:1">
      <c r="A9824">
        <v>9821</v>
      </c>
    </row>
    <row r="9825" spans="1:1">
      <c r="A9825">
        <v>9822</v>
      </c>
    </row>
    <row r="9826" spans="1:1">
      <c r="A9826">
        <v>9823</v>
      </c>
    </row>
    <row r="9827" spans="1:1">
      <c r="A9827">
        <v>9824</v>
      </c>
    </row>
    <row r="9828" spans="1:1">
      <c r="A9828">
        <v>9825</v>
      </c>
    </row>
    <row r="9829" spans="1:1">
      <c r="A9829">
        <v>9826</v>
      </c>
    </row>
    <row r="9830" spans="1:1">
      <c r="A9830">
        <v>9827</v>
      </c>
    </row>
    <row r="9831" spans="1:1">
      <c r="A9831">
        <v>9828</v>
      </c>
    </row>
    <row r="9832" spans="1:1">
      <c r="A9832">
        <v>9829</v>
      </c>
    </row>
    <row r="9833" spans="1:1">
      <c r="A9833">
        <v>9830</v>
      </c>
    </row>
    <row r="9834" spans="1:1">
      <c r="A9834">
        <v>9831</v>
      </c>
    </row>
    <row r="9835" spans="1:1">
      <c r="A9835">
        <v>9832</v>
      </c>
    </row>
    <row r="9836" spans="1:1">
      <c r="A9836">
        <v>9833</v>
      </c>
    </row>
    <row r="9837" spans="1:1">
      <c r="A9837">
        <v>9834</v>
      </c>
    </row>
    <row r="9838" spans="1:1">
      <c r="A9838">
        <v>9835</v>
      </c>
    </row>
    <row r="9839" spans="1:1">
      <c r="A9839">
        <v>9836</v>
      </c>
    </row>
    <row r="9840" spans="1:1">
      <c r="A9840">
        <v>9837</v>
      </c>
    </row>
    <row r="9841" spans="1:1">
      <c r="A9841">
        <v>9838</v>
      </c>
    </row>
    <row r="9842" spans="1:1">
      <c r="A9842">
        <v>9839</v>
      </c>
    </row>
    <row r="9843" spans="1:1">
      <c r="A9843">
        <v>9840</v>
      </c>
    </row>
    <row r="9844" spans="1:1">
      <c r="A9844">
        <v>9841</v>
      </c>
    </row>
    <row r="9845" spans="1:1">
      <c r="A9845">
        <v>9842</v>
      </c>
    </row>
    <row r="9846" spans="1:1">
      <c r="A9846">
        <v>9843</v>
      </c>
    </row>
    <row r="9847" spans="1:1">
      <c r="A9847">
        <v>9844</v>
      </c>
    </row>
    <row r="9848" spans="1:1">
      <c r="A9848">
        <v>9845</v>
      </c>
    </row>
    <row r="9849" spans="1:1">
      <c r="A9849">
        <v>9846</v>
      </c>
    </row>
    <row r="9850" spans="1:1">
      <c r="A9850">
        <v>9847</v>
      </c>
    </row>
    <row r="9851" spans="1:1">
      <c r="A9851">
        <v>9848</v>
      </c>
    </row>
    <row r="9852" spans="1:1">
      <c r="A9852">
        <v>9849</v>
      </c>
    </row>
    <row r="9853" spans="1:1">
      <c r="A9853">
        <v>9850</v>
      </c>
    </row>
    <row r="9854" spans="1:1">
      <c r="A9854">
        <v>9851</v>
      </c>
    </row>
    <row r="9855" spans="1:1">
      <c r="A9855">
        <v>9852</v>
      </c>
    </row>
    <row r="9856" spans="1:1">
      <c r="A9856">
        <v>9853</v>
      </c>
    </row>
    <row r="9857" spans="1:1">
      <c r="A9857">
        <v>9854</v>
      </c>
    </row>
    <row r="9858" spans="1:1">
      <c r="A9858">
        <v>9855</v>
      </c>
    </row>
    <row r="9859" spans="1:1">
      <c r="A9859">
        <v>9856</v>
      </c>
    </row>
    <row r="9860" spans="1:1">
      <c r="A9860">
        <v>9857</v>
      </c>
    </row>
    <row r="9861" spans="1:1">
      <c r="A9861">
        <v>9858</v>
      </c>
    </row>
    <row r="9862" spans="1:1">
      <c r="A9862">
        <v>9859</v>
      </c>
    </row>
    <row r="9863" spans="1:1">
      <c r="A9863">
        <v>9860</v>
      </c>
    </row>
    <row r="9864" spans="1:1">
      <c r="A9864">
        <v>9861</v>
      </c>
    </row>
    <row r="9865" spans="1:1">
      <c r="A9865">
        <v>9862</v>
      </c>
    </row>
    <row r="9866" spans="1:1">
      <c r="A9866">
        <v>9863</v>
      </c>
    </row>
    <row r="9867" spans="1:1">
      <c r="A9867">
        <v>9864</v>
      </c>
    </row>
    <row r="9868" spans="1:1">
      <c r="A9868">
        <v>9865</v>
      </c>
    </row>
    <row r="9869" spans="1:1">
      <c r="A9869">
        <v>9866</v>
      </c>
    </row>
    <row r="9870" spans="1:1">
      <c r="A9870">
        <v>9867</v>
      </c>
    </row>
    <row r="9871" spans="1:1">
      <c r="A9871">
        <v>9868</v>
      </c>
    </row>
    <row r="9872" spans="1:1">
      <c r="A9872">
        <v>9869</v>
      </c>
    </row>
    <row r="9873" spans="1:1">
      <c r="A9873">
        <v>9870</v>
      </c>
    </row>
    <row r="9874" spans="1:1">
      <c r="A9874">
        <v>9871</v>
      </c>
    </row>
    <row r="9875" spans="1:1">
      <c r="A9875">
        <v>9872</v>
      </c>
    </row>
    <row r="9876" spans="1:1">
      <c r="A9876">
        <v>9873</v>
      </c>
    </row>
    <row r="9877" spans="1:1">
      <c r="A9877">
        <v>9874</v>
      </c>
    </row>
    <row r="9878" spans="1:1">
      <c r="A9878">
        <v>9875</v>
      </c>
    </row>
    <row r="9879" spans="1:1">
      <c r="A9879">
        <v>9876</v>
      </c>
    </row>
    <row r="9880" spans="1:1">
      <c r="A9880">
        <v>9877</v>
      </c>
    </row>
    <row r="9881" spans="1:1">
      <c r="A9881">
        <v>9878</v>
      </c>
    </row>
    <row r="9882" spans="1:1">
      <c r="A9882">
        <v>9879</v>
      </c>
    </row>
    <row r="9883" spans="1:1">
      <c r="A9883">
        <v>9880</v>
      </c>
    </row>
    <row r="9884" spans="1:1">
      <c r="A9884">
        <v>9881</v>
      </c>
    </row>
    <row r="9885" spans="1:1">
      <c r="A9885">
        <v>9882</v>
      </c>
    </row>
    <row r="9886" spans="1:1">
      <c r="A9886">
        <v>9883</v>
      </c>
    </row>
    <row r="9887" spans="1:1">
      <c r="A9887">
        <v>9884</v>
      </c>
    </row>
    <row r="9888" spans="1:1">
      <c r="A9888">
        <v>9885</v>
      </c>
    </row>
    <row r="9889" spans="1:1">
      <c r="A9889">
        <v>9886</v>
      </c>
    </row>
    <row r="9890" spans="1:1">
      <c r="A9890">
        <v>9887</v>
      </c>
    </row>
    <row r="9891" spans="1:1">
      <c r="A9891">
        <v>9888</v>
      </c>
    </row>
    <row r="9892" spans="1:1">
      <c r="A9892">
        <v>9889</v>
      </c>
    </row>
    <row r="9893" spans="1:1">
      <c r="A9893">
        <v>9890</v>
      </c>
    </row>
    <row r="9894" spans="1:1">
      <c r="A9894">
        <v>9891</v>
      </c>
    </row>
    <row r="9895" spans="1:1">
      <c r="A9895">
        <v>9892</v>
      </c>
    </row>
    <row r="9896" spans="1:1">
      <c r="A9896">
        <v>9893</v>
      </c>
    </row>
    <row r="9897" spans="1:1">
      <c r="A9897">
        <v>9894</v>
      </c>
    </row>
    <row r="9898" spans="1:1">
      <c r="A9898">
        <v>9895</v>
      </c>
    </row>
    <row r="9899" spans="1:1">
      <c r="A9899">
        <v>9896</v>
      </c>
    </row>
    <row r="9900" spans="1:1">
      <c r="A9900">
        <v>9897</v>
      </c>
    </row>
    <row r="9901" spans="1:1">
      <c r="A9901">
        <v>9898</v>
      </c>
    </row>
    <row r="9902" spans="1:1">
      <c r="A9902">
        <v>9899</v>
      </c>
    </row>
    <row r="9903" spans="1:1">
      <c r="A9903">
        <v>9900</v>
      </c>
    </row>
    <row r="9904" spans="1:1">
      <c r="A9904">
        <v>9901</v>
      </c>
    </row>
    <row r="9905" spans="1:1">
      <c r="A9905">
        <v>9902</v>
      </c>
    </row>
    <row r="9906" spans="1:1">
      <c r="A9906">
        <v>9903</v>
      </c>
    </row>
    <row r="9907" spans="1:1">
      <c r="A9907">
        <v>9904</v>
      </c>
    </row>
    <row r="9908" spans="1:1">
      <c r="A9908">
        <v>9905</v>
      </c>
    </row>
    <row r="9909" spans="1:1">
      <c r="A9909">
        <v>9906</v>
      </c>
    </row>
    <row r="9910" spans="1:1">
      <c r="A9910">
        <v>9907</v>
      </c>
    </row>
    <row r="9911" spans="1:1">
      <c r="A9911">
        <v>9908</v>
      </c>
    </row>
    <row r="9912" spans="1:1">
      <c r="A9912">
        <v>9909</v>
      </c>
    </row>
    <row r="9913" spans="1:1">
      <c r="A9913">
        <v>9910</v>
      </c>
    </row>
    <row r="9914" spans="1:1">
      <c r="A9914">
        <v>9911</v>
      </c>
    </row>
    <row r="9915" spans="1:1">
      <c r="A9915">
        <v>9912</v>
      </c>
    </row>
    <row r="9916" spans="1:1">
      <c r="A9916">
        <v>9913</v>
      </c>
    </row>
    <row r="9917" spans="1:1">
      <c r="A9917">
        <v>9914</v>
      </c>
    </row>
    <row r="9918" spans="1:1">
      <c r="A9918">
        <v>9915</v>
      </c>
    </row>
    <row r="9919" spans="1:1">
      <c r="A9919">
        <v>9916</v>
      </c>
    </row>
    <row r="9920" spans="1:1">
      <c r="A9920">
        <v>9917</v>
      </c>
    </row>
    <row r="9921" spans="1:1">
      <c r="A9921">
        <v>9918</v>
      </c>
    </row>
    <row r="9922" spans="1:1">
      <c r="A9922">
        <v>9919</v>
      </c>
    </row>
    <row r="9923" spans="1:1">
      <c r="A9923">
        <v>9920</v>
      </c>
    </row>
    <row r="9924" spans="1:1">
      <c r="A9924">
        <v>9921</v>
      </c>
    </row>
    <row r="9925" spans="1:1">
      <c r="A9925">
        <v>9922</v>
      </c>
    </row>
    <row r="9926" spans="1:1">
      <c r="A9926">
        <v>9923</v>
      </c>
    </row>
    <row r="9927" spans="1:1">
      <c r="A9927">
        <v>9924</v>
      </c>
    </row>
    <row r="9928" spans="1:1">
      <c r="A9928">
        <v>9925</v>
      </c>
    </row>
    <row r="9929" spans="1:1">
      <c r="A9929">
        <v>9926</v>
      </c>
    </row>
    <row r="9930" spans="1:1">
      <c r="A9930">
        <v>9927</v>
      </c>
    </row>
    <row r="9931" spans="1:1">
      <c r="A9931">
        <v>9928</v>
      </c>
    </row>
    <row r="9932" spans="1:1">
      <c r="A9932">
        <v>9929</v>
      </c>
    </row>
    <row r="9933" spans="1:1">
      <c r="A9933">
        <v>9930</v>
      </c>
    </row>
    <row r="9934" spans="1:1">
      <c r="A9934">
        <v>9931</v>
      </c>
    </row>
    <row r="9935" spans="1:1">
      <c r="A9935">
        <v>9932</v>
      </c>
    </row>
    <row r="9936" spans="1:1">
      <c r="A9936">
        <v>9933</v>
      </c>
    </row>
    <row r="9937" spans="1:1">
      <c r="A9937">
        <v>9934</v>
      </c>
    </row>
    <row r="9938" spans="1:1">
      <c r="A9938">
        <v>9935</v>
      </c>
    </row>
    <row r="9939" spans="1:1">
      <c r="A9939">
        <v>9936</v>
      </c>
    </row>
    <row r="9940" spans="1:1">
      <c r="A9940">
        <v>9937</v>
      </c>
    </row>
    <row r="9941" spans="1:1">
      <c r="A9941">
        <v>9938</v>
      </c>
    </row>
    <row r="9942" spans="1:1">
      <c r="A9942">
        <v>9939</v>
      </c>
    </row>
    <row r="9943" spans="1:1">
      <c r="A9943">
        <v>9940</v>
      </c>
    </row>
    <row r="9944" spans="1:1">
      <c r="A9944">
        <v>9941</v>
      </c>
    </row>
    <row r="9945" spans="1:1">
      <c r="A9945">
        <v>9942</v>
      </c>
    </row>
    <row r="9946" spans="1:1">
      <c r="A9946">
        <v>9943</v>
      </c>
    </row>
    <row r="9947" spans="1:1">
      <c r="A9947">
        <v>9944</v>
      </c>
    </row>
    <row r="9948" spans="1:1">
      <c r="A9948">
        <v>9945</v>
      </c>
    </row>
    <row r="9949" spans="1:1">
      <c r="A9949">
        <v>9946</v>
      </c>
    </row>
    <row r="9950" spans="1:1">
      <c r="A9950">
        <v>9947</v>
      </c>
    </row>
    <row r="9951" spans="1:1">
      <c r="A9951">
        <v>9948</v>
      </c>
    </row>
    <row r="9952" spans="1:1">
      <c r="A9952">
        <v>9949</v>
      </c>
    </row>
    <row r="9953" spans="1:1">
      <c r="A9953">
        <v>9950</v>
      </c>
    </row>
    <row r="9954" spans="1:1">
      <c r="A9954">
        <v>9951</v>
      </c>
    </row>
    <row r="9955" spans="1:1">
      <c r="A9955">
        <v>9952</v>
      </c>
    </row>
    <row r="9956" spans="1:1">
      <c r="A9956">
        <v>9953</v>
      </c>
    </row>
    <row r="9957" spans="1:1">
      <c r="A9957">
        <v>9954</v>
      </c>
    </row>
    <row r="9958" spans="1:1">
      <c r="A9958">
        <v>9955</v>
      </c>
    </row>
    <row r="9959" spans="1:1">
      <c r="A9959">
        <v>9956</v>
      </c>
    </row>
    <row r="9960" spans="1:1">
      <c r="A9960">
        <v>9957</v>
      </c>
    </row>
    <row r="9961" spans="1:1">
      <c r="A9961">
        <v>9958</v>
      </c>
    </row>
    <row r="9962" spans="1:1">
      <c r="A9962">
        <v>9959</v>
      </c>
    </row>
    <row r="9963" spans="1:1">
      <c r="A9963">
        <v>9960</v>
      </c>
    </row>
    <row r="9964" spans="1:1">
      <c r="A9964">
        <v>9961</v>
      </c>
    </row>
    <row r="9965" spans="1:1">
      <c r="A9965">
        <v>9962</v>
      </c>
    </row>
    <row r="9966" spans="1:1">
      <c r="A9966">
        <v>9963</v>
      </c>
    </row>
    <row r="9967" spans="1:1">
      <c r="A9967">
        <v>9964</v>
      </c>
    </row>
    <row r="9968" spans="1:1">
      <c r="A9968">
        <v>9965</v>
      </c>
    </row>
    <row r="9969" spans="1:1">
      <c r="A9969">
        <v>9966</v>
      </c>
    </row>
    <row r="9970" spans="1:1">
      <c r="A9970">
        <v>9967</v>
      </c>
    </row>
    <row r="9971" spans="1:1">
      <c r="A9971">
        <v>9968</v>
      </c>
    </row>
    <row r="9972" spans="1:1">
      <c r="A9972">
        <v>9969</v>
      </c>
    </row>
    <row r="9973" spans="1:1">
      <c r="A9973">
        <v>9970</v>
      </c>
    </row>
    <row r="9974" spans="1:1">
      <c r="A9974">
        <v>9971</v>
      </c>
    </row>
    <row r="9975" spans="1:1">
      <c r="A9975">
        <v>9972</v>
      </c>
    </row>
    <row r="9976" spans="1:1">
      <c r="A9976">
        <v>9973</v>
      </c>
    </row>
    <row r="9977" spans="1:1">
      <c r="A9977">
        <v>9974</v>
      </c>
    </row>
    <row r="9978" spans="1:1">
      <c r="A9978">
        <v>9975</v>
      </c>
    </row>
    <row r="9979" spans="1:1">
      <c r="A9979">
        <v>9976</v>
      </c>
    </row>
    <row r="9980" spans="1:1">
      <c r="A9980">
        <v>9977</v>
      </c>
    </row>
    <row r="9981" spans="1:1">
      <c r="A9981">
        <v>9978</v>
      </c>
    </row>
    <row r="9982" spans="1:1">
      <c r="A9982">
        <v>9979</v>
      </c>
    </row>
    <row r="9983" spans="1:1">
      <c r="A9983">
        <v>9980</v>
      </c>
    </row>
    <row r="9984" spans="1:1">
      <c r="A9984">
        <v>9981</v>
      </c>
    </row>
    <row r="9985" spans="1:1">
      <c r="A9985">
        <v>9982</v>
      </c>
    </row>
    <row r="9986" spans="1:1">
      <c r="A9986">
        <v>9983</v>
      </c>
    </row>
    <row r="9987" spans="1:1">
      <c r="A9987">
        <v>9984</v>
      </c>
    </row>
    <row r="9988" spans="1:1">
      <c r="A9988">
        <v>9985</v>
      </c>
    </row>
    <row r="9989" spans="1:1">
      <c r="A9989">
        <v>9986</v>
      </c>
    </row>
    <row r="9990" spans="1:1">
      <c r="A9990">
        <v>9987</v>
      </c>
    </row>
    <row r="9991" spans="1:1">
      <c r="A9991">
        <v>9988</v>
      </c>
    </row>
    <row r="9992" spans="1:1">
      <c r="A9992">
        <v>9989</v>
      </c>
    </row>
    <row r="9993" spans="1:1">
      <c r="A9993">
        <v>9990</v>
      </c>
    </row>
    <row r="9994" spans="1:1">
      <c r="A9994">
        <v>9991</v>
      </c>
    </row>
    <row r="9995" spans="1:1">
      <c r="A9995">
        <v>9992</v>
      </c>
    </row>
    <row r="9996" spans="1:1">
      <c r="A9996">
        <v>9993</v>
      </c>
    </row>
    <row r="9997" spans="1:1">
      <c r="A9997">
        <v>9994</v>
      </c>
    </row>
    <row r="9998" spans="1:1">
      <c r="A9998">
        <v>9995</v>
      </c>
    </row>
    <row r="9999" spans="1:1">
      <c r="A9999">
        <v>9996</v>
      </c>
    </row>
    <row r="10000" spans="1:1">
      <c r="A10000">
        <v>9997</v>
      </c>
    </row>
    <row r="10001" spans="1:1">
      <c r="A10001">
        <v>9998</v>
      </c>
    </row>
    <row r="10002" spans="1:1">
      <c r="A10002">
        <v>9999</v>
      </c>
    </row>
    <row r="10003" spans="1:1">
      <c r="A10003">
        <v>10000</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3284B-C015-4EAF-A13A-5F2C748046FF}">
  <dimension ref="A1:Q26"/>
  <sheetViews>
    <sheetView zoomScale="110" zoomScaleNormal="110" workbookViewId="0">
      <selection sqref="A1:G20"/>
    </sheetView>
  </sheetViews>
  <sheetFormatPr defaultRowHeight="14.45"/>
  <cols>
    <col min="1" max="1" width="9.5703125" bestFit="1" customWidth="1"/>
    <col min="2" max="2" width="14.85546875" bestFit="1" customWidth="1"/>
    <col min="3" max="3" width="10.42578125" bestFit="1" customWidth="1"/>
    <col min="6" max="6" width="15.42578125" customWidth="1"/>
    <col min="7" max="7" width="16.7109375" customWidth="1"/>
    <col min="10" max="10" width="11.28515625" customWidth="1"/>
    <col min="11" max="11" width="12.28515625" customWidth="1"/>
    <col min="12" max="12" width="35.28515625" customWidth="1"/>
    <col min="13" max="13" width="28.28515625" bestFit="1" customWidth="1"/>
    <col min="16" max="16" width="19.42578125" customWidth="1"/>
    <col min="17" max="17" width="13.42578125" customWidth="1"/>
  </cols>
  <sheetData>
    <row r="1" spans="1:17">
      <c r="A1" s="8" t="s">
        <v>278</v>
      </c>
      <c r="B1" s="8" t="s">
        <v>168</v>
      </c>
      <c r="C1" s="8" t="s">
        <v>279</v>
      </c>
      <c r="D1" s="8" t="s">
        <v>280</v>
      </c>
      <c r="E1" s="8" t="s">
        <v>281</v>
      </c>
      <c r="F1" s="8" t="s">
        <v>282</v>
      </c>
      <c r="G1" s="103" t="s">
        <v>283</v>
      </c>
    </row>
    <row r="2" spans="1:17">
      <c r="A2">
        <v>1</v>
      </c>
      <c r="B2" t="s">
        <v>192</v>
      </c>
      <c r="C2" t="s">
        <v>285</v>
      </c>
      <c r="D2" t="s">
        <v>286</v>
      </c>
      <c r="E2" t="s">
        <v>25</v>
      </c>
      <c r="F2" t="s">
        <v>287</v>
      </c>
      <c r="G2" s="98">
        <v>10000</v>
      </c>
      <c r="L2" t="s">
        <v>575</v>
      </c>
      <c r="Q2" s="8" t="s">
        <v>282</v>
      </c>
    </row>
    <row r="3" spans="1:17">
      <c r="A3">
        <v>2</v>
      </c>
      <c r="B3" t="s">
        <v>288</v>
      </c>
      <c r="C3" t="s">
        <v>289</v>
      </c>
      <c r="D3" t="s">
        <v>290</v>
      </c>
      <c r="E3" t="s">
        <v>28</v>
      </c>
      <c r="F3" t="s">
        <v>291</v>
      </c>
      <c r="G3" s="98">
        <v>12000</v>
      </c>
      <c r="Q3" t="s">
        <v>298</v>
      </c>
    </row>
    <row r="4" spans="1:17">
      <c r="A4">
        <v>3</v>
      </c>
      <c r="B4" t="s">
        <v>292</v>
      </c>
      <c r="C4" t="s">
        <v>293</v>
      </c>
      <c r="D4" t="s">
        <v>294</v>
      </c>
      <c r="E4" t="s">
        <v>28</v>
      </c>
      <c r="F4" t="s">
        <v>295</v>
      </c>
      <c r="G4" s="98">
        <v>15000</v>
      </c>
      <c r="K4" t="s">
        <v>576</v>
      </c>
    </row>
    <row r="5" spans="1:17">
      <c r="A5">
        <v>4</v>
      </c>
      <c r="B5" t="s">
        <v>223</v>
      </c>
      <c r="C5" t="s">
        <v>296</v>
      </c>
      <c r="D5" t="s">
        <v>297</v>
      </c>
      <c r="E5" t="s">
        <v>34</v>
      </c>
      <c r="F5" s="14" t="s">
        <v>298</v>
      </c>
      <c r="G5" s="116">
        <v>70000</v>
      </c>
      <c r="K5" t="s">
        <v>577</v>
      </c>
    </row>
    <row r="6" spans="1:17">
      <c r="A6">
        <v>5</v>
      </c>
      <c r="B6" t="s">
        <v>224</v>
      </c>
      <c r="D6" t="s">
        <v>290</v>
      </c>
      <c r="E6" t="s">
        <v>28</v>
      </c>
      <c r="F6" t="s">
        <v>287</v>
      </c>
      <c r="G6" s="98">
        <v>16250</v>
      </c>
    </row>
    <row r="7" spans="1:17">
      <c r="A7">
        <v>6</v>
      </c>
      <c r="B7" t="s">
        <v>299</v>
      </c>
      <c r="C7" t="s">
        <v>300</v>
      </c>
      <c r="D7" t="s">
        <v>301</v>
      </c>
      <c r="E7" t="s">
        <v>302</v>
      </c>
      <c r="F7" t="s">
        <v>291</v>
      </c>
      <c r="G7" s="98">
        <v>184000</v>
      </c>
      <c r="J7" t="s">
        <v>578</v>
      </c>
      <c r="L7" s="14">
        <f ca="1">SUMIF(F2:G20,F5,G2:G20)</f>
        <v>275996</v>
      </c>
      <c r="M7" t="str">
        <f ca="1">_xlfn.FORMULATEXT(L7)</f>
        <v>=SUMIF(F2:G20,F5,G2:G20)</v>
      </c>
    </row>
    <row r="8" spans="1:17">
      <c r="A8">
        <v>7</v>
      </c>
      <c r="B8" t="s">
        <v>211</v>
      </c>
      <c r="C8" t="s">
        <v>304</v>
      </c>
      <c r="D8" t="s">
        <v>305</v>
      </c>
      <c r="E8" t="s">
        <v>302</v>
      </c>
      <c r="F8" t="s">
        <v>295</v>
      </c>
      <c r="G8" s="98">
        <v>45789</v>
      </c>
      <c r="J8" t="s">
        <v>579</v>
      </c>
      <c r="L8">
        <f>AVERAGEIFS(G2:G20,F2:F20,F5)</f>
        <v>68999</v>
      </c>
      <c r="M8" t="str">
        <f t="shared" ref="M8:M9" ca="1" si="0">_xlfn.FORMULATEXT(L8)</f>
        <v>=AVERAGEIFS(G2:G20,F2:F20,F5)</v>
      </c>
      <c r="P8" s="8" t="s">
        <v>282</v>
      </c>
    </row>
    <row r="9" spans="1:17">
      <c r="A9">
        <v>8</v>
      </c>
      <c r="B9" t="s">
        <v>187</v>
      </c>
      <c r="C9" t="s">
        <v>307</v>
      </c>
      <c r="D9" t="s">
        <v>305</v>
      </c>
      <c r="E9" t="s">
        <v>302</v>
      </c>
      <c r="F9" s="14" t="s">
        <v>298</v>
      </c>
      <c r="G9" s="116">
        <v>47866</v>
      </c>
      <c r="J9" t="s">
        <v>580</v>
      </c>
      <c r="L9">
        <f>_xlfn.MAXIFS(G2:G20,F2:F20,F5)</f>
        <v>147895</v>
      </c>
      <c r="M9" t="str">
        <f t="shared" ca="1" si="0"/>
        <v>=MAXIFS(G2:G20,F2:F20,F5)</v>
      </c>
      <c r="P9" s="14" t="s">
        <v>298</v>
      </c>
    </row>
    <row r="10" spans="1:17">
      <c r="A10">
        <v>9</v>
      </c>
      <c r="B10" t="s">
        <v>309</v>
      </c>
      <c r="C10" t="s">
        <v>310</v>
      </c>
      <c r="D10" t="s">
        <v>286</v>
      </c>
      <c r="E10" t="s">
        <v>25</v>
      </c>
      <c r="F10" t="s">
        <v>287</v>
      </c>
      <c r="G10" s="98">
        <v>455651</v>
      </c>
      <c r="J10" t="s">
        <v>581</v>
      </c>
      <c r="L10">
        <f>_xlfn.MINIFS(G2:G20,F2:F20,F5)</f>
        <v>10235</v>
      </c>
      <c r="M10" t="str">
        <f ca="1">_xlfn.FORMULATEXT(L10)</f>
        <v>=MINIFS(G2:G20,F2:F20,F5)</v>
      </c>
    </row>
    <row r="11" spans="1:17">
      <c r="A11">
        <v>10</v>
      </c>
      <c r="B11" t="s">
        <v>216</v>
      </c>
      <c r="D11" t="s">
        <v>150</v>
      </c>
      <c r="E11" t="s">
        <v>34</v>
      </c>
      <c r="F11" t="s">
        <v>291</v>
      </c>
      <c r="G11" s="98">
        <v>147894</v>
      </c>
      <c r="J11" t="s">
        <v>582</v>
      </c>
      <c r="L11">
        <f>COUNTIFS(F2:F20,F5)</f>
        <v>4</v>
      </c>
      <c r="M11" t="str">
        <f ca="1">_xlfn.FORMULATEXT(L11)</f>
        <v>=COUNTIFS(F2:F20,F5)</v>
      </c>
    </row>
    <row r="12" spans="1:17">
      <c r="A12">
        <v>11</v>
      </c>
      <c r="B12" t="s">
        <v>213</v>
      </c>
      <c r="C12" t="s">
        <v>311</v>
      </c>
      <c r="D12" t="s">
        <v>150</v>
      </c>
      <c r="E12" t="s">
        <v>34</v>
      </c>
      <c r="F12" t="s">
        <v>295</v>
      </c>
      <c r="G12" s="98">
        <v>12467</v>
      </c>
    </row>
    <row r="13" spans="1:17">
      <c r="A13">
        <v>12</v>
      </c>
      <c r="B13" t="s">
        <v>312</v>
      </c>
      <c r="C13" t="s">
        <v>313</v>
      </c>
      <c r="D13" t="s">
        <v>314</v>
      </c>
      <c r="E13" t="s">
        <v>34</v>
      </c>
      <c r="F13" s="14" t="s">
        <v>298</v>
      </c>
      <c r="G13" s="116">
        <v>10235</v>
      </c>
      <c r="I13" t="s">
        <v>583</v>
      </c>
    </row>
    <row r="14" spans="1:17">
      <c r="A14">
        <v>13</v>
      </c>
      <c r="B14" t="s">
        <v>198</v>
      </c>
      <c r="C14" t="s">
        <v>315</v>
      </c>
      <c r="D14" t="s">
        <v>316</v>
      </c>
      <c r="E14" t="s">
        <v>34</v>
      </c>
      <c r="F14" t="s">
        <v>287</v>
      </c>
      <c r="G14" s="98">
        <v>14789</v>
      </c>
    </row>
    <row r="15" spans="1:17">
      <c r="A15">
        <v>14</v>
      </c>
      <c r="B15" t="s">
        <v>318</v>
      </c>
      <c r="C15" t="s">
        <v>293</v>
      </c>
      <c r="D15" t="s">
        <v>319</v>
      </c>
      <c r="E15" t="s">
        <v>28</v>
      </c>
      <c r="F15" t="s">
        <v>295</v>
      </c>
      <c r="G15" s="98">
        <v>14785</v>
      </c>
      <c r="J15" t="s">
        <v>584</v>
      </c>
      <c r="K15" s="14">
        <f>DSUM(A1:G20,G1,Q2:Q3)</f>
        <v>275996</v>
      </c>
      <c r="L15" t="str">
        <f ca="1">_xlfn.FORMULATEXT(K15)</f>
        <v>=DSUM(A1:G20,G1,Q2:Q3)</v>
      </c>
    </row>
    <row r="16" spans="1:17">
      <c r="A16">
        <v>15</v>
      </c>
      <c r="B16" t="s">
        <v>321</v>
      </c>
      <c r="C16" t="s">
        <v>322</v>
      </c>
      <c r="D16" t="s">
        <v>290</v>
      </c>
      <c r="E16" t="s">
        <v>34</v>
      </c>
      <c r="F16" s="14" t="s">
        <v>298</v>
      </c>
      <c r="G16" s="116">
        <v>147895</v>
      </c>
      <c r="J16" t="s">
        <v>585</v>
      </c>
      <c r="K16">
        <f>DAVERAGE(A1:G20,G1,Q2:Q3)</f>
        <v>68999</v>
      </c>
      <c r="L16" t="str">
        <f ca="1">_xlfn.FORMULATEXT(K16)</f>
        <v>=DAVERAGE(A1:G20,G1,Q2:Q3)</v>
      </c>
    </row>
    <row r="17" spans="1:13">
      <c r="A17">
        <v>16</v>
      </c>
      <c r="B17" t="s">
        <v>324</v>
      </c>
      <c r="D17" t="s">
        <v>314</v>
      </c>
      <c r="E17" t="s">
        <v>25</v>
      </c>
      <c r="F17" t="s">
        <v>287</v>
      </c>
      <c r="G17" s="98">
        <v>14562</v>
      </c>
      <c r="J17" t="s">
        <v>586</v>
      </c>
      <c r="K17">
        <f>DMAX(A1:G20,G1,Q2:Q3)</f>
        <v>147895</v>
      </c>
      <c r="L17" t="str">
        <f ca="1">_xlfn.FORMULATEXT(K17)</f>
        <v>=DMAX(A1:G20,G1,Q2:Q3)</v>
      </c>
    </row>
    <row r="18" spans="1:13">
      <c r="A18">
        <v>17</v>
      </c>
      <c r="B18" t="s">
        <v>325</v>
      </c>
      <c r="C18" t="s">
        <v>326</v>
      </c>
      <c r="D18" t="s">
        <v>286</v>
      </c>
      <c r="E18" t="s">
        <v>25</v>
      </c>
      <c r="F18" t="s">
        <v>295</v>
      </c>
      <c r="G18" s="98">
        <v>12435</v>
      </c>
      <c r="J18" t="s">
        <v>587</v>
      </c>
      <c r="K18">
        <f>DMIN(A1:G20,G1,Q2:Q3)</f>
        <v>10235</v>
      </c>
      <c r="L18" t="str">
        <f t="shared" ref="L18:L19" ca="1" si="1">_xlfn.FORMULATEXT(K18)</f>
        <v>=DMIN(A1:G20,G1,Q2:Q3)</v>
      </c>
    </row>
    <row r="19" spans="1:13">
      <c r="A19">
        <v>18</v>
      </c>
      <c r="B19" t="s">
        <v>328</v>
      </c>
      <c r="C19" t="s">
        <v>329</v>
      </c>
      <c r="D19" t="s">
        <v>286</v>
      </c>
      <c r="E19" t="s">
        <v>25</v>
      </c>
      <c r="F19" t="s">
        <v>291</v>
      </c>
      <c r="G19" s="98">
        <v>1456</v>
      </c>
      <c r="J19" t="s">
        <v>588</v>
      </c>
      <c r="K19">
        <f>DCOUNT(A1:G20,G1,Q2:Q3)</f>
        <v>4</v>
      </c>
      <c r="L19" t="str">
        <f t="shared" ca="1" si="1"/>
        <v>=DCOUNT(A1:G20,G1,Q2:Q3)</v>
      </c>
    </row>
    <row r="20" spans="1:13">
      <c r="A20">
        <v>19</v>
      </c>
      <c r="B20" t="s">
        <v>331</v>
      </c>
      <c r="C20" t="s">
        <v>332</v>
      </c>
      <c r="D20" t="s">
        <v>333</v>
      </c>
      <c r="E20" t="s">
        <v>25</v>
      </c>
      <c r="F20" t="s">
        <v>287</v>
      </c>
      <c r="G20" s="98">
        <v>14656</v>
      </c>
      <c r="J20" t="s">
        <v>589</v>
      </c>
    </row>
    <row r="21" spans="1:13">
      <c r="A21">
        <v>20</v>
      </c>
      <c r="B21" t="s">
        <v>223</v>
      </c>
      <c r="C21" t="s">
        <v>335</v>
      </c>
      <c r="D21" t="s">
        <v>294</v>
      </c>
      <c r="E21" t="s">
        <v>28</v>
      </c>
    </row>
    <row r="24" spans="1:13">
      <c r="L24" t="s">
        <v>590</v>
      </c>
      <c r="M24" t="s">
        <v>591</v>
      </c>
    </row>
    <row r="25" spans="1:13">
      <c r="L25" t="s">
        <v>592</v>
      </c>
      <c r="M25" t="s">
        <v>393</v>
      </c>
    </row>
    <row r="26" spans="1:13">
      <c r="L26" t="s">
        <v>593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F25BC-56F0-4AC3-BF46-8090DB8C84E0}">
  <dimension ref="B4:K75"/>
  <sheetViews>
    <sheetView topLeftCell="A14" zoomScale="110" zoomScaleNormal="110" workbookViewId="0">
      <selection activeCell="H51" sqref="H51"/>
    </sheetView>
  </sheetViews>
  <sheetFormatPr defaultRowHeight="14.45"/>
  <cols>
    <col min="2" max="2" width="20.7109375" customWidth="1"/>
    <col min="3" max="3" width="23.85546875" customWidth="1"/>
    <col min="4" max="4" width="21.140625" customWidth="1"/>
    <col min="5" max="5" width="18.7109375" customWidth="1"/>
    <col min="6" max="6" width="15" customWidth="1"/>
    <col min="7" max="7" width="24.85546875" customWidth="1"/>
    <col min="8" max="8" width="20.7109375" customWidth="1"/>
    <col min="9" max="9" width="17.85546875" customWidth="1"/>
  </cols>
  <sheetData>
    <row r="4" spans="2:9">
      <c r="D4" t="s">
        <v>594</v>
      </c>
    </row>
    <row r="6" spans="2:9" ht="15" thickBot="1"/>
    <row r="7" spans="2:9">
      <c r="B7" s="41"/>
      <c r="C7" s="41"/>
      <c r="D7" s="41"/>
      <c r="E7" s="42"/>
    </row>
    <row r="8" spans="2:9" ht="15" thickBot="1">
      <c r="B8" s="40"/>
      <c r="C8" s="39"/>
      <c r="D8" s="39"/>
      <c r="E8" s="43"/>
    </row>
    <row r="9" spans="2:9" ht="15" thickBot="1">
      <c r="B9" s="40"/>
      <c r="C9" s="40"/>
      <c r="D9" s="40"/>
      <c r="E9" s="44"/>
    </row>
    <row r="10" spans="2:9" ht="15" thickBot="1">
      <c r="B10" s="40"/>
      <c r="C10" s="39"/>
      <c r="D10" s="39"/>
      <c r="E10" s="43"/>
    </row>
    <row r="11" spans="2:9" ht="15" thickBot="1">
      <c r="B11" s="40"/>
      <c r="C11" s="39"/>
      <c r="D11" s="39"/>
      <c r="E11" s="43"/>
    </row>
    <row r="12" spans="2:9" ht="15" thickBot="1">
      <c r="B12" s="40"/>
      <c r="C12" s="39"/>
      <c r="D12" s="39"/>
      <c r="E12" s="43"/>
    </row>
    <row r="13" spans="2:9" ht="15" thickBot="1">
      <c r="B13" s="40"/>
      <c r="C13" s="40"/>
      <c r="D13" s="40"/>
      <c r="E13" s="44"/>
    </row>
    <row r="15" spans="2:9">
      <c r="E15" t="s">
        <v>595</v>
      </c>
    </row>
    <row r="16" spans="2:9">
      <c r="I16" t="s">
        <v>596</v>
      </c>
    </row>
    <row r="17" spans="2:8">
      <c r="B17" s="8" t="s">
        <v>176</v>
      </c>
      <c r="C17" s="8" t="s">
        <v>177</v>
      </c>
      <c r="D17" s="8" t="s">
        <v>597</v>
      </c>
      <c r="E17" s="8" t="s">
        <v>598</v>
      </c>
      <c r="F17" s="8" t="s">
        <v>599</v>
      </c>
      <c r="G17" s="8" t="s">
        <v>600</v>
      </c>
      <c r="H17" s="8" t="s">
        <v>601</v>
      </c>
    </row>
    <row r="18" spans="2:8">
      <c r="B18" t="s">
        <v>188</v>
      </c>
      <c r="C18" t="s">
        <v>602</v>
      </c>
      <c r="D18" t="s">
        <v>603</v>
      </c>
      <c r="E18" t="s">
        <v>604</v>
      </c>
      <c r="F18" t="s">
        <v>605</v>
      </c>
      <c r="G18" s="45" t="s">
        <v>606</v>
      </c>
      <c r="H18" s="45" t="s">
        <v>607</v>
      </c>
    </row>
    <row r="19" spans="2:8">
      <c r="B19" t="s">
        <v>193</v>
      </c>
      <c r="C19" t="s">
        <v>608</v>
      </c>
      <c r="D19" t="s">
        <v>609</v>
      </c>
      <c r="E19" t="s">
        <v>610</v>
      </c>
      <c r="F19" t="s">
        <v>611</v>
      </c>
      <c r="G19" s="45" t="s">
        <v>612</v>
      </c>
      <c r="H19" s="45" t="s">
        <v>613</v>
      </c>
    </row>
    <row r="20" spans="2:8">
      <c r="B20" t="s">
        <v>196</v>
      </c>
      <c r="C20" t="s">
        <v>614</v>
      </c>
      <c r="D20" t="s">
        <v>615</v>
      </c>
      <c r="E20" t="s">
        <v>616</v>
      </c>
      <c r="F20" t="s">
        <v>617</v>
      </c>
      <c r="G20" s="45" t="s">
        <v>618</v>
      </c>
      <c r="H20" s="45" t="s">
        <v>619</v>
      </c>
    </row>
    <row r="21" spans="2:8">
      <c r="B21" t="s">
        <v>200</v>
      </c>
      <c r="C21" t="s">
        <v>201</v>
      </c>
      <c r="D21" t="s">
        <v>620</v>
      </c>
      <c r="E21" t="s">
        <v>621</v>
      </c>
      <c r="F21" t="s">
        <v>622</v>
      </c>
      <c r="G21" s="45" t="s">
        <v>623</v>
      </c>
      <c r="H21" s="45" t="s">
        <v>624</v>
      </c>
    </row>
    <row r="22" spans="2:8">
      <c r="B22" t="s">
        <v>204</v>
      </c>
      <c r="C22" t="s">
        <v>625</v>
      </c>
      <c r="D22" t="s">
        <v>626</v>
      </c>
      <c r="E22" t="s">
        <v>627</v>
      </c>
      <c r="F22" t="s">
        <v>628</v>
      </c>
      <c r="G22" s="45" t="s">
        <v>629</v>
      </c>
      <c r="H22" s="45" t="s">
        <v>630</v>
      </c>
    </row>
    <row r="23" spans="2:8">
      <c r="B23" t="s">
        <v>631</v>
      </c>
      <c r="C23" t="s">
        <v>210</v>
      </c>
      <c r="D23" t="s">
        <v>632</v>
      </c>
      <c r="E23" t="s">
        <v>633</v>
      </c>
      <c r="F23" t="s">
        <v>634</v>
      </c>
      <c r="G23" s="45" t="s">
        <v>635</v>
      </c>
      <c r="H23" s="45" t="s">
        <v>636</v>
      </c>
    </row>
    <row r="24" spans="2:8">
      <c r="B24" t="s">
        <v>214</v>
      </c>
      <c r="C24" t="s">
        <v>215</v>
      </c>
      <c r="D24" t="s">
        <v>637</v>
      </c>
      <c r="E24" t="s">
        <v>638</v>
      </c>
      <c r="F24" t="s">
        <v>639</v>
      </c>
      <c r="G24" s="45" t="s">
        <v>640</v>
      </c>
      <c r="H24" s="45" t="s">
        <v>641</v>
      </c>
    </row>
    <row r="25" spans="2:8">
      <c r="B25" t="s">
        <v>217</v>
      </c>
      <c r="C25" t="s">
        <v>218</v>
      </c>
      <c r="D25" t="s">
        <v>642</v>
      </c>
      <c r="E25" t="s">
        <v>643</v>
      </c>
      <c r="F25" t="s">
        <v>644</v>
      </c>
      <c r="G25" s="45" t="s">
        <v>645</v>
      </c>
      <c r="H25" s="45" t="s">
        <v>646</v>
      </c>
    </row>
    <row r="26" spans="2:8">
      <c r="B26" t="s">
        <v>221</v>
      </c>
      <c r="C26" t="s">
        <v>647</v>
      </c>
      <c r="D26" t="s">
        <v>648</v>
      </c>
      <c r="E26" t="s">
        <v>649</v>
      </c>
      <c r="F26" t="s">
        <v>650</v>
      </c>
      <c r="G26" s="45" t="s">
        <v>651</v>
      </c>
      <c r="H26" s="45" t="s">
        <v>652</v>
      </c>
    </row>
    <row r="27" spans="2:8">
      <c r="B27" t="s">
        <v>221</v>
      </c>
      <c r="C27" t="s">
        <v>225</v>
      </c>
      <c r="D27" t="s">
        <v>653</v>
      </c>
      <c r="E27" t="s">
        <v>654</v>
      </c>
      <c r="F27" t="s">
        <v>655</v>
      </c>
      <c r="G27" s="45" t="s">
        <v>656</v>
      </c>
      <c r="H27" s="45" t="s">
        <v>657</v>
      </c>
    </row>
    <row r="32" spans="2:8">
      <c r="D32" t="s">
        <v>658</v>
      </c>
    </row>
    <row r="36" spans="5:11">
      <c r="I36" t="s">
        <v>659</v>
      </c>
      <c r="J36" t="s">
        <v>189</v>
      </c>
      <c r="K36" t="s">
        <v>660</v>
      </c>
    </row>
    <row r="37" spans="5:11">
      <c r="E37">
        <v>23102023</v>
      </c>
      <c r="F37" s="13" t="s">
        <v>661</v>
      </c>
      <c r="I37" t="s">
        <v>662</v>
      </c>
      <c r="J37" t="s">
        <v>194</v>
      </c>
      <c r="K37" t="s">
        <v>663</v>
      </c>
    </row>
    <row r="38" spans="5:11">
      <c r="E38">
        <v>12122020</v>
      </c>
      <c r="F38" s="13">
        <v>44177</v>
      </c>
      <c r="I38" t="s">
        <v>664</v>
      </c>
      <c r="J38" t="s">
        <v>614</v>
      </c>
      <c r="K38" t="s">
        <v>665</v>
      </c>
    </row>
    <row r="39" spans="5:11">
      <c r="E39">
        <v>12122019</v>
      </c>
      <c r="F39" s="13">
        <v>43811</v>
      </c>
      <c r="I39" t="s">
        <v>666</v>
      </c>
      <c r="J39" t="s">
        <v>201</v>
      </c>
      <c r="K39" t="s">
        <v>667</v>
      </c>
    </row>
    <row r="40" spans="5:11">
      <c r="E40">
        <v>30112020</v>
      </c>
      <c r="F40" s="13" t="s">
        <v>668</v>
      </c>
      <c r="I40" t="s">
        <v>669</v>
      </c>
      <c r="J40" t="s">
        <v>670</v>
      </c>
      <c r="K40" t="s">
        <v>671</v>
      </c>
    </row>
    <row r="41" spans="5:11">
      <c r="E41">
        <v>25102022</v>
      </c>
      <c r="F41" s="13" t="s">
        <v>672</v>
      </c>
      <c r="I41" t="s">
        <v>673</v>
      </c>
      <c r="J41" t="s">
        <v>210</v>
      </c>
      <c r="K41" t="s">
        <v>674</v>
      </c>
    </row>
    <row r="42" spans="5:11">
      <c r="I42" t="s">
        <v>675</v>
      </c>
      <c r="J42" t="s">
        <v>215</v>
      </c>
      <c r="K42" t="s">
        <v>676</v>
      </c>
    </row>
    <row r="43" spans="5:11">
      <c r="I43" t="s">
        <v>677</v>
      </c>
      <c r="J43" t="s">
        <v>218</v>
      </c>
      <c r="K43" t="s">
        <v>678</v>
      </c>
    </row>
    <row r="44" spans="5:11">
      <c r="F44" t="s">
        <v>679</v>
      </c>
      <c r="I44" t="s">
        <v>680</v>
      </c>
      <c r="J44" t="s">
        <v>647</v>
      </c>
      <c r="K44" t="s">
        <v>681</v>
      </c>
    </row>
    <row r="45" spans="5:11">
      <c r="I45" t="s">
        <v>682</v>
      </c>
      <c r="J45" t="s">
        <v>225</v>
      </c>
      <c r="K45" t="s">
        <v>683</v>
      </c>
    </row>
    <row r="49" spans="2:8">
      <c r="B49" s="8" t="s">
        <v>278</v>
      </c>
      <c r="C49" s="8" t="s">
        <v>168</v>
      </c>
      <c r="D49" s="8" t="s">
        <v>279</v>
      </c>
      <c r="E49" s="8" t="s">
        <v>280</v>
      </c>
      <c r="F49" s="8" t="s">
        <v>281</v>
      </c>
      <c r="G49" s="8" t="s">
        <v>282</v>
      </c>
      <c r="H49" s="8" t="s">
        <v>684</v>
      </c>
    </row>
    <row r="50" spans="2:8">
      <c r="B50">
        <v>1</v>
      </c>
      <c r="C50" t="s">
        <v>192</v>
      </c>
      <c r="D50" t="s">
        <v>285</v>
      </c>
      <c r="E50" t="s">
        <v>286</v>
      </c>
      <c r="F50" t="s">
        <v>25</v>
      </c>
      <c r="G50" t="s">
        <v>287</v>
      </c>
      <c r="H50" t="s">
        <v>685</v>
      </c>
    </row>
    <row r="51" spans="2:8">
      <c r="B51">
        <v>2</v>
      </c>
      <c r="C51" t="s">
        <v>288</v>
      </c>
      <c r="D51" t="s">
        <v>289</v>
      </c>
      <c r="E51" t="s">
        <v>290</v>
      </c>
      <c r="F51" t="s">
        <v>28</v>
      </c>
      <c r="G51" t="s">
        <v>291</v>
      </c>
      <c r="H51" t="s">
        <v>686</v>
      </c>
    </row>
    <row r="52" spans="2:8">
      <c r="B52">
        <v>3</v>
      </c>
      <c r="C52" t="s">
        <v>292</v>
      </c>
      <c r="D52" t="s">
        <v>293</v>
      </c>
      <c r="E52" t="s">
        <v>294</v>
      </c>
      <c r="F52" t="s">
        <v>28</v>
      </c>
      <c r="G52" t="s">
        <v>295</v>
      </c>
      <c r="H52" t="s">
        <v>687</v>
      </c>
    </row>
    <row r="53" spans="2:8">
      <c r="B53">
        <v>4</v>
      </c>
      <c r="C53" t="s">
        <v>223</v>
      </c>
      <c r="D53" t="s">
        <v>296</v>
      </c>
      <c r="E53" t="s">
        <v>297</v>
      </c>
      <c r="F53" t="s">
        <v>34</v>
      </c>
      <c r="G53" t="s">
        <v>298</v>
      </c>
      <c r="H53" t="s">
        <v>688</v>
      </c>
    </row>
    <row r="54" spans="2:8">
      <c r="B54">
        <v>5</v>
      </c>
      <c r="C54" t="s">
        <v>224</v>
      </c>
      <c r="D54" t="s">
        <v>326</v>
      </c>
      <c r="E54" t="s">
        <v>290</v>
      </c>
      <c r="F54" t="s">
        <v>28</v>
      </c>
      <c r="G54" t="s">
        <v>287</v>
      </c>
      <c r="H54" t="s">
        <v>130</v>
      </c>
    </row>
    <row r="55" spans="2:8">
      <c r="B55">
        <v>6</v>
      </c>
      <c r="C55" t="s">
        <v>299</v>
      </c>
      <c r="D55" t="s">
        <v>300</v>
      </c>
      <c r="E55" t="s">
        <v>301</v>
      </c>
      <c r="F55" t="s">
        <v>302</v>
      </c>
      <c r="G55" t="s">
        <v>291</v>
      </c>
      <c r="H55" t="s">
        <v>689</v>
      </c>
    </row>
    <row r="56" spans="2:8">
      <c r="B56">
        <v>7</v>
      </c>
      <c r="C56" t="s">
        <v>211</v>
      </c>
      <c r="D56" t="s">
        <v>304</v>
      </c>
      <c r="E56" t="s">
        <v>305</v>
      </c>
      <c r="F56" t="s">
        <v>302</v>
      </c>
      <c r="G56" t="s">
        <v>295</v>
      </c>
      <c r="H56" t="s">
        <v>690</v>
      </c>
    </row>
    <row r="57" spans="2:8">
      <c r="B57">
        <v>8</v>
      </c>
      <c r="C57" t="s">
        <v>187</v>
      </c>
      <c r="D57" t="s">
        <v>307</v>
      </c>
      <c r="E57" t="s">
        <v>305</v>
      </c>
      <c r="F57" t="s">
        <v>302</v>
      </c>
      <c r="G57" t="s">
        <v>298</v>
      </c>
      <c r="H57" t="s">
        <v>691</v>
      </c>
    </row>
    <row r="58" spans="2:8">
      <c r="B58">
        <v>9</v>
      </c>
      <c r="C58" t="s">
        <v>309</v>
      </c>
      <c r="D58" t="s">
        <v>310</v>
      </c>
      <c r="E58" t="s">
        <v>286</v>
      </c>
      <c r="F58" t="s">
        <v>25</v>
      </c>
      <c r="G58" t="s">
        <v>287</v>
      </c>
      <c r="H58" t="s">
        <v>692</v>
      </c>
    </row>
    <row r="59" spans="2:8">
      <c r="B59">
        <v>10</v>
      </c>
      <c r="C59" t="s">
        <v>216</v>
      </c>
      <c r="E59" t="s">
        <v>150</v>
      </c>
      <c r="F59" t="s">
        <v>34</v>
      </c>
      <c r="G59" t="s">
        <v>291</v>
      </c>
    </row>
    <row r="60" spans="2:8">
      <c r="B60">
        <v>11</v>
      </c>
      <c r="C60" t="s">
        <v>213</v>
      </c>
      <c r="D60" t="s">
        <v>311</v>
      </c>
      <c r="E60" t="s">
        <v>150</v>
      </c>
      <c r="F60" t="s">
        <v>34</v>
      </c>
      <c r="G60" t="s">
        <v>295</v>
      </c>
      <c r="H60" t="s">
        <v>693</v>
      </c>
    </row>
    <row r="61" spans="2:8">
      <c r="B61">
        <v>12</v>
      </c>
      <c r="C61" t="s">
        <v>312</v>
      </c>
      <c r="D61" t="s">
        <v>313</v>
      </c>
      <c r="E61" t="s">
        <v>314</v>
      </c>
      <c r="F61" t="s">
        <v>34</v>
      </c>
      <c r="G61" t="s">
        <v>298</v>
      </c>
      <c r="H61" t="s">
        <v>694</v>
      </c>
    </row>
    <row r="62" spans="2:8">
      <c r="B62">
        <v>13</v>
      </c>
      <c r="C62" t="s">
        <v>198</v>
      </c>
      <c r="D62" t="s">
        <v>315</v>
      </c>
      <c r="E62" t="s">
        <v>316</v>
      </c>
      <c r="F62" t="s">
        <v>34</v>
      </c>
      <c r="G62" t="s">
        <v>287</v>
      </c>
      <c r="H62" t="s">
        <v>695</v>
      </c>
    </row>
    <row r="63" spans="2:8">
      <c r="B63">
        <v>14</v>
      </c>
      <c r="C63" t="s">
        <v>318</v>
      </c>
      <c r="D63" t="s">
        <v>293</v>
      </c>
      <c r="E63" t="s">
        <v>319</v>
      </c>
      <c r="F63" t="s">
        <v>28</v>
      </c>
      <c r="G63" t="s">
        <v>295</v>
      </c>
      <c r="H63" t="s">
        <v>696</v>
      </c>
    </row>
    <row r="64" spans="2:8">
      <c r="B64">
        <v>15</v>
      </c>
      <c r="C64" t="s">
        <v>321</v>
      </c>
      <c r="D64" t="s">
        <v>322</v>
      </c>
      <c r="E64" t="s">
        <v>290</v>
      </c>
      <c r="F64" t="s">
        <v>34</v>
      </c>
      <c r="G64" t="s">
        <v>298</v>
      </c>
      <c r="H64" t="s">
        <v>697</v>
      </c>
    </row>
    <row r="65" spans="2:8">
      <c r="B65">
        <v>16</v>
      </c>
      <c r="C65" t="s">
        <v>324</v>
      </c>
      <c r="E65" t="s">
        <v>314</v>
      </c>
      <c r="F65" t="s">
        <v>25</v>
      </c>
      <c r="G65" t="s">
        <v>287</v>
      </c>
    </row>
    <row r="66" spans="2:8">
      <c r="B66">
        <v>17</v>
      </c>
      <c r="C66" t="s">
        <v>325</v>
      </c>
      <c r="D66" t="s">
        <v>326</v>
      </c>
      <c r="E66" t="s">
        <v>286</v>
      </c>
      <c r="F66" t="s">
        <v>25</v>
      </c>
      <c r="G66" t="s">
        <v>295</v>
      </c>
      <c r="H66" t="s">
        <v>698</v>
      </c>
    </row>
    <row r="67" spans="2:8">
      <c r="B67">
        <v>18</v>
      </c>
      <c r="C67" t="s">
        <v>328</v>
      </c>
      <c r="D67" t="s">
        <v>329</v>
      </c>
      <c r="E67" t="s">
        <v>286</v>
      </c>
      <c r="F67" t="s">
        <v>25</v>
      </c>
      <c r="G67" t="s">
        <v>291</v>
      </c>
      <c r="H67" t="s">
        <v>699</v>
      </c>
    </row>
    <row r="68" spans="2:8">
      <c r="B68">
        <v>19</v>
      </c>
      <c r="C68" t="s">
        <v>331</v>
      </c>
      <c r="D68" t="s">
        <v>332</v>
      </c>
      <c r="E68" t="s">
        <v>333</v>
      </c>
      <c r="F68" t="s">
        <v>25</v>
      </c>
      <c r="G68" t="s">
        <v>287</v>
      </c>
      <c r="H68" t="s">
        <v>700</v>
      </c>
    </row>
    <row r="69" spans="2:8">
      <c r="B69">
        <v>20</v>
      </c>
      <c r="C69" t="s">
        <v>223</v>
      </c>
      <c r="D69" t="s">
        <v>335</v>
      </c>
      <c r="E69" t="s">
        <v>294</v>
      </c>
      <c r="F69" t="s">
        <v>28</v>
      </c>
    </row>
    <row r="75" spans="2:8">
      <c r="H75" t="s">
        <v>701</v>
      </c>
    </row>
  </sheetData>
  <phoneticPr fontId="3" type="noConversion"/>
  <hyperlinks>
    <hyperlink ref="H18" r:id="rId1" xr:uid="{7FDBE588-8B74-4C17-BD58-399ECD623AF5}"/>
    <hyperlink ref="H19" r:id="rId2" xr:uid="{BB2A5D93-B0C2-4CB5-BFBE-C38818ED94F1}"/>
    <hyperlink ref="H20" r:id="rId3" xr:uid="{DA16B1D9-0269-410C-B47C-C40CFCFB454C}"/>
    <hyperlink ref="H21" r:id="rId4" xr:uid="{05049279-E488-4849-95AC-1698894E4E8B}"/>
    <hyperlink ref="H22" r:id="rId5" xr:uid="{9364556B-D41A-42AC-A20A-AD8893A93DA2}"/>
    <hyperlink ref="H23" r:id="rId6" xr:uid="{FB2D3196-E151-40FB-B41F-33527B087937}"/>
    <hyperlink ref="H24" r:id="rId7" xr:uid="{A8210749-8317-4710-B6B1-3794EEB019ED}"/>
    <hyperlink ref="H25" r:id="rId8" xr:uid="{CC4DE415-DD89-44F9-B2B0-E1515A8E0F47}"/>
    <hyperlink ref="H26" r:id="rId9" xr:uid="{C74E53DF-2D21-49A2-B847-AC024C719C50}"/>
    <hyperlink ref="H27" r:id="rId10" xr:uid="{22AD3DDB-BE99-4CF1-8BB0-437D2FB974D2}"/>
    <hyperlink ref="G18" r:id="rId11" xr:uid="{2BDA17F4-E576-445F-A9DD-C96DBEF686F1}"/>
    <hyperlink ref="G19" r:id="rId12" xr:uid="{036FD4AC-3EF9-4AB1-A630-5643A46A6139}"/>
    <hyperlink ref="G20" r:id="rId13" xr:uid="{4A65F5C6-CF72-4A77-8B0F-804BC59A34FF}"/>
    <hyperlink ref="G21" r:id="rId14" xr:uid="{99D971F0-20F6-4C59-84FE-BC80262FF935}"/>
    <hyperlink ref="G22" r:id="rId15" xr:uid="{B93BC384-AE9D-4E21-B10E-16D49AA1DC27}"/>
    <hyperlink ref="G23" r:id="rId16" xr:uid="{9034CCDE-1AA7-422D-94D8-2691080642A9}"/>
    <hyperlink ref="G24" r:id="rId17" xr:uid="{4A9C159C-364E-4117-89DA-CAD731BCD8A2}"/>
    <hyperlink ref="G25" r:id="rId18" xr:uid="{8ECC5BA4-1305-492C-942B-1A45536E8A46}"/>
    <hyperlink ref="G26" r:id="rId19" xr:uid="{21D9AEC6-28DE-4BA9-B2B2-D18972166D72}"/>
    <hyperlink ref="G27" r:id="rId20" xr:uid="{729BCDC1-7FB2-4067-B14D-C8BAE2E0EC8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0268-2E74-4AF4-998B-1F7C0214F5E3}">
  <dimension ref="B1:N66"/>
  <sheetViews>
    <sheetView zoomScale="134" zoomScaleNormal="130" workbookViewId="0">
      <selection activeCell="E11" sqref="E11"/>
    </sheetView>
  </sheetViews>
  <sheetFormatPr defaultRowHeight="14.45"/>
  <cols>
    <col min="2" max="2" width="16.5703125" customWidth="1"/>
    <col min="3" max="3" width="16.140625" customWidth="1"/>
    <col min="4" max="4" width="14.28515625" customWidth="1"/>
    <col min="5" max="5" width="20.28515625" customWidth="1"/>
    <col min="6" max="6" width="19.5703125" customWidth="1"/>
    <col min="7" max="8" width="20.7109375" customWidth="1"/>
    <col min="9" max="9" width="15.7109375" customWidth="1"/>
    <col min="10" max="10" width="15.140625" customWidth="1"/>
    <col min="11" max="11" width="12.7109375" customWidth="1"/>
  </cols>
  <sheetData>
    <row r="1" spans="2:14">
      <c r="D1" t="s">
        <v>702</v>
      </c>
    </row>
    <row r="3" spans="2:14">
      <c r="B3" s="8" t="s">
        <v>385</v>
      </c>
      <c r="C3" s="8" t="s">
        <v>703</v>
      </c>
      <c r="D3" s="8" t="s">
        <v>704</v>
      </c>
      <c r="E3" s="8" t="s">
        <v>705</v>
      </c>
      <c r="F3" s="8" t="s">
        <v>706</v>
      </c>
      <c r="G3" s="8" t="s">
        <v>707</v>
      </c>
      <c r="H3" s="8"/>
      <c r="I3" s="8" t="s">
        <v>708</v>
      </c>
      <c r="J3" s="8" t="s">
        <v>709</v>
      </c>
    </row>
    <row r="4" spans="2:14">
      <c r="B4">
        <v>34</v>
      </c>
      <c r="C4" t="b">
        <f>ISTEXT(B4)</f>
        <v>0</v>
      </c>
      <c r="D4" s="14" t="b">
        <f>ISNONTEXT(B4)</f>
        <v>1</v>
      </c>
      <c r="E4" t="b">
        <f>ISNUMBER(B4)</f>
        <v>1</v>
      </c>
      <c r="F4" t="b">
        <f>ISEVEN(B4)</f>
        <v>1</v>
      </c>
      <c r="G4" t="b">
        <f>ISODD(B4)</f>
        <v>0</v>
      </c>
      <c r="H4">
        <f>SUM(1,2,3,4)</f>
        <v>10</v>
      </c>
      <c r="I4" t="b">
        <f>_xlfn.ISFORMULA(B4)</f>
        <v>0</v>
      </c>
      <c r="J4" t="b">
        <f>ISLOGICAL(B4)</f>
        <v>0</v>
      </c>
    </row>
    <row r="5" spans="2:14">
      <c r="B5">
        <v>54</v>
      </c>
      <c r="C5" t="b">
        <f t="shared" ref="C5:C17" si="0">ISTEXT(B5)</f>
        <v>0</v>
      </c>
      <c r="D5" s="14" t="b">
        <f t="shared" ref="D5:D17" si="1">ISNONTEXT(B5)</f>
        <v>1</v>
      </c>
      <c r="E5" t="b">
        <f t="shared" ref="E5:E17" si="2">ISNUMBER(B5)</f>
        <v>1</v>
      </c>
      <c r="F5" t="b">
        <f t="shared" ref="F5:F17" si="3">ISEVEN(B5)</f>
        <v>1</v>
      </c>
      <c r="G5" t="b">
        <f t="shared" ref="G5:G17" si="4">ISODD(B5)</f>
        <v>0</v>
      </c>
      <c r="H5" t="b">
        <f>_xlfn.ISFORMULA(H4)</f>
        <v>1</v>
      </c>
      <c r="I5" t="b">
        <f t="shared" ref="I5:I17" si="5">_xlfn.ISFORMULA(B5)</f>
        <v>0</v>
      </c>
      <c r="J5" t="b">
        <f t="shared" ref="J5:J17" si="6">ISLOGICAL(B5)</f>
        <v>0</v>
      </c>
    </row>
    <row r="6" spans="2:14">
      <c r="B6">
        <v>33</v>
      </c>
      <c r="C6" t="b">
        <f t="shared" si="0"/>
        <v>0</v>
      </c>
      <c r="D6" s="14" t="b">
        <f t="shared" si="1"/>
        <v>1</v>
      </c>
      <c r="E6" t="b">
        <f t="shared" si="2"/>
        <v>1</v>
      </c>
      <c r="F6" t="b">
        <f t="shared" si="3"/>
        <v>0</v>
      </c>
      <c r="G6" t="b">
        <f t="shared" si="4"/>
        <v>1</v>
      </c>
      <c r="I6" t="b">
        <f t="shared" si="5"/>
        <v>0</v>
      </c>
      <c r="J6" t="b">
        <f t="shared" si="6"/>
        <v>0</v>
      </c>
    </row>
    <row r="7" spans="2:14">
      <c r="B7">
        <v>55</v>
      </c>
      <c r="C7" t="b">
        <f t="shared" si="0"/>
        <v>0</v>
      </c>
      <c r="D7" s="14" t="b">
        <f t="shared" si="1"/>
        <v>1</v>
      </c>
      <c r="E7" t="b">
        <f t="shared" si="2"/>
        <v>1</v>
      </c>
      <c r="F7" t="b">
        <f t="shared" si="3"/>
        <v>0</v>
      </c>
      <c r="G7" t="b">
        <f t="shared" si="4"/>
        <v>1</v>
      </c>
      <c r="I7" t="b">
        <f t="shared" si="5"/>
        <v>0</v>
      </c>
      <c r="J7" t="b">
        <f t="shared" si="6"/>
        <v>0</v>
      </c>
      <c r="L7" t="b">
        <v>1</v>
      </c>
      <c r="N7" t="s">
        <v>710</v>
      </c>
    </row>
    <row r="8" spans="2:14">
      <c r="B8">
        <v>45006</v>
      </c>
      <c r="C8" t="b">
        <f t="shared" si="0"/>
        <v>0</v>
      </c>
      <c r="D8" t="b">
        <f t="shared" si="1"/>
        <v>1</v>
      </c>
      <c r="E8" t="b">
        <f t="shared" si="2"/>
        <v>1</v>
      </c>
      <c r="F8" t="b">
        <f t="shared" si="3"/>
        <v>1</v>
      </c>
      <c r="G8" t="b">
        <f t="shared" si="4"/>
        <v>0</v>
      </c>
      <c r="I8" t="b">
        <f t="shared" si="5"/>
        <v>0</v>
      </c>
      <c r="J8" t="b">
        <f t="shared" si="6"/>
        <v>0</v>
      </c>
      <c r="L8" t="b">
        <v>0</v>
      </c>
      <c r="N8" t="s">
        <v>711</v>
      </c>
    </row>
    <row r="9" spans="2:14">
      <c r="B9" t="s">
        <v>712</v>
      </c>
      <c r="C9" t="b">
        <f t="shared" si="0"/>
        <v>1</v>
      </c>
      <c r="D9" t="b">
        <f t="shared" si="1"/>
        <v>0</v>
      </c>
      <c r="E9" t="b">
        <f t="shared" si="2"/>
        <v>0</v>
      </c>
      <c r="F9" t="e">
        <f t="shared" si="3"/>
        <v>#VALUE!</v>
      </c>
      <c r="G9" t="e">
        <f t="shared" si="4"/>
        <v>#VALUE!</v>
      </c>
      <c r="I9" t="b">
        <f t="shared" si="5"/>
        <v>0</v>
      </c>
      <c r="J9" t="b">
        <f t="shared" si="6"/>
        <v>0</v>
      </c>
    </row>
    <row r="10" spans="2:14">
      <c r="B10">
        <v>23</v>
      </c>
      <c r="C10" t="b">
        <f t="shared" si="0"/>
        <v>0</v>
      </c>
      <c r="D10" t="b">
        <f t="shared" si="1"/>
        <v>1</v>
      </c>
      <c r="E10" t="b">
        <f t="shared" si="2"/>
        <v>1</v>
      </c>
      <c r="F10" t="b">
        <f t="shared" si="3"/>
        <v>0</v>
      </c>
      <c r="G10" t="b">
        <f t="shared" si="4"/>
        <v>1</v>
      </c>
      <c r="I10" t="b">
        <f t="shared" si="5"/>
        <v>0</v>
      </c>
      <c r="J10" t="b">
        <f t="shared" si="6"/>
        <v>0</v>
      </c>
    </row>
    <row r="11" spans="2:14">
      <c r="B11" t="s">
        <v>68</v>
      </c>
      <c r="C11" t="b">
        <f t="shared" si="0"/>
        <v>1</v>
      </c>
      <c r="D11" t="b">
        <f t="shared" si="1"/>
        <v>0</v>
      </c>
      <c r="E11" t="b">
        <f t="shared" si="2"/>
        <v>0</v>
      </c>
      <c r="F11" t="e">
        <f t="shared" si="3"/>
        <v>#VALUE!</v>
      </c>
      <c r="G11" t="e">
        <f t="shared" si="4"/>
        <v>#VALUE!</v>
      </c>
      <c r="I11" t="b">
        <f t="shared" si="5"/>
        <v>0</v>
      </c>
      <c r="J11" t="b">
        <f t="shared" si="6"/>
        <v>0</v>
      </c>
      <c r="L11" t="s">
        <v>713</v>
      </c>
    </row>
    <row r="12" spans="2:14">
      <c r="B12" t="b">
        <v>1</v>
      </c>
      <c r="C12" t="b">
        <f t="shared" si="0"/>
        <v>0</v>
      </c>
      <c r="D12" t="b">
        <f t="shared" si="1"/>
        <v>1</v>
      </c>
      <c r="E12" t="b">
        <f t="shared" si="2"/>
        <v>0</v>
      </c>
      <c r="F12" t="e">
        <f t="shared" si="3"/>
        <v>#VALUE!</v>
      </c>
      <c r="G12" t="e">
        <f t="shared" si="4"/>
        <v>#VALUE!</v>
      </c>
      <c r="I12" t="b">
        <f t="shared" si="5"/>
        <v>0</v>
      </c>
      <c r="J12" s="14" t="b">
        <f t="shared" si="6"/>
        <v>1</v>
      </c>
    </row>
    <row r="13" spans="2:14">
      <c r="B13">
        <v>89</v>
      </c>
      <c r="C13" t="b">
        <f t="shared" si="0"/>
        <v>0</v>
      </c>
      <c r="D13" t="b">
        <f t="shared" si="1"/>
        <v>1</v>
      </c>
      <c r="E13" t="b">
        <f t="shared" si="2"/>
        <v>1</v>
      </c>
      <c r="F13" t="b">
        <f t="shared" si="3"/>
        <v>0</v>
      </c>
      <c r="G13" t="b">
        <f t="shared" si="4"/>
        <v>1</v>
      </c>
      <c r="I13" t="b">
        <f t="shared" si="5"/>
        <v>0</v>
      </c>
      <c r="J13" t="b">
        <f t="shared" si="6"/>
        <v>0</v>
      </c>
    </row>
    <row r="14" spans="2:14">
      <c r="B14">
        <v>23</v>
      </c>
      <c r="C14" t="b">
        <f t="shared" si="0"/>
        <v>0</v>
      </c>
      <c r="D14" t="b">
        <f t="shared" si="1"/>
        <v>1</v>
      </c>
      <c r="E14" t="b">
        <f t="shared" si="2"/>
        <v>1</v>
      </c>
      <c r="F14" t="b">
        <f t="shared" si="3"/>
        <v>0</v>
      </c>
      <c r="G14" t="b">
        <f t="shared" si="4"/>
        <v>1</v>
      </c>
      <c r="I14" t="b">
        <f t="shared" si="5"/>
        <v>0</v>
      </c>
      <c r="J14" t="b">
        <f t="shared" si="6"/>
        <v>0</v>
      </c>
      <c r="N14" t="s">
        <v>567</v>
      </c>
    </row>
    <row r="15" spans="2:14">
      <c r="B15" t="b">
        <v>0</v>
      </c>
      <c r="C15" t="b">
        <f t="shared" si="0"/>
        <v>0</v>
      </c>
      <c r="D15" t="b">
        <f t="shared" si="1"/>
        <v>1</v>
      </c>
      <c r="E15" t="b">
        <f t="shared" si="2"/>
        <v>0</v>
      </c>
      <c r="F15" t="e">
        <f t="shared" si="3"/>
        <v>#VALUE!</v>
      </c>
      <c r="G15" t="e">
        <f t="shared" si="4"/>
        <v>#VALUE!</v>
      </c>
      <c r="I15" t="b">
        <f t="shared" si="5"/>
        <v>0</v>
      </c>
      <c r="J15" s="115" t="b">
        <f t="shared" si="6"/>
        <v>1</v>
      </c>
      <c r="N15" t="s">
        <v>271</v>
      </c>
    </row>
    <row r="16" spans="2:14">
      <c r="B16">
        <v>52</v>
      </c>
      <c r="C16" t="b">
        <f t="shared" si="0"/>
        <v>0</v>
      </c>
      <c r="D16" t="b">
        <f t="shared" si="1"/>
        <v>1</v>
      </c>
      <c r="E16" t="b">
        <f t="shared" si="2"/>
        <v>1</v>
      </c>
      <c r="F16" t="b">
        <f t="shared" si="3"/>
        <v>1</v>
      </c>
      <c r="G16" t="b">
        <f t="shared" si="4"/>
        <v>0</v>
      </c>
      <c r="I16" t="b">
        <f t="shared" si="5"/>
        <v>0</v>
      </c>
      <c r="J16" t="b">
        <f t="shared" si="6"/>
        <v>0</v>
      </c>
      <c r="N16">
        <v>13</v>
      </c>
    </row>
    <row r="17" spans="2:14">
      <c r="B17" t="s">
        <v>714</v>
      </c>
      <c r="C17" t="b">
        <f t="shared" si="0"/>
        <v>1</v>
      </c>
      <c r="D17" t="b">
        <f t="shared" si="1"/>
        <v>0</v>
      </c>
      <c r="E17" t="b">
        <f t="shared" si="2"/>
        <v>0</v>
      </c>
      <c r="F17" t="e">
        <f t="shared" si="3"/>
        <v>#VALUE!</v>
      </c>
      <c r="G17" t="e">
        <f t="shared" si="4"/>
        <v>#VALUE!</v>
      </c>
      <c r="I17" t="b">
        <f t="shared" si="5"/>
        <v>0</v>
      </c>
      <c r="J17" t="b">
        <f t="shared" si="6"/>
        <v>0</v>
      </c>
      <c r="N17" t="s">
        <v>715</v>
      </c>
    </row>
    <row r="18" spans="2:14">
      <c r="N18" t="b">
        <v>1</v>
      </c>
    </row>
    <row r="19" spans="2:14">
      <c r="I19" s="14" t="s">
        <v>568</v>
      </c>
      <c r="J19" s="14"/>
      <c r="N19" t="b">
        <v>0</v>
      </c>
    </row>
    <row r="20" spans="2:14">
      <c r="C20" t="b">
        <v>1</v>
      </c>
      <c r="D20" t="b">
        <f>ISTEXT(C20)</f>
        <v>0</v>
      </c>
      <c r="I20" s="14" t="b">
        <v>1</v>
      </c>
      <c r="J20" s="14" t="s">
        <v>716</v>
      </c>
    </row>
    <row r="21" spans="2:14">
      <c r="E21">
        <f>SUM(1,2,3,4,5)</f>
        <v>15</v>
      </c>
      <c r="F21" t="b">
        <f>_xlfn.ISFORMULA(E21)</f>
        <v>1</v>
      </c>
      <c r="I21" s="14">
        <v>25</v>
      </c>
      <c r="J21" s="14"/>
      <c r="L21" t="s">
        <v>717</v>
      </c>
    </row>
    <row r="22" spans="2:14">
      <c r="I22" s="14" t="s">
        <v>718</v>
      </c>
      <c r="J22" s="14"/>
    </row>
    <row r="23" spans="2:14">
      <c r="I23" s="14" t="b">
        <v>0</v>
      </c>
      <c r="J23" s="14" t="s">
        <v>719</v>
      </c>
    </row>
    <row r="24" spans="2:14">
      <c r="B24" s="8" t="s">
        <v>364</v>
      </c>
      <c r="C24" s="8" t="s">
        <v>720</v>
      </c>
      <c r="D24" s="8" t="s">
        <v>721</v>
      </c>
      <c r="E24" s="8" t="s">
        <v>720</v>
      </c>
      <c r="F24" s="8" t="s">
        <v>721</v>
      </c>
    </row>
    <row r="25" spans="2:14">
      <c r="B25">
        <v>34</v>
      </c>
      <c r="C25" t="str">
        <f>T(B25)</f>
        <v/>
      </c>
      <c r="D25">
        <f>N(B25:B39)</f>
        <v>34</v>
      </c>
      <c r="F25">
        <f>IF( N(B25) = 0, " ", N(B25))</f>
        <v>34</v>
      </c>
      <c r="I25" t="s">
        <v>722</v>
      </c>
    </row>
    <row r="26" spans="2:14">
      <c r="B26" t="s">
        <v>544</v>
      </c>
      <c r="C26" t="str">
        <f t="shared" ref="C26:C43" si="7">T(B26)</f>
        <v>PowerBI</v>
      </c>
      <c r="D26">
        <f t="shared" ref="D26:D39" si="8">N(B26:B40)</f>
        <v>0</v>
      </c>
      <c r="F26" t="str">
        <f t="shared" ref="F26:F39" si="9">IF( N(B26) = 0, " ", N(B26))</f>
        <v xml:space="preserve"> </v>
      </c>
    </row>
    <row r="27" spans="2:14">
      <c r="B27" s="27">
        <v>44983</v>
      </c>
      <c r="C27" t="str">
        <f t="shared" si="7"/>
        <v/>
      </c>
      <c r="D27">
        <f t="shared" si="8"/>
        <v>44983</v>
      </c>
      <c r="F27">
        <f t="shared" si="9"/>
        <v>44983</v>
      </c>
      <c r="I27" t="s">
        <v>723</v>
      </c>
    </row>
    <row r="28" spans="2:14">
      <c r="B28">
        <v>1</v>
      </c>
      <c r="C28" t="str">
        <f t="shared" si="7"/>
        <v/>
      </c>
      <c r="D28">
        <f t="shared" si="8"/>
        <v>1</v>
      </c>
      <c r="F28">
        <f t="shared" si="9"/>
        <v>1</v>
      </c>
    </row>
    <row r="29" spans="2:14">
      <c r="B29" t="s">
        <v>724</v>
      </c>
      <c r="C29" t="str">
        <f t="shared" si="7"/>
        <v>tableau</v>
      </c>
      <c r="D29">
        <f t="shared" si="8"/>
        <v>0</v>
      </c>
      <c r="F29" t="str">
        <f t="shared" si="9"/>
        <v xml:space="preserve"> </v>
      </c>
    </row>
    <row r="30" spans="2:14">
      <c r="B30" t="s">
        <v>712</v>
      </c>
      <c r="C30" t="str">
        <f t="shared" si="7"/>
        <v>India</v>
      </c>
      <c r="D30">
        <f t="shared" si="8"/>
        <v>0</v>
      </c>
      <c r="F30" t="str">
        <f t="shared" si="9"/>
        <v xml:space="preserve"> </v>
      </c>
    </row>
    <row r="31" spans="2:14">
      <c r="B31">
        <v>23</v>
      </c>
      <c r="C31" t="str">
        <f t="shared" si="7"/>
        <v/>
      </c>
      <c r="D31">
        <f t="shared" si="8"/>
        <v>23</v>
      </c>
      <c r="F31">
        <f t="shared" si="9"/>
        <v>23</v>
      </c>
    </row>
    <row r="32" spans="2:14">
      <c r="B32" t="s">
        <v>68</v>
      </c>
      <c r="C32" t="str">
        <f t="shared" si="7"/>
        <v>Excel</v>
      </c>
      <c r="D32">
        <f t="shared" si="8"/>
        <v>0</v>
      </c>
      <c r="F32" t="str">
        <f t="shared" si="9"/>
        <v xml:space="preserve"> </v>
      </c>
    </row>
    <row r="33" spans="2:12">
      <c r="B33" t="b">
        <v>1</v>
      </c>
      <c r="C33" t="str">
        <f t="shared" si="7"/>
        <v/>
      </c>
      <c r="D33">
        <f t="shared" si="8"/>
        <v>1</v>
      </c>
      <c r="F33">
        <f t="shared" si="9"/>
        <v>1</v>
      </c>
      <c r="H33" t="s">
        <v>725</v>
      </c>
      <c r="I33" t="str">
        <f>T(H33)</f>
        <v>powerbi</v>
      </c>
      <c r="J33" t="str">
        <f ca="1">_xlfn.FORMULATEXT(I33)</f>
        <v>=T(H33)</v>
      </c>
    </row>
    <row r="34" spans="2:12">
      <c r="B34">
        <v>89</v>
      </c>
      <c r="C34" t="str">
        <f t="shared" si="7"/>
        <v/>
      </c>
      <c r="D34">
        <f t="shared" si="8"/>
        <v>89</v>
      </c>
      <c r="F34">
        <f t="shared" si="9"/>
        <v>89</v>
      </c>
      <c r="I34" t="s">
        <v>726</v>
      </c>
    </row>
    <row r="35" spans="2:12">
      <c r="B35">
        <v>23</v>
      </c>
      <c r="C35" t="str">
        <f t="shared" si="7"/>
        <v/>
      </c>
      <c r="D35">
        <f t="shared" si="8"/>
        <v>23</v>
      </c>
      <c r="F35">
        <f t="shared" si="9"/>
        <v>23</v>
      </c>
    </row>
    <row r="36" spans="2:12">
      <c r="B36" t="b">
        <v>0</v>
      </c>
      <c r="C36" t="str">
        <f t="shared" si="7"/>
        <v/>
      </c>
      <c r="D36">
        <f t="shared" si="8"/>
        <v>0</v>
      </c>
      <c r="F36" t="str">
        <f t="shared" si="9"/>
        <v xml:space="preserve"> </v>
      </c>
      <c r="H36">
        <v>12</v>
      </c>
      <c r="I36">
        <f>N(H36)</f>
        <v>12</v>
      </c>
      <c r="J36" t="str">
        <f ca="1">_xlfn.FORMULATEXT(I36)</f>
        <v>=N(H36)</v>
      </c>
    </row>
    <row r="37" spans="2:12">
      <c r="B37">
        <v>52</v>
      </c>
      <c r="C37" t="str">
        <f t="shared" si="7"/>
        <v/>
      </c>
      <c r="D37">
        <f t="shared" si="8"/>
        <v>52</v>
      </c>
      <c r="F37">
        <f t="shared" si="9"/>
        <v>52</v>
      </c>
      <c r="H37" t="s">
        <v>68</v>
      </c>
      <c r="I37">
        <f>N(H37)</f>
        <v>0</v>
      </c>
    </row>
    <row r="38" spans="2:12">
      <c r="B38">
        <v>54</v>
      </c>
      <c r="C38" t="str">
        <f t="shared" si="7"/>
        <v/>
      </c>
      <c r="D38">
        <f t="shared" si="8"/>
        <v>54</v>
      </c>
      <c r="F38">
        <f t="shared" si="9"/>
        <v>54</v>
      </c>
    </row>
    <row r="39" spans="2:12">
      <c r="B39">
        <v>23</v>
      </c>
      <c r="C39" t="str">
        <f t="shared" si="7"/>
        <v/>
      </c>
      <c r="D39">
        <f t="shared" si="8"/>
        <v>23</v>
      </c>
      <c r="F39">
        <f t="shared" si="9"/>
        <v>23</v>
      </c>
    </row>
    <row r="40" spans="2:12">
      <c r="H40" s="45"/>
    </row>
    <row r="41" spans="2:12">
      <c r="C41" t="str">
        <f t="shared" si="7"/>
        <v/>
      </c>
      <c r="H41" t="s">
        <v>727</v>
      </c>
      <c r="I41" t="str">
        <f>T(H41)</f>
        <v>goa12</v>
      </c>
    </row>
    <row r="42" spans="2:12">
      <c r="C42" t="s">
        <v>728</v>
      </c>
      <c r="H42" t="s">
        <v>729</v>
      </c>
    </row>
    <row r="43" spans="2:12">
      <c r="C43" t="str">
        <f t="shared" si="7"/>
        <v/>
      </c>
      <c r="J43" t="s">
        <v>730</v>
      </c>
      <c r="K43" t="str">
        <f>SUBSTITUTE(J43,CHAR(34),)</f>
        <v>Priya Agarwal</v>
      </c>
      <c r="L43" t="str">
        <f ca="1">_xlfn.FORMULATEXT(K43)</f>
        <v>=SUBSTITUTE(J43,CHAR(34),)</v>
      </c>
    </row>
    <row r="44" spans="2:12">
      <c r="C44" s="8" t="s">
        <v>385</v>
      </c>
    </row>
    <row r="45" spans="2:12">
      <c r="C45" t="s">
        <v>731</v>
      </c>
      <c r="D45" s="38" t="s">
        <v>246</v>
      </c>
      <c r="E45" s="38" t="s">
        <v>732</v>
      </c>
      <c r="F45" t="s">
        <v>733</v>
      </c>
      <c r="G45">
        <v>8562</v>
      </c>
      <c r="I45" s="8" t="s">
        <v>168</v>
      </c>
    </row>
    <row r="46" spans="2:12">
      <c r="C46" t="s">
        <v>734</v>
      </c>
      <c r="D46" s="38" t="s">
        <v>735</v>
      </c>
      <c r="E46" s="38" t="s">
        <v>732</v>
      </c>
      <c r="F46" t="s">
        <v>736</v>
      </c>
      <c r="G46">
        <v>9845</v>
      </c>
      <c r="I46" t="s">
        <v>187</v>
      </c>
      <c r="J46" s="38" t="s">
        <v>188</v>
      </c>
      <c r="K46" t="s">
        <v>189</v>
      </c>
    </row>
    <row r="47" spans="2:12">
      <c r="C47" t="s">
        <v>737</v>
      </c>
      <c r="D47" s="38" t="s">
        <v>738</v>
      </c>
      <c r="E47" s="38" t="s">
        <v>739</v>
      </c>
      <c r="F47" t="s">
        <v>740</v>
      </c>
      <c r="G47">
        <v>9878</v>
      </c>
      <c r="I47" t="s">
        <v>741</v>
      </c>
      <c r="J47" s="38" t="s">
        <v>193</v>
      </c>
      <c r="K47" t="s">
        <v>194</v>
      </c>
    </row>
    <row r="48" spans="2:12">
      <c r="C48" t="s">
        <v>742</v>
      </c>
      <c r="D48" s="38" t="s">
        <v>736</v>
      </c>
      <c r="E48" s="38" t="s">
        <v>739</v>
      </c>
      <c r="F48" t="s">
        <v>743</v>
      </c>
      <c r="G48">
        <v>2378</v>
      </c>
      <c r="I48" t="s">
        <v>744</v>
      </c>
      <c r="J48" s="124" t="s">
        <v>745</v>
      </c>
      <c r="K48" t="s">
        <v>746</v>
      </c>
    </row>
    <row r="49" spans="2:12">
      <c r="C49" t="s">
        <v>747</v>
      </c>
      <c r="D49" s="38" t="s">
        <v>748</v>
      </c>
      <c r="E49" s="38" t="s">
        <v>749</v>
      </c>
      <c r="F49" t="s">
        <v>750</v>
      </c>
      <c r="G49">
        <v>9567</v>
      </c>
      <c r="I49" t="s">
        <v>751</v>
      </c>
      <c r="J49" s="124" t="s">
        <v>200</v>
      </c>
      <c r="K49" t="s">
        <v>201</v>
      </c>
      <c r="L49" t="s">
        <v>752</v>
      </c>
    </row>
    <row r="50" spans="2:12">
      <c r="C50" t="s">
        <v>753</v>
      </c>
      <c r="D50" s="38" t="s">
        <v>754</v>
      </c>
      <c r="E50" s="38" t="s">
        <v>755</v>
      </c>
      <c r="F50" t="s">
        <v>756</v>
      </c>
      <c r="G50">
        <v>8923</v>
      </c>
      <c r="I50" t="s">
        <v>757</v>
      </c>
      <c r="J50" s="38" t="s">
        <v>204</v>
      </c>
      <c r="K50" t="s">
        <v>758</v>
      </c>
    </row>
    <row r="51" spans="2:12">
      <c r="C51" t="s">
        <v>759</v>
      </c>
      <c r="D51" s="38" t="s">
        <v>760</v>
      </c>
      <c r="E51" s="38" t="s">
        <v>761</v>
      </c>
      <c r="F51" t="s">
        <v>762</v>
      </c>
      <c r="G51">
        <v>5679</v>
      </c>
      <c r="I51" t="s">
        <v>763</v>
      </c>
      <c r="J51" s="38" t="s">
        <v>631</v>
      </c>
      <c r="K51" t="s">
        <v>210</v>
      </c>
    </row>
    <row r="52" spans="2:12">
      <c r="C52" t="s">
        <v>764</v>
      </c>
      <c r="D52" s="38" t="s">
        <v>765</v>
      </c>
      <c r="E52" s="38" t="s">
        <v>766</v>
      </c>
      <c r="F52" t="s">
        <v>756</v>
      </c>
      <c r="G52">
        <v>7453</v>
      </c>
      <c r="I52" t="s">
        <v>767</v>
      </c>
      <c r="J52" s="124" t="s">
        <v>214</v>
      </c>
      <c r="K52" t="s">
        <v>215</v>
      </c>
    </row>
    <row r="53" spans="2:12">
      <c r="C53" t="s">
        <v>768</v>
      </c>
      <c r="D53" s="38" t="s">
        <v>769</v>
      </c>
      <c r="E53" s="38" t="s">
        <v>770</v>
      </c>
      <c r="F53" t="s">
        <v>771</v>
      </c>
      <c r="G53">
        <v>4598</v>
      </c>
      <c r="I53" t="s">
        <v>772</v>
      </c>
      <c r="J53" s="38" t="s">
        <v>217</v>
      </c>
      <c r="K53" t="s">
        <v>218</v>
      </c>
    </row>
    <row r="54" spans="2:12">
      <c r="C54" t="s">
        <v>773</v>
      </c>
      <c r="D54" s="38" t="s">
        <v>774</v>
      </c>
      <c r="E54" s="38" t="s">
        <v>775</v>
      </c>
      <c r="F54" t="s">
        <v>776</v>
      </c>
      <c r="G54">
        <v>8345</v>
      </c>
      <c r="I54" t="s">
        <v>777</v>
      </c>
      <c r="J54" s="38" t="s">
        <v>221</v>
      </c>
      <c r="K54" t="s">
        <v>647</v>
      </c>
    </row>
    <row r="55" spans="2:12">
      <c r="C55" t="s">
        <v>778</v>
      </c>
      <c r="D55" s="38" t="s">
        <v>779</v>
      </c>
      <c r="E55" s="38" t="s">
        <v>732</v>
      </c>
      <c r="F55" t="s">
        <v>736</v>
      </c>
      <c r="G55">
        <v>3456</v>
      </c>
      <c r="I55" t="s">
        <v>780</v>
      </c>
      <c r="J55" s="124" t="s">
        <v>221</v>
      </c>
      <c r="K55" t="s">
        <v>225</v>
      </c>
    </row>
    <row r="56" spans="2:12">
      <c r="I56" t="s">
        <v>781</v>
      </c>
      <c r="J56" s="124" t="s">
        <v>782</v>
      </c>
      <c r="K56" t="s">
        <v>783</v>
      </c>
    </row>
    <row r="58" spans="2:12">
      <c r="D58" t="s">
        <v>784</v>
      </c>
    </row>
    <row r="59" spans="2:12">
      <c r="D59" t="s">
        <v>785</v>
      </c>
      <c r="J59" t="s">
        <v>786</v>
      </c>
    </row>
    <row r="60" spans="2:12">
      <c r="C60" t="s">
        <v>787</v>
      </c>
      <c r="I60" t="s">
        <v>788</v>
      </c>
    </row>
    <row r="63" spans="2:12">
      <c r="B63" t="s">
        <v>789</v>
      </c>
    </row>
    <row r="64" spans="2:12">
      <c r="B64" t="s">
        <v>790</v>
      </c>
    </row>
    <row r="66" spans="2:2">
      <c r="B66" t="s">
        <v>791</v>
      </c>
    </row>
  </sheetData>
  <pageMargins left="0.7" right="0.7" top="0.75" bottom="0.75" header="0.3" footer="0.3"/>
  <ignoredErrors>
    <ignoredError sqref="E45 E46:E55" numberStoredAsText="1"/>
  </ignoredErrors>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C8C36-D8F5-488A-8595-6FE9DEDED6C4}">
  <dimension ref="A1:P22"/>
  <sheetViews>
    <sheetView topLeftCell="A3" zoomScale="110" zoomScaleNormal="110" workbookViewId="0">
      <selection activeCell="D7" sqref="D7"/>
    </sheetView>
  </sheetViews>
  <sheetFormatPr defaultRowHeight="14.45"/>
  <cols>
    <col min="4" max="4" width="12.7109375" customWidth="1"/>
    <col min="7" max="7" width="14" customWidth="1"/>
  </cols>
  <sheetData>
    <row r="1" spans="1:16">
      <c r="A1" s="8" t="s">
        <v>278</v>
      </c>
      <c r="B1" s="8" t="s">
        <v>168</v>
      </c>
      <c r="C1" s="8" t="s">
        <v>279</v>
      </c>
      <c r="D1" s="8" t="s">
        <v>280</v>
      </c>
      <c r="E1" s="8" t="s">
        <v>281</v>
      </c>
      <c r="F1" s="8" t="s">
        <v>282</v>
      </c>
      <c r="G1" s="103" t="s">
        <v>283</v>
      </c>
    </row>
    <row r="2" spans="1:16">
      <c r="A2">
        <v>1</v>
      </c>
      <c r="B2" t="s">
        <v>192</v>
      </c>
      <c r="C2" t="s">
        <v>285</v>
      </c>
      <c r="D2" t="s">
        <v>333</v>
      </c>
      <c r="E2" t="s">
        <v>28</v>
      </c>
      <c r="F2" t="s">
        <v>287</v>
      </c>
      <c r="G2" s="98">
        <v>10000</v>
      </c>
    </row>
    <row r="3" spans="1:16">
      <c r="A3">
        <v>2</v>
      </c>
      <c r="B3" t="s">
        <v>288</v>
      </c>
      <c r="C3" t="s">
        <v>289</v>
      </c>
      <c r="D3" t="s">
        <v>290</v>
      </c>
      <c r="E3" t="s">
        <v>28</v>
      </c>
      <c r="F3" t="s">
        <v>291</v>
      </c>
      <c r="G3" s="98">
        <v>12000</v>
      </c>
      <c r="K3" s="8" t="s">
        <v>281</v>
      </c>
    </row>
    <row r="4" spans="1:16">
      <c r="A4">
        <v>3</v>
      </c>
      <c r="B4" t="s">
        <v>292</v>
      </c>
      <c r="C4" t="s">
        <v>293</v>
      </c>
      <c r="D4" t="s">
        <v>297</v>
      </c>
      <c r="E4" t="s">
        <v>25</v>
      </c>
      <c r="F4" t="s">
        <v>295</v>
      </c>
      <c r="G4" s="98">
        <v>15000</v>
      </c>
      <c r="K4" t="s">
        <v>25</v>
      </c>
      <c r="N4" t="s">
        <v>792</v>
      </c>
    </row>
    <row r="5" spans="1:16">
      <c r="A5">
        <v>4</v>
      </c>
      <c r="B5" t="s">
        <v>223</v>
      </c>
      <c r="C5" t="s">
        <v>296</v>
      </c>
      <c r="D5" t="s">
        <v>297</v>
      </c>
      <c r="E5" t="s">
        <v>34</v>
      </c>
      <c r="F5" s="14" t="s">
        <v>298</v>
      </c>
      <c r="G5" s="116">
        <v>70000</v>
      </c>
      <c r="K5" t="s">
        <v>28</v>
      </c>
    </row>
    <row r="6" spans="1:16">
      <c r="A6">
        <v>5</v>
      </c>
      <c r="B6" t="s">
        <v>224</v>
      </c>
      <c r="E6" t="s">
        <v>302</v>
      </c>
      <c r="F6" t="s">
        <v>287</v>
      </c>
      <c r="G6" s="98">
        <v>16250</v>
      </c>
      <c r="K6" t="s">
        <v>34</v>
      </c>
    </row>
    <row r="7" spans="1:16">
      <c r="A7">
        <v>6</v>
      </c>
      <c r="B7" t="s">
        <v>299</v>
      </c>
      <c r="C7" t="s">
        <v>300</v>
      </c>
      <c r="F7" t="s">
        <v>291</v>
      </c>
      <c r="G7" s="98">
        <v>184000</v>
      </c>
      <c r="K7" t="s">
        <v>302</v>
      </c>
      <c r="M7" t="s">
        <v>793</v>
      </c>
    </row>
    <row r="8" spans="1:16">
      <c r="A8">
        <v>7</v>
      </c>
      <c r="B8" t="s">
        <v>211</v>
      </c>
      <c r="C8" t="s">
        <v>304</v>
      </c>
      <c r="F8" t="s">
        <v>295</v>
      </c>
      <c r="G8" s="98">
        <v>45789</v>
      </c>
    </row>
    <row r="9" spans="1:16">
      <c r="A9">
        <v>8</v>
      </c>
      <c r="B9" t="s">
        <v>187</v>
      </c>
      <c r="C9" t="s">
        <v>307</v>
      </c>
      <c r="F9" s="14" t="s">
        <v>298</v>
      </c>
      <c r="G9" s="116">
        <v>47866</v>
      </c>
      <c r="M9" t="s">
        <v>364</v>
      </c>
      <c r="N9" t="s">
        <v>794</v>
      </c>
      <c r="O9" t="s">
        <v>795</v>
      </c>
      <c r="P9" t="s">
        <v>796</v>
      </c>
    </row>
    <row r="10" spans="1:16">
      <c r="A10">
        <v>9</v>
      </c>
      <c r="B10" t="s">
        <v>309</v>
      </c>
      <c r="C10" t="s">
        <v>310</v>
      </c>
      <c r="F10" t="s">
        <v>287</v>
      </c>
      <c r="G10" s="98">
        <v>455651</v>
      </c>
    </row>
    <row r="11" spans="1:16">
      <c r="A11">
        <v>10</v>
      </c>
      <c r="B11" t="s">
        <v>216</v>
      </c>
      <c r="F11" t="s">
        <v>291</v>
      </c>
      <c r="G11" s="98">
        <v>147894</v>
      </c>
    </row>
    <row r="12" spans="1:16">
      <c r="A12">
        <v>11</v>
      </c>
      <c r="B12" t="s">
        <v>213</v>
      </c>
      <c r="C12" t="s">
        <v>311</v>
      </c>
      <c r="F12" t="s">
        <v>295</v>
      </c>
      <c r="G12" s="98">
        <v>12467</v>
      </c>
    </row>
    <row r="13" spans="1:16">
      <c r="A13">
        <v>12</v>
      </c>
      <c r="B13" t="s">
        <v>312</v>
      </c>
      <c r="C13" t="s">
        <v>313</v>
      </c>
      <c r="F13" s="14" t="s">
        <v>298</v>
      </c>
      <c r="G13" s="116">
        <v>10235</v>
      </c>
      <c r="L13" t="s">
        <v>286</v>
      </c>
    </row>
    <row r="14" spans="1:16">
      <c r="A14">
        <v>13</v>
      </c>
      <c r="B14" t="s">
        <v>198</v>
      </c>
      <c r="C14" t="s">
        <v>315</v>
      </c>
      <c r="F14" t="s">
        <v>287</v>
      </c>
      <c r="G14" s="98">
        <v>14789</v>
      </c>
      <c r="L14" t="s">
        <v>290</v>
      </c>
    </row>
    <row r="15" spans="1:16">
      <c r="A15">
        <v>14</v>
      </c>
      <c r="B15" t="s">
        <v>318</v>
      </c>
      <c r="C15" t="s">
        <v>293</v>
      </c>
      <c r="F15" t="s">
        <v>295</v>
      </c>
      <c r="G15" s="98">
        <v>14785</v>
      </c>
      <c r="L15" t="s">
        <v>294</v>
      </c>
    </row>
    <row r="16" spans="1:16">
      <c r="A16">
        <v>15</v>
      </c>
      <c r="B16" t="s">
        <v>321</v>
      </c>
      <c r="C16" t="s">
        <v>322</v>
      </c>
      <c r="F16" s="14" t="s">
        <v>298</v>
      </c>
      <c r="G16" s="116">
        <v>147895</v>
      </c>
      <c r="L16" t="s">
        <v>297</v>
      </c>
    </row>
    <row r="17" spans="1:12">
      <c r="A17">
        <v>16</v>
      </c>
      <c r="B17" t="s">
        <v>324</v>
      </c>
      <c r="F17" t="s">
        <v>287</v>
      </c>
      <c r="G17" s="98">
        <v>14562</v>
      </c>
      <c r="L17" t="s">
        <v>301</v>
      </c>
    </row>
    <row r="18" spans="1:12">
      <c r="A18">
        <v>17</v>
      </c>
      <c r="B18" t="s">
        <v>325</v>
      </c>
      <c r="C18" t="s">
        <v>326</v>
      </c>
      <c r="F18" t="s">
        <v>295</v>
      </c>
      <c r="G18" s="98">
        <v>12435</v>
      </c>
      <c r="L18" t="s">
        <v>305</v>
      </c>
    </row>
    <row r="19" spans="1:12">
      <c r="A19">
        <v>18</v>
      </c>
      <c r="B19" t="s">
        <v>328</v>
      </c>
      <c r="C19" t="s">
        <v>329</v>
      </c>
      <c r="F19" t="s">
        <v>291</v>
      </c>
      <c r="G19" s="98">
        <v>1456</v>
      </c>
      <c r="L19" t="s">
        <v>150</v>
      </c>
    </row>
    <row r="20" spans="1:12">
      <c r="A20">
        <v>19</v>
      </c>
      <c r="B20" t="s">
        <v>331</v>
      </c>
      <c r="C20" t="s">
        <v>332</v>
      </c>
      <c r="F20" t="s">
        <v>287</v>
      </c>
      <c r="G20" s="98">
        <v>14656</v>
      </c>
      <c r="L20" t="s">
        <v>314</v>
      </c>
    </row>
    <row r="21" spans="1:12">
      <c r="L21" t="s">
        <v>316</v>
      </c>
    </row>
    <row r="22" spans="1:12">
      <c r="L22" t="s">
        <v>333</v>
      </c>
    </row>
  </sheetData>
  <dataValidations count="2">
    <dataValidation type="list" allowBlank="1" showInputMessage="1" showErrorMessage="1" sqref="E2:E20" xr:uid="{5A8FB017-0155-40C3-A9EB-224FC03A3766}">
      <formula1>$K$4:$K$7</formula1>
    </dataValidation>
    <dataValidation type="list" allowBlank="1" showInputMessage="1" showErrorMessage="1" sqref="D2:D20" xr:uid="{5FB7BCF8-1714-493A-BF51-93D1C5AFEB59}">
      <formula1>$L$13:$L$22</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A88AD-B2C3-44DE-84AF-0C0A9A4FAFCB}">
  <dimension ref="A2:XFD249"/>
  <sheetViews>
    <sheetView topLeftCell="D135" zoomScale="110" zoomScaleNormal="110" workbookViewId="0">
      <selection activeCell="I136" sqref="I136:K153"/>
    </sheetView>
  </sheetViews>
  <sheetFormatPr defaultRowHeight="14.45"/>
  <cols>
    <col min="3" max="3" width="16.140625" customWidth="1"/>
    <col min="4" max="4" width="13.7109375" customWidth="1"/>
    <col min="5" max="5" width="16" customWidth="1"/>
    <col min="6" max="6" width="12.28515625" customWidth="1"/>
    <col min="7" max="7" width="17.85546875" customWidth="1"/>
    <col min="8" max="8" width="23.140625" customWidth="1"/>
    <col min="9" max="9" width="12.28515625" customWidth="1"/>
    <col min="10" max="10" width="10.28515625" customWidth="1"/>
    <col min="11" max="11" width="14.7109375" customWidth="1"/>
    <col min="12" max="12" width="12.85546875" customWidth="1"/>
    <col min="13" max="13" width="12.28515625" customWidth="1"/>
    <col min="14" max="14" width="11" bestFit="1" customWidth="1"/>
    <col min="15" max="15" width="17.28515625" customWidth="1"/>
    <col min="18" max="18" width="12.28515625" customWidth="1"/>
  </cols>
  <sheetData>
    <row r="2" spans="1:18">
      <c r="A2" s="14" t="s">
        <v>797</v>
      </c>
      <c r="B2" s="14" t="s">
        <v>181</v>
      </c>
      <c r="C2" s="14" t="s">
        <v>279</v>
      </c>
      <c r="D2" s="14" t="s">
        <v>280</v>
      </c>
      <c r="E2" s="14" t="s">
        <v>93</v>
      </c>
      <c r="F2" s="14" t="s">
        <v>798</v>
      </c>
      <c r="G2" s="14" t="s">
        <v>799</v>
      </c>
      <c r="H2" s="14" t="s">
        <v>800</v>
      </c>
      <c r="I2" s="14" t="s">
        <v>393</v>
      </c>
      <c r="J2" s="14" t="s">
        <v>801</v>
      </c>
      <c r="K2" s="14" t="s">
        <v>802</v>
      </c>
      <c r="L2" s="14"/>
      <c r="M2" s="14"/>
      <c r="N2" t="s">
        <v>803</v>
      </c>
    </row>
    <row r="3" spans="1:18">
      <c r="A3" s="14">
        <v>1</v>
      </c>
      <c r="B3" t="s">
        <v>804</v>
      </c>
      <c r="E3" t="s">
        <v>805</v>
      </c>
      <c r="I3">
        <v>10000</v>
      </c>
      <c r="K3" s="27">
        <v>43544</v>
      </c>
      <c r="L3" t="b">
        <f>WEEKDAY(K3,2)&lt;6</f>
        <v>1</v>
      </c>
      <c r="N3">
        <v>987541230</v>
      </c>
      <c r="O3" t="b">
        <f>AND(LEN(N3=10), ISNUMBER(N3))</f>
        <v>1</v>
      </c>
      <c r="P3" t="b">
        <f t="shared" ref="P3:P9" si="0">OR(E3="N",E3="S", E3="E", E3="W")</f>
        <v>1</v>
      </c>
    </row>
    <row r="4" spans="1:18">
      <c r="A4" s="14">
        <v>2</v>
      </c>
      <c r="B4" t="s">
        <v>806</v>
      </c>
      <c r="E4" t="s">
        <v>807</v>
      </c>
      <c r="I4">
        <v>8750</v>
      </c>
      <c r="K4" s="27">
        <v>43637</v>
      </c>
      <c r="N4">
        <v>1234567891</v>
      </c>
      <c r="O4" t="b">
        <f t="shared" ref="O4:O16" si="1">AND(LEN(N4=10), ISNUMBER(N4))</f>
        <v>1</v>
      </c>
      <c r="P4" t="b">
        <f t="shared" si="0"/>
        <v>1</v>
      </c>
      <c r="R4" t="b">
        <f>COUNTIF($A$3:$A$22, A3) =1</f>
        <v>1</v>
      </c>
    </row>
    <row r="5" spans="1:18">
      <c r="A5" s="14">
        <v>3</v>
      </c>
      <c r="B5" t="s">
        <v>808</v>
      </c>
      <c r="E5" t="s">
        <v>809</v>
      </c>
      <c r="I5">
        <v>11250</v>
      </c>
      <c r="K5" s="27">
        <v>43638</v>
      </c>
      <c r="O5" t="b">
        <f t="shared" si="1"/>
        <v>0</v>
      </c>
      <c r="P5" t="b">
        <f t="shared" si="0"/>
        <v>1</v>
      </c>
    </row>
    <row r="6" spans="1:18">
      <c r="A6" s="14">
        <v>4</v>
      </c>
      <c r="B6" t="s">
        <v>810</v>
      </c>
      <c r="I6">
        <v>10000</v>
      </c>
      <c r="K6" s="27">
        <v>43639</v>
      </c>
      <c r="O6" t="b">
        <f t="shared" si="1"/>
        <v>0</v>
      </c>
      <c r="P6" t="b">
        <f t="shared" si="0"/>
        <v>0</v>
      </c>
    </row>
    <row r="7" spans="1:18">
      <c r="A7" s="14">
        <v>5</v>
      </c>
      <c r="B7" t="s">
        <v>811</v>
      </c>
      <c r="I7">
        <v>16250</v>
      </c>
      <c r="K7" s="27">
        <v>43640</v>
      </c>
      <c r="O7" t="b">
        <f t="shared" si="1"/>
        <v>0</v>
      </c>
      <c r="P7" t="b">
        <f t="shared" si="0"/>
        <v>0</v>
      </c>
    </row>
    <row r="8" spans="1:18">
      <c r="A8" s="14">
        <v>6</v>
      </c>
      <c r="B8" t="s">
        <v>812</v>
      </c>
      <c r="I8">
        <v>6400</v>
      </c>
      <c r="K8" s="27">
        <v>43641</v>
      </c>
      <c r="O8" t="b">
        <f t="shared" si="1"/>
        <v>0</v>
      </c>
      <c r="P8" t="b">
        <f t="shared" si="0"/>
        <v>0</v>
      </c>
    </row>
    <row r="9" spans="1:18">
      <c r="A9" s="14">
        <v>7</v>
      </c>
      <c r="B9" t="s">
        <v>813</v>
      </c>
      <c r="I9">
        <v>4500</v>
      </c>
      <c r="K9" s="27">
        <v>43597</v>
      </c>
      <c r="O9" t="b">
        <f t="shared" si="1"/>
        <v>0</v>
      </c>
      <c r="P9" t="b">
        <f t="shared" si="0"/>
        <v>0</v>
      </c>
    </row>
    <row r="10" spans="1:18">
      <c r="A10" s="14">
        <v>8</v>
      </c>
      <c r="B10" t="s">
        <v>814</v>
      </c>
      <c r="I10">
        <v>6275</v>
      </c>
      <c r="O10" t="b">
        <f t="shared" si="1"/>
        <v>0</v>
      </c>
      <c r="P10" t="e">
        <f>OR(#REF!="N",#REF!="S",#REF!= "E",#REF!= "W")</f>
        <v>#REF!</v>
      </c>
    </row>
    <row r="11" spans="1:18">
      <c r="A11" s="14">
        <v>9</v>
      </c>
      <c r="B11" t="s">
        <v>815</v>
      </c>
      <c r="I11">
        <v>222</v>
      </c>
      <c r="O11" t="b">
        <f t="shared" si="1"/>
        <v>0</v>
      </c>
      <c r="P11" t="b">
        <f t="shared" ref="P11:P16" si="2">OR(E11="N",E11="S", E11="E", E11="W")</f>
        <v>0</v>
      </c>
    </row>
    <row r="12" spans="1:18">
      <c r="A12" s="14">
        <v>10</v>
      </c>
      <c r="B12" t="s">
        <v>816</v>
      </c>
      <c r="I12">
        <v>8750</v>
      </c>
      <c r="O12" t="b">
        <f t="shared" si="1"/>
        <v>0</v>
      </c>
      <c r="P12" t="b">
        <f t="shared" si="2"/>
        <v>0</v>
      </c>
    </row>
    <row r="13" spans="1:18">
      <c r="A13" s="14">
        <v>11</v>
      </c>
      <c r="B13" t="s">
        <v>817</v>
      </c>
      <c r="I13">
        <v>11250</v>
      </c>
      <c r="O13" t="b">
        <f t="shared" si="1"/>
        <v>0</v>
      </c>
      <c r="P13" t="b">
        <f t="shared" si="2"/>
        <v>0</v>
      </c>
    </row>
    <row r="14" spans="1:18">
      <c r="A14" s="14">
        <v>12</v>
      </c>
      <c r="B14" t="s">
        <v>818</v>
      </c>
      <c r="I14">
        <v>10000</v>
      </c>
      <c r="O14" t="b">
        <f t="shared" si="1"/>
        <v>0</v>
      </c>
      <c r="P14" t="b">
        <f t="shared" si="2"/>
        <v>0</v>
      </c>
    </row>
    <row r="15" spans="1:18">
      <c r="A15" s="14">
        <v>13</v>
      </c>
      <c r="B15" t="s">
        <v>819</v>
      </c>
      <c r="I15">
        <v>16250</v>
      </c>
      <c r="O15" t="b">
        <f t="shared" si="1"/>
        <v>0</v>
      </c>
      <c r="P15" t="b">
        <f t="shared" si="2"/>
        <v>0</v>
      </c>
    </row>
    <row r="16" spans="1:18">
      <c r="A16" s="14">
        <v>14</v>
      </c>
      <c r="B16" t="s">
        <v>820</v>
      </c>
      <c r="I16">
        <v>6400</v>
      </c>
      <c r="O16" t="b">
        <f t="shared" si="1"/>
        <v>0</v>
      </c>
      <c r="P16" t="b">
        <f t="shared" si="2"/>
        <v>0</v>
      </c>
    </row>
    <row r="17" spans="1:14">
      <c r="A17" s="14">
        <v>15</v>
      </c>
      <c r="B17" t="s">
        <v>821</v>
      </c>
      <c r="I17">
        <v>4500</v>
      </c>
    </row>
    <row r="18" spans="1:14">
      <c r="A18" s="14">
        <v>16</v>
      </c>
      <c r="B18" t="s">
        <v>822</v>
      </c>
      <c r="I18">
        <v>6275</v>
      </c>
    </row>
    <row r="19" spans="1:14">
      <c r="A19" s="14">
        <v>17</v>
      </c>
      <c r="B19" t="s">
        <v>823</v>
      </c>
      <c r="I19">
        <v>8750</v>
      </c>
    </row>
    <row r="20" spans="1:14">
      <c r="A20" s="14">
        <v>18</v>
      </c>
      <c r="B20" t="s">
        <v>824</v>
      </c>
      <c r="I20">
        <v>25000</v>
      </c>
    </row>
    <row r="21" spans="1:14">
      <c r="A21" s="14">
        <v>19</v>
      </c>
      <c r="B21" t="s">
        <v>825</v>
      </c>
      <c r="I21">
        <v>10000</v>
      </c>
    </row>
    <row r="22" spans="1:14">
      <c r="A22" s="14">
        <v>20</v>
      </c>
      <c r="B22" t="s">
        <v>826</v>
      </c>
      <c r="N22" t="s">
        <v>827</v>
      </c>
    </row>
    <row r="25" spans="1:14">
      <c r="A25" t="s">
        <v>828</v>
      </c>
    </row>
    <row r="27" spans="1:14">
      <c r="C27" t="s">
        <v>829</v>
      </c>
    </row>
    <row r="31" spans="1:14">
      <c r="G31" s="14" t="s">
        <v>830</v>
      </c>
      <c r="H31" s="14"/>
    </row>
    <row r="32" spans="1:14">
      <c r="G32" s="14" t="s">
        <v>831</v>
      </c>
      <c r="H32" s="14"/>
    </row>
    <row r="42" spans="1:6">
      <c r="A42" s="76"/>
      <c r="B42" s="76"/>
      <c r="C42" s="76"/>
      <c r="D42" s="76"/>
      <c r="E42" s="76"/>
      <c r="F42" s="76"/>
    </row>
    <row r="43" spans="1:6">
      <c r="A43" s="51"/>
      <c r="B43" s="51"/>
      <c r="C43" s="51"/>
      <c r="D43" s="51"/>
      <c r="E43" s="77"/>
      <c r="F43" s="52"/>
    </row>
    <row r="44" spans="1:6">
      <c r="A44" s="51"/>
      <c r="B44" s="51"/>
      <c r="C44" s="51"/>
      <c r="D44" s="51"/>
      <c r="E44" s="77"/>
      <c r="F44" s="52"/>
    </row>
    <row r="45" spans="1:6">
      <c r="A45" s="51"/>
      <c r="B45" s="51"/>
      <c r="C45" s="51"/>
      <c r="D45" s="51"/>
      <c r="E45" s="77"/>
      <c r="F45" s="52"/>
    </row>
    <row r="46" spans="1:6">
      <c r="A46" s="51"/>
      <c r="B46" s="51"/>
      <c r="C46" s="51"/>
      <c r="D46" s="51"/>
      <c r="E46" s="77"/>
      <c r="F46" s="52"/>
    </row>
    <row r="47" spans="1:6">
      <c r="A47" s="51"/>
      <c r="B47" s="51"/>
      <c r="C47" s="51"/>
      <c r="D47" s="51"/>
      <c r="E47" s="77"/>
      <c r="F47" s="52"/>
    </row>
    <row r="48" spans="1:6">
      <c r="A48" s="51"/>
      <c r="B48" s="51"/>
      <c r="C48" s="51"/>
      <c r="D48" s="51"/>
      <c r="E48" s="77"/>
      <c r="F48" s="52"/>
    </row>
    <row r="49" spans="1:12 16379:16384">
      <c r="A49" s="51"/>
      <c r="B49" s="51"/>
      <c r="C49" s="51"/>
      <c r="D49" s="51"/>
      <c r="E49" s="51"/>
      <c r="F49" s="52"/>
    </row>
    <row r="50" spans="1:12 16379:16384">
      <c r="A50" s="51"/>
      <c r="B50" s="51"/>
      <c r="C50" s="51"/>
      <c r="D50" s="51"/>
      <c r="E50" s="51"/>
      <c r="F50" s="52"/>
    </row>
    <row r="51" spans="1:12 16379:16384">
      <c r="A51" s="51"/>
      <c r="B51" s="51"/>
      <c r="C51" s="51"/>
      <c r="D51" s="51"/>
      <c r="E51" s="51"/>
      <c r="F51" s="52"/>
    </row>
    <row r="52" spans="1:12 16379:16384">
      <c r="A52" s="51"/>
      <c r="B52" s="51"/>
      <c r="C52" s="51"/>
      <c r="D52" s="51"/>
      <c r="E52" s="51"/>
      <c r="F52" s="52"/>
    </row>
    <row r="53" spans="1:12 16379:16384">
      <c r="A53" s="51"/>
      <c r="B53" s="51"/>
      <c r="C53" s="51"/>
      <c r="D53" s="51"/>
      <c r="E53" s="51"/>
      <c r="F53" s="52"/>
    </row>
    <row r="54" spans="1:12 16379:16384">
      <c r="A54" s="51"/>
      <c r="B54" s="51"/>
      <c r="C54" s="51"/>
      <c r="D54" s="51"/>
      <c r="E54" s="51"/>
      <c r="F54" s="52"/>
    </row>
    <row r="55" spans="1:12 16379:16384">
      <c r="A55" s="51"/>
      <c r="B55" s="51"/>
      <c r="C55" s="51"/>
      <c r="D55" s="51"/>
      <c r="E55" s="51"/>
      <c r="F55" s="52"/>
    </row>
    <row r="56" spans="1:12 16379:16384">
      <c r="A56" s="51"/>
      <c r="B56" s="51"/>
      <c r="C56" s="51"/>
      <c r="D56" s="51"/>
      <c r="E56" s="51"/>
      <c r="F56" s="52"/>
    </row>
    <row r="57" spans="1:12 16379:16384">
      <c r="A57" s="51"/>
      <c r="B57" s="51"/>
      <c r="C57" s="51"/>
      <c r="D57" s="51"/>
      <c r="E57" s="51"/>
      <c r="F57" s="52"/>
    </row>
    <row r="58" spans="1:12 16379:16384">
      <c r="A58" s="51"/>
      <c r="B58" s="51"/>
      <c r="C58" s="51"/>
      <c r="D58" s="51"/>
      <c r="E58" s="51"/>
      <c r="F58" s="52"/>
    </row>
    <row r="59" spans="1:12 16379:16384">
      <c r="A59" s="51"/>
      <c r="B59" s="51"/>
      <c r="C59" s="51"/>
      <c r="D59" s="51"/>
      <c r="E59" s="51"/>
      <c r="F59" s="52"/>
    </row>
    <row r="60" spans="1:12 16379:16384">
      <c r="A60" s="51"/>
      <c r="B60" s="51"/>
      <c r="C60" s="51"/>
      <c r="D60" s="51"/>
      <c r="E60" s="51"/>
      <c r="F60" s="52"/>
    </row>
    <row r="61" spans="1:12 16379:16384">
      <c r="A61" s="51"/>
      <c r="B61" s="51"/>
      <c r="C61" s="51"/>
      <c r="D61" s="51"/>
      <c r="E61" s="51"/>
      <c r="F61" s="52"/>
    </row>
    <row r="62" spans="1:12 16379:16384">
      <c r="I62" t="s">
        <v>832</v>
      </c>
      <c r="L62" t="s">
        <v>833</v>
      </c>
    </row>
    <row r="63" spans="1:12 16379:16384">
      <c r="I63" t="s">
        <v>834</v>
      </c>
      <c r="L63" t="s">
        <v>835</v>
      </c>
    </row>
    <row r="64" spans="1:12 16379:16384">
      <c r="L64" t="s">
        <v>836</v>
      </c>
      <c r="XEY64" s="119" t="s">
        <v>800</v>
      </c>
      <c r="XFD64" s="119" t="s">
        <v>282</v>
      </c>
    </row>
    <row r="65" spans="2:18 16379:16384">
      <c r="B65" s="119" t="s">
        <v>278</v>
      </c>
      <c r="C65" s="119" t="s">
        <v>168</v>
      </c>
      <c r="D65" s="119" t="s">
        <v>279</v>
      </c>
      <c r="E65" s="119" t="s">
        <v>280</v>
      </c>
      <c r="F65" s="119" t="s">
        <v>281</v>
      </c>
      <c r="G65" s="119" t="s">
        <v>282</v>
      </c>
      <c r="H65" s="119" t="s">
        <v>283</v>
      </c>
      <c r="I65" s="119" t="s">
        <v>837</v>
      </c>
      <c r="J65" s="119" t="s">
        <v>800</v>
      </c>
      <c r="K65" s="119" t="s">
        <v>802</v>
      </c>
      <c r="L65" s="119" t="s">
        <v>801</v>
      </c>
      <c r="M65" s="120" t="s">
        <v>838</v>
      </c>
      <c r="O65" s="119" t="s">
        <v>282</v>
      </c>
      <c r="XEY65" t="s">
        <v>839</v>
      </c>
      <c r="XFD65" s="51" t="s">
        <v>287</v>
      </c>
    </row>
    <row r="66" spans="2:18 16379:16384">
      <c r="B66" s="51">
        <v>1</v>
      </c>
      <c r="C66" s="51" t="s">
        <v>192</v>
      </c>
      <c r="D66" s="51" t="s">
        <v>285</v>
      </c>
      <c r="E66" s="51" t="s">
        <v>286</v>
      </c>
      <c r="F66" s="51" t="s">
        <v>809</v>
      </c>
      <c r="G66" s="51" t="s">
        <v>291</v>
      </c>
      <c r="H66" s="52">
        <v>678942</v>
      </c>
      <c r="I66" s="51">
        <v>25</v>
      </c>
      <c r="J66" s="51" t="s">
        <v>840</v>
      </c>
      <c r="K66" s="53">
        <v>45078</v>
      </c>
      <c r="L66" s="129">
        <v>0.54166666666666663</v>
      </c>
      <c r="M66" s="51"/>
      <c r="O66" s="51" t="s">
        <v>287</v>
      </c>
      <c r="R66" s="119" t="s">
        <v>800</v>
      </c>
      <c r="XEY66" t="s">
        <v>840</v>
      </c>
      <c r="XFD66" s="51" t="s">
        <v>291</v>
      </c>
    </row>
    <row r="67" spans="2:18 16379:16384">
      <c r="B67" s="51">
        <v>2</v>
      </c>
      <c r="C67" s="51" t="s">
        <v>288</v>
      </c>
      <c r="D67" s="51" t="s">
        <v>841</v>
      </c>
      <c r="E67" s="51" t="s">
        <v>290</v>
      </c>
      <c r="F67" s="51" t="s">
        <v>842</v>
      </c>
      <c r="G67" s="51" t="s">
        <v>298</v>
      </c>
      <c r="H67" s="52">
        <v>12000</v>
      </c>
      <c r="I67" s="51">
        <v>26</v>
      </c>
      <c r="J67" s="51" t="s">
        <v>840</v>
      </c>
      <c r="K67" s="51"/>
      <c r="L67" s="130">
        <v>0.58333333333333337</v>
      </c>
      <c r="M67" s="51"/>
      <c r="O67" s="51" t="s">
        <v>291</v>
      </c>
      <c r="XFD67" s="51" t="s">
        <v>295</v>
      </c>
    </row>
    <row r="68" spans="2:18 16379:16384">
      <c r="B68" s="51">
        <v>3</v>
      </c>
      <c r="C68" s="51" t="s">
        <v>292</v>
      </c>
      <c r="D68" s="51" t="s">
        <v>293</v>
      </c>
      <c r="E68" s="51" t="s">
        <v>294</v>
      </c>
      <c r="F68" s="51" t="s">
        <v>25</v>
      </c>
      <c r="G68" s="51" t="s">
        <v>287</v>
      </c>
      <c r="H68" s="52">
        <v>15000</v>
      </c>
      <c r="I68" s="51"/>
      <c r="J68" s="51" t="s">
        <v>839</v>
      </c>
      <c r="K68" s="51"/>
      <c r="L68" s="130"/>
      <c r="M68" s="51"/>
      <c r="O68" s="51" t="s">
        <v>295</v>
      </c>
      <c r="R68" t="s">
        <v>840</v>
      </c>
      <c r="XFD68" s="51" t="s">
        <v>298</v>
      </c>
    </row>
    <row r="69" spans="2:18 16379:16384">
      <c r="B69" s="51">
        <v>4</v>
      </c>
      <c r="C69" s="51" t="s">
        <v>223</v>
      </c>
      <c r="D69" s="51" t="s">
        <v>296</v>
      </c>
      <c r="E69" s="51" t="s">
        <v>297</v>
      </c>
      <c r="F69" s="51" t="s">
        <v>34</v>
      </c>
      <c r="G69" s="77"/>
      <c r="H69" s="52">
        <v>70000</v>
      </c>
      <c r="I69" s="51"/>
      <c r="J69" s="51" t="s">
        <v>839</v>
      </c>
      <c r="K69" s="51"/>
      <c r="L69" s="130"/>
      <c r="M69" s="51"/>
      <c r="O69" s="51" t="s">
        <v>298</v>
      </c>
      <c r="XFD69" s="101" t="s">
        <v>843</v>
      </c>
    </row>
    <row r="70" spans="2:18 16379:16384">
      <c r="B70" s="51">
        <v>5</v>
      </c>
      <c r="C70" s="51" t="s">
        <v>224</v>
      </c>
      <c r="D70" s="51"/>
      <c r="E70" s="51" t="s">
        <v>290</v>
      </c>
      <c r="F70" s="51" t="s">
        <v>302</v>
      </c>
      <c r="G70" s="51"/>
      <c r="H70" s="52">
        <v>16250</v>
      </c>
      <c r="I70" s="51"/>
      <c r="J70" s="51" t="s">
        <v>840</v>
      </c>
      <c r="K70" s="51"/>
      <c r="L70" s="130"/>
      <c r="M70" s="51"/>
      <c r="XFD70" s="101" t="s">
        <v>844</v>
      </c>
    </row>
    <row r="71" spans="2:18 16379:16384">
      <c r="B71" s="51">
        <v>6</v>
      </c>
      <c r="C71" s="51" t="s">
        <v>299</v>
      </c>
      <c r="D71" s="51" t="s">
        <v>300</v>
      </c>
      <c r="E71" s="51" t="s">
        <v>301</v>
      </c>
      <c r="F71" s="51"/>
      <c r="G71" s="51"/>
      <c r="H71" s="52">
        <v>184000</v>
      </c>
      <c r="I71" s="51"/>
      <c r="J71" s="51" t="s">
        <v>840</v>
      </c>
      <c r="K71" s="51"/>
      <c r="L71" s="51"/>
      <c r="M71" s="51"/>
      <c r="R71" t="s">
        <v>793</v>
      </c>
    </row>
    <row r="72" spans="2:18 16379:16384">
      <c r="B72" s="51">
        <v>7</v>
      </c>
      <c r="C72" s="51" t="s">
        <v>211</v>
      </c>
      <c r="D72" s="51" t="s">
        <v>304</v>
      </c>
      <c r="E72" s="51" t="s">
        <v>305</v>
      </c>
      <c r="F72" s="51"/>
      <c r="G72" s="51"/>
      <c r="H72" s="52">
        <v>423300</v>
      </c>
      <c r="I72" s="51"/>
      <c r="J72" s="51" t="s">
        <v>840</v>
      </c>
      <c r="K72" s="51"/>
      <c r="L72" s="51"/>
      <c r="M72" s="51"/>
    </row>
    <row r="73" spans="2:18 16379:16384">
      <c r="B73" s="51">
        <v>8</v>
      </c>
      <c r="C73" s="51" t="s">
        <v>187</v>
      </c>
      <c r="D73" s="51" t="s">
        <v>307</v>
      </c>
      <c r="E73" s="51" t="s">
        <v>305</v>
      </c>
      <c r="F73" s="51"/>
      <c r="G73" s="77"/>
      <c r="H73" s="52">
        <v>47866</v>
      </c>
      <c r="I73" s="51"/>
      <c r="J73" s="51" t="s">
        <v>839</v>
      </c>
      <c r="K73" s="51"/>
      <c r="L73" s="51"/>
      <c r="M73" s="51"/>
    </row>
    <row r="74" spans="2:18 16379:16384">
      <c r="B74" s="51">
        <v>9</v>
      </c>
      <c r="C74" s="51" t="s">
        <v>309</v>
      </c>
      <c r="D74" s="51" t="s">
        <v>310</v>
      </c>
      <c r="E74" s="51" t="s">
        <v>286</v>
      </c>
      <c r="F74" s="51"/>
      <c r="G74" s="51"/>
      <c r="H74" s="52">
        <v>455651</v>
      </c>
      <c r="I74" s="51"/>
      <c r="J74" s="51" t="s">
        <v>840</v>
      </c>
      <c r="K74" s="51"/>
      <c r="L74" s="51"/>
      <c r="M74" s="51"/>
      <c r="O74" s="27">
        <v>45078</v>
      </c>
    </row>
    <row r="75" spans="2:18 16379:16384">
      <c r="B75" s="51">
        <v>10</v>
      </c>
      <c r="C75" s="51" t="s">
        <v>216</v>
      </c>
      <c r="D75" s="51"/>
      <c r="E75" s="51" t="s">
        <v>150</v>
      </c>
      <c r="F75" s="51"/>
      <c r="G75" s="51"/>
      <c r="H75" s="52">
        <v>147894</v>
      </c>
      <c r="I75" s="51"/>
      <c r="J75" s="51"/>
      <c r="K75" s="51"/>
      <c r="L75" s="51"/>
      <c r="M75" s="51"/>
      <c r="O75" s="27">
        <v>45092</v>
      </c>
    </row>
    <row r="76" spans="2:18 16379:16384">
      <c r="B76" s="51">
        <v>11</v>
      </c>
      <c r="C76" s="51" t="s">
        <v>213</v>
      </c>
      <c r="D76" s="51" t="s">
        <v>311</v>
      </c>
      <c r="E76" s="51" t="s">
        <v>150</v>
      </c>
      <c r="F76" s="51"/>
      <c r="G76" s="51"/>
      <c r="H76" s="52">
        <v>12467</v>
      </c>
      <c r="I76" s="51"/>
      <c r="J76" s="51"/>
      <c r="K76" s="51"/>
      <c r="L76" s="51"/>
      <c r="M76" s="51"/>
    </row>
    <row r="77" spans="2:18 16379:16384">
      <c r="B77" s="51">
        <v>12</v>
      </c>
      <c r="C77" s="51" t="s">
        <v>312</v>
      </c>
      <c r="D77" s="51" t="s">
        <v>313</v>
      </c>
      <c r="E77" s="51" t="s">
        <v>314</v>
      </c>
      <c r="F77" s="51"/>
      <c r="G77" s="77"/>
      <c r="H77" s="52">
        <v>10235</v>
      </c>
      <c r="I77" s="51"/>
      <c r="J77" s="51"/>
      <c r="K77" s="51"/>
      <c r="L77" s="51"/>
      <c r="M77" s="51"/>
      <c r="O77" t="s">
        <v>845</v>
      </c>
      <c r="R77" s="119" t="s">
        <v>282</v>
      </c>
    </row>
    <row r="78" spans="2:18 16379:16384">
      <c r="B78" s="51">
        <v>13</v>
      </c>
      <c r="C78" s="51" t="s">
        <v>198</v>
      </c>
      <c r="D78" s="51" t="s">
        <v>315</v>
      </c>
      <c r="E78" s="51" t="s">
        <v>316</v>
      </c>
      <c r="F78" s="51"/>
      <c r="G78" s="51"/>
      <c r="H78" s="52">
        <v>14789</v>
      </c>
      <c r="I78" s="51"/>
      <c r="J78" s="51"/>
      <c r="K78" s="51"/>
      <c r="L78" s="51"/>
      <c r="M78" s="51"/>
      <c r="R78" t="s">
        <v>287</v>
      </c>
    </row>
    <row r="79" spans="2:18 16379:16384">
      <c r="B79" s="51">
        <v>14</v>
      </c>
      <c r="C79" s="51" t="s">
        <v>318</v>
      </c>
      <c r="D79" s="51" t="s">
        <v>293</v>
      </c>
      <c r="E79" s="51" t="s">
        <v>319</v>
      </c>
      <c r="F79" s="51"/>
      <c r="G79" s="51"/>
      <c r="H79" s="52">
        <v>14785</v>
      </c>
      <c r="I79" s="51"/>
      <c r="J79" s="51"/>
      <c r="K79" s="51"/>
      <c r="L79" s="51"/>
      <c r="M79" s="51"/>
      <c r="R79" t="s">
        <v>291</v>
      </c>
    </row>
    <row r="80" spans="2:18 16379:16384">
      <c r="B80" s="51">
        <v>15</v>
      </c>
      <c r="C80" s="51" t="s">
        <v>321</v>
      </c>
      <c r="D80" s="51" t="s">
        <v>322</v>
      </c>
      <c r="E80" s="51" t="s">
        <v>290</v>
      </c>
      <c r="F80" s="51"/>
      <c r="G80" s="77"/>
      <c r="H80" s="52">
        <v>147895</v>
      </c>
      <c r="I80" s="51"/>
      <c r="J80" s="51"/>
      <c r="K80" s="51"/>
      <c r="L80" s="51"/>
      <c r="M80" s="51"/>
      <c r="R80" t="s">
        <v>295</v>
      </c>
    </row>
    <row r="81" spans="2:18">
      <c r="B81" s="51">
        <v>16</v>
      </c>
      <c r="C81" s="51" t="s">
        <v>324</v>
      </c>
      <c r="D81" s="51"/>
      <c r="E81" s="51" t="s">
        <v>314</v>
      </c>
      <c r="F81" s="51"/>
      <c r="G81" s="51"/>
      <c r="H81" s="52">
        <v>14562</v>
      </c>
      <c r="I81" s="51"/>
      <c r="J81" s="51"/>
      <c r="K81" s="51"/>
      <c r="L81" s="51"/>
      <c r="M81" s="51"/>
      <c r="R81" s="128" t="s">
        <v>298</v>
      </c>
    </row>
    <row r="82" spans="2:18">
      <c r="B82" s="51">
        <v>17</v>
      </c>
      <c r="C82" s="51" t="s">
        <v>325</v>
      </c>
      <c r="D82" s="51" t="s">
        <v>326</v>
      </c>
      <c r="E82" s="51" t="s">
        <v>286</v>
      </c>
      <c r="F82" s="51"/>
      <c r="G82" s="51"/>
      <c r="H82" s="52">
        <v>12435</v>
      </c>
      <c r="I82" s="51"/>
      <c r="J82" s="51"/>
      <c r="K82" s="51"/>
      <c r="L82" s="51"/>
      <c r="M82" s="51"/>
      <c r="O82" t="s">
        <v>846</v>
      </c>
    </row>
    <row r="83" spans="2:18">
      <c r="B83" s="51">
        <v>18</v>
      </c>
      <c r="C83" s="51" t="s">
        <v>328</v>
      </c>
      <c r="D83" s="51" t="s">
        <v>329</v>
      </c>
      <c r="E83" s="51" t="s">
        <v>286</v>
      </c>
      <c r="F83" s="51"/>
      <c r="G83" s="51"/>
      <c r="H83" s="52">
        <v>11000</v>
      </c>
      <c r="I83" s="51"/>
      <c r="J83" s="51"/>
      <c r="K83" s="51"/>
      <c r="L83" s="51"/>
      <c r="M83" s="51"/>
    </row>
    <row r="84" spans="2:18">
      <c r="B84" s="51">
        <v>19</v>
      </c>
      <c r="C84" s="51" t="s">
        <v>331</v>
      </c>
      <c r="D84" s="51" t="s">
        <v>332</v>
      </c>
      <c r="E84" s="51" t="s">
        <v>333</v>
      </c>
      <c r="F84" s="51"/>
      <c r="G84" s="51"/>
      <c r="H84" s="52">
        <v>14656</v>
      </c>
      <c r="I84" s="51"/>
      <c r="J84" s="51"/>
      <c r="K84" s="51"/>
      <c r="L84" s="51"/>
      <c r="M84" s="51"/>
    </row>
    <row r="86" spans="2:18">
      <c r="L86" t="s">
        <v>847</v>
      </c>
    </row>
    <row r="87" spans="2:18">
      <c r="E87" t="s">
        <v>848</v>
      </c>
    </row>
    <row r="90" spans="2:18">
      <c r="I90" t="s">
        <v>377</v>
      </c>
    </row>
    <row r="91" spans="2:18">
      <c r="I91" t="s">
        <v>830</v>
      </c>
    </row>
    <row r="93" spans="2:18">
      <c r="I93" t="s">
        <v>849</v>
      </c>
    </row>
    <row r="95" spans="2:18">
      <c r="I95" t="s">
        <v>850</v>
      </c>
      <c r="K95" t="s">
        <v>851</v>
      </c>
    </row>
    <row r="98" spans="3:15">
      <c r="I98" t="s">
        <v>283</v>
      </c>
      <c r="J98" t="s">
        <v>852</v>
      </c>
    </row>
    <row r="99" spans="3:15">
      <c r="N99" t="s">
        <v>853</v>
      </c>
    </row>
    <row r="100" spans="3:15">
      <c r="I100" t="s">
        <v>795</v>
      </c>
      <c r="J100" t="s">
        <v>854</v>
      </c>
      <c r="K100" t="s">
        <v>800</v>
      </c>
      <c r="N100" t="s">
        <v>855</v>
      </c>
    </row>
    <row r="102" spans="3:15">
      <c r="I102" t="s">
        <v>124</v>
      </c>
      <c r="N102" t="s">
        <v>856</v>
      </c>
    </row>
    <row r="104" spans="3:15">
      <c r="I104" t="s">
        <v>126</v>
      </c>
      <c r="J104" t="s">
        <v>857</v>
      </c>
      <c r="K104" t="s">
        <v>858</v>
      </c>
      <c r="N104" t="s">
        <v>859</v>
      </c>
    </row>
    <row r="106" spans="3:15">
      <c r="I106" t="s">
        <v>860</v>
      </c>
      <c r="J106" t="s">
        <v>803</v>
      </c>
      <c r="N106" t="s">
        <v>861</v>
      </c>
    </row>
    <row r="107" spans="3:15">
      <c r="K107" t="s">
        <v>862</v>
      </c>
    </row>
    <row r="108" spans="3:15">
      <c r="J108" t="s">
        <v>863</v>
      </c>
      <c r="N108" t="s">
        <v>864</v>
      </c>
    </row>
    <row r="109" spans="3:15">
      <c r="J109" t="s">
        <v>865</v>
      </c>
      <c r="N109" t="s">
        <v>866</v>
      </c>
      <c r="O109" t="s">
        <v>867</v>
      </c>
    </row>
    <row r="111" spans="3:15">
      <c r="C111" s="51">
        <v>9876543210</v>
      </c>
      <c r="D111" t="b">
        <f>AND(LEN(C111)=10,ISNUMBER(C111))</f>
        <v>1</v>
      </c>
      <c r="J111" t="s">
        <v>868</v>
      </c>
    </row>
    <row r="112" spans="3:15">
      <c r="C112" s="51" t="s">
        <v>869</v>
      </c>
      <c r="D112" t="b">
        <f>AND(LEN(C112)=10,ISNUMBER(C112))</f>
        <v>0</v>
      </c>
      <c r="E112" t="b">
        <f>ISNUMBER(C112)</f>
        <v>0</v>
      </c>
      <c r="N112" t="s">
        <v>870</v>
      </c>
    </row>
    <row r="113" spans="3:14">
      <c r="C113">
        <v>9867856</v>
      </c>
      <c r="D113" t="b">
        <f>AND(LEN(C113)=10,ISNUMBER(C113))</f>
        <v>0</v>
      </c>
      <c r="J113" t="s">
        <v>871</v>
      </c>
    </row>
    <row r="115" spans="3:14">
      <c r="J115" t="s">
        <v>872</v>
      </c>
    </row>
    <row r="117" spans="3:14">
      <c r="J117" t="s">
        <v>873</v>
      </c>
      <c r="K117" t="s">
        <v>874</v>
      </c>
    </row>
    <row r="120" spans="3:14">
      <c r="I120" s="121"/>
      <c r="J120" s="121"/>
      <c r="K120" s="121"/>
      <c r="L120" s="121"/>
      <c r="M120" s="121"/>
      <c r="N120" s="121"/>
    </row>
    <row r="121" spans="3:14">
      <c r="I121" s="121" t="s">
        <v>875</v>
      </c>
      <c r="J121" s="121"/>
      <c r="K121" s="121"/>
      <c r="L121" s="121"/>
      <c r="M121" s="121"/>
      <c r="N121" s="121"/>
    </row>
    <row r="122" spans="3:14">
      <c r="I122" s="121"/>
      <c r="J122" s="121" t="s">
        <v>93</v>
      </c>
      <c r="K122" s="121"/>
      <c r="L122" s="121"/>
      <c r="M122" s="121"/>
      <c r="N122" s="121"/>
    </row>
    <row r="123" spans="3:14">
      <c r="I123" s="121"/>
      <c r="J123" s="121" t="s">
        <v>876</v>
      </c>
      <c r="K123" s="121"/>
      <c r="L123" s="121"/>
      <c r="M123" s="121"/>
      <c r="N123" s="121"/>
    </row>
    <row r="124" spans="3:14">
      <c r="I124" s="121"/>
      <c r="J124" s="121"/>
      <c r="K124" s="121"/>
      <c r="L124" s="121"/>
      <c r="M124" s="121"/>
      <c r="N124" s="121"/>
    </row>
    <row r="126" spans="3:14">
      <c r="K126" t="s">
        <v>877</v>
      </c>
    </row>
    <row r="129" spans="5:12">
      <c r="I129" t="s">
        <v>802</v>
      </c>
      <c r="J129" t="s">
        <v>878</v>
      </c>
    </row>
    <row r="131" spans="5:12">
      <c r="I131" t="s">
        <v>879</v>
      </c>
      <c r="J131" t="s">
        <v>880</v>
      </c>
    </row>
    <row r="133" spans="5:12">
      <c r="J133" t="s">
        <v>881</v>
      </c>
    </row>
    <row r="136" spans="5:12">
      <c r="I136" s="122" t="s">
        <v>882</v>
      </c>
      <c r="J136" s="122"/>
      <c r="K136" s="122"/>
      <c r="L136" s="122"/>
    </row>
    <row r="137" spans="5:12">
      <c r="I137" s="122"/>
      <c r="J137" s="122"/>
      <c r="K137" s="122"/>
      <c r="L137" s="122"/>
    </row>
    <row r="138" spans="5:12">
      <c r="I138" s="122" t="s">
        <v>883</v>
      </c>
      <c r="J138" s="122"/>
      <c r="K138" s="122"/>
      <c r="L138" s="122"/>
    </row>
    <row r="139" spans="5:12">
      <c r="I139" s="122"/>
      <c r="J139" s="122"/>
      <c r="K139" s="122"/>
      <c r="L139" s="122"/>
    </row>
    <row r="140" spans="5:12">
      <c r="I140" s="122" t="s">
        <v>884</v>
      </c>
      <c r="J140" s="122"/>
      <c r="K140" s="122"/>
      <c r="L140" s="122"/>
    </row>
    <row r="141" spans="5:12">
      <c r="E141" t="s">
        <v>885</v>
      </c>
      <c r="I141" s="122"/>
      <c r="J141" s="122"/>
      <c r="K141" s="122"/>
      <c r="L141" s="122"/>
    </row>
    <row r="142" spans="5:12">
      <c r="I142" s="122" t="s">
        <v>886</v>
      </c>
      <c r="J142" s="122"/>
      <c r="K142" s="122"/>
      <c r="L142" s="122"/>
    </row>
    <row r="143" spans="5:12">
      <c r="F143" t="s">
        <v>887</v>
      </c>
      <c r="I143" s="122"/>
      <c r="J143" s="122"/>
      <c r="K143" s="122"/>
      <c r="L143" s="122"/>
    </row>
    <row r="144" spans="5:12">
      <c r="E144" t="s">
        <v>168</v>
      </c>
      <c r="I144" s="122" t="s">
        <v>888</v>
      </c>
      <c r="J144" s="122"/>
      <c r="K144" s="122"/>
      <c r="L144" s="122"/>
    </row>
    <row r="145" spans="5:12">
      <c r="E145">
        <v>1234</v>
      </c>
      <c r="I145" s="122"/>
      <c r="J145" s="122"/>
      <c r="K145" s="122"/>
      <c r="L145" s="122"/>
    </row>
    <row r="146" spans="5:12">
      <c r="I146" s="122"/>
      <c r="J146" s="122"/>
      <c r="K146" s="122"/>
      <c r="L146" s="122"/>
    </row>
    <row r="147" spans="5:12">
      <c r="I147" s="122" t="s">
        <v>889</v>
      </c>
      <c r="J147" s="122"/>
      <c r="K147" s="122"/>
      <c r="L147" s="122"/>
    </row>
    <row r="148" spans="5:12">
      <c r="I148" s="122" t="s">
        <v>890</v>
      </c>
      <c r="J148" s="122"/>
      <c r="K148" s="122"/>
      <c r="L148" s="122"/>
    </row>
    <row r="149" spans="5:12">
      <c r="I149" s="122"/>
      <c r="J149" s="122"/>
      <c r="K149" s="122"/>
      <c r="L149" s="122"/>
    </row>
    <row r="150" spans="5:12">
      <c r="I150" s="122" t="s">
        <v>891</v>
      </c>
      <c r="J150" s="122"/>
      <c r="K150" s="122"/>
      <c r="L150" s="122"/>
    </row>
    <row r="151" spans="5:12">
      <c r="I151" s="122" t="s">
        <v>892</v>
      </c>
      <c r="J151" s="122"/>
      <c r="K151" s="122"/>
      <c r="L151" s="122"/>
    </row>
    <row r="152" spans="5:12">
      <c r="I152" s="122"/>
      <c r="J152" s="122"/>
      <c r="K152" s="122"/>
      <c r="L152" s="122"/>
    </row>
    <row r="153" spans="5:12">
      <c r="I153" s="122" t="s">
        <v>893</v>
      </c>
      <c r="J153" s="122"/>
      <c r="K153" s="122"/>
      <c r="L153" s="122"/>
    </row>
    <row r="154" spans="5:12">
      <c r="I154" s="122"/>
      <c r="J154" s="122"/>
      <c r="K154" s="122"/>
      <c r="L154" s="122"/>
    </row>
    <row r="155" spans="5:12">
      <c r="I155" s="122" t="s">
        <v>894</v>
      </c>
      <c r="J155" s="122"/>
      <c r="K155" s="122"/>
      <c r="L155" s="122"/>
    </row>
    <row r="156" spans="5:12">
      <c r="I156" s="122"/>
      <c r="J156" s="122"/>
      <c r="K156" s="122"/>
      <c r="L156" s="122"/>
    </row>
    <row r="157" spans="5:12">
      <c r="I157" s="122"/>
      <c r="J157" s="122"/>
      <c r="K157" s="122"/>
      <c r="L157" s="122"/>
    </row>
    <row r="158" spans="5:12">
      <c r="I158" s="122"/>
      <c r="J158" s="122"/>
      <c r="K158" s="122"/>
      <c r="L158" s="122"/>
    </row>
    <row r="161" spans="9:9">
      <c r="I161" t="s">
        <v>895</v>
      </c>
    </row>
    <row r="183" spans="8:8">
      <c r="H183" t="s">
        <v>896</v>
      </c>
    </row>
    <row r="196" spans="9:10">
      <c r="I196" t="s">
        <v>897</v>
      </c>
      <c r="J196" t="s">
        <v>898</v>
      </c>
    </row>
    <row r="197" spans="9:10">
      <c r="J197" t="s">
        <v>899</v>
      </c>
    </row>
    <row r="200" spans="9:10">
      <c r="I200" s="121" t="s">
        <v>900</v>
      </c>
      <c r="J200" s="121" t="s">
        <v>901</v>
      </c>
    </row>
    <row r="224" spans="7:8">
      <c r="G224" t="s">
        <v>902</v>
      </c>
      <c r="H224" t="s">
        <v>832</v>
      </c>
    </row>
    <row r="226" spans="1:11 16379:16384">
      <c r="XFD226" s="119" t="s">
        <v>281</v>
      </c>
    </row>
    <row r="227" spans="1:11 16379:16384">
      <c r="A227" s="119" t="s">
        <v>278</v>
      </c>
      <c r="B227" s="119" t="s">
        <v>168</v>
      </c>
      <c r="C227" s="119" t="s">
        <v>279</v>
      </c>
      <c r="D227" s="119" t="s">
        <v>280</v>
      </c>
      <c r="E227" s="119" t="s">
        <v>281</v>
      </c>
      <c r="F227" s="119" t="s">
        <v>282</v>
      </c>
      <c r="G227" s="119" t="s">
        <v>283</v>
      </c>
      <c r="H227" s="120" t="s">
        <v>837</v>
      </c>
      <c r="J227" s="123"/>
      <c r="K227" s="123"/>
      <c r="XFD227" s="51" t="s">
        <v>25</v>
      </c>
    </row>
    <row r="228" spans="1:11 16379:16384">
      <c r="A228" s="51">
        <v>1</v>
      </c>
      <c r="B228" s="51" t="s">
        <v>192</v>
      </c>
      <c r="C228" s="51" t="s">
        <v>285</v>
      </c>
      <c r="D228" s="51" t="s">
        <v>286</v>
      </c>
      <c r="E228" s="51" t="s">
        <v>34</v>
      </c>
      <c r="F228" s="51" t="s">
        <v>287</v>
      </c>
      <c r="G228" s="52">
        <v>678942</v>
      </c>
      <c r="H228">
        <v>18</v>
      </c>
      <c r="XFD228" s="51" t="s">
        <v>28</v>
      </c>
    </row>
    <row r="229" spans="1:11 16379:16384">
      <c r="A229" s="51">
        <v>2</v>
      </c>
      <c r="B229" s="51" t="s">
        <v>288</v>
      </c>
      <c r="C229" s="51" t="s">
        <v>841</v>
      </c>
      <c r="D229" s="51" t="s">
        <v>290</v>
      </c>
      <c r="E229" s="51" t="s">
        <v>28</v>
      </c>
      <c r="F229" s="51" t="s">
        <v>291</v>
      </c>
      <c r="G229" s="52">
        <v>12000</v>
      </c>
      <c r="H229">
        <v>19</v>
      </c>
      <c r="K229" s="119" t="s">
        <v>281</v>
      </c>
      <c r="XFD229" s="51" t="s">
        <v>34</v>
      </c>
    </row>
    <row r="230" spans="1:11 16379:16384">
      <c r="A230" s="51">
        <v>3</v>
      </c>
      <c r="B230" s="51" t="s">
        <v>292</v>
      </c>
      <c r="C230" s="51" t="s">
        <v>293</v>
      </c>
      <c r="D230" s="51" t="s">
        <v>294</v>
      </c>
      <c r="E230" s="51"/>
      <c r="F230" s="51" t="s">
        <v>295</v>
      </c>
      <c r="G230" s="52">
        <v>15000</v>
      </c>
      <c r="K230" s="51" t="s">
        <v>25</v>
      </c>
      <c r="XFD230" s="51" t="s">
        <v>302</v>
      </c>
    </row>
    <row r="231" spans="1:11 16379:16384">
      <c r="A231" s="51">
        <v>4</v>
      </c>
      <c r="B231" s="51" t="s">
        <v>223</v>
      </c>
      <c r="C231" s="51" t="s">
        <v>296</v>
      </c>
      <c r="D231" s="51" t="s">
        <v>297</v>
      </c>
      <c r="E231" s="51" t="s">
        <v>34</v>
      </c>
      <c r="F231" s="51" t="s">
        <v>298</v>
      </c>
      <c r="G231" s="52">
        <v>70000</v>
      </c>
      <c r="K231" s="51"/>
    </row>
    <row r="232" spans="1:11 16379:16384">
      <c r="A232" s="51">
        <v>5</v>
      </c>
      <c r="B232" s="51" t="s">
        <v>224</v>
      </c>
      <c r="C232" s="51"/>
      <c r="D232" s="51" t="s">
        <v>290</v>
      </c>
      <c r="E232" s="51" t="s">
        <v>34</v>
      </c>
      <c r="F232" s="51" t="s">
        <v>287</v>
      </c>
      <c r="G232" s="52">
        <v>16250</v>
      </c>
      <c r="K232" s="51" t="s">
        <v>34</v>
      </c>
    </row>
    <row r="233" spans="1:11 16379:16384">
      <c r="A233" s="51">
        <v>6</v>
      </c>
      <c r="B233" s="51" t="s">
        <v>299</v>
      </c>
      <c r="C233" s="51" t="s">
        <v>300</v>
      </c>
      <c r="D233" s="51" t="s">
        <v>301</v>
      </c>
      <c r="E233" s="51" t="s">
        <v>28</v>
      </c>
      <c r="F233" s="51" t="s">
        <v>291</v>
      </c>
      <c r="G233" s="52">
        <v>184000</v>
      </c>
      <c r="K233" s="51"/>
    </row>
    <row r="234" spans="1:11 16379:16384">
      <c r="A234" s="51">
        <v>7</v>
      </c>
      <c r="B234" s="51" t="s">
        <v>211</v>
      </c>
      <c r="C234" s="51" t="s">
        <v>304</v>
      </c>
      <c r="D234" s="51" t="s">
        <v>305</v>
      </c>
      <c r="E234" s="51" t="s">
        <v>302</v>
      </c>
      <c r="F234" s="51" t="s">
        <v>295</v>
      </c>
      <c r="G234" s="52">
        <v>423300</v>
      </c>
      <c r="XEY234" t="s">
        <v>903</v>
      </c>
    </row>
    <row r="235" spans="1:11 16379:16384">
      <c r="A235" s="51">
        <v>8</v>
      </c>
      <c r="B235" s="51" t="s">
        <v>187</v>
      </c>
      <c r="C235" s="51" t="s">
        <v>307</v>
      </c>
      <c r="D235" s="51" t="s">
        <v>305</v>
      </c>
      <c r="E235" s="51"/>
      <c r="F235" s="51" t="s">
        <v>298</v>
      </c>
      <c r="G235" s="52">
        <v>47866</v>
      </c>
    </row>
    <row r="236" spans="1:11 16379:16384">
      <c r="A236" s="51">
        <v>9</v>
      </c>
      <c r="B236" s="51" t="s">
        <v>309</v>
      </c>
      <c r="C236" s="51" t="s">
        <v>310</v>
      </c>
      <c r="D236" s="51" t="s">
        <v>286</v>
      </c>
      <c r="E236" s="51"/>
      <c r="F236" s="51" t="s">
        <v>287</v>
      </c>
      <c r="G236" s="52">
        <v>455651</v>
      </c>
    </row>
    <row r="237" spans="1:11 16379:16384">
      <c r="A237" s="51">
        <v>10</v>
      </c>
      <c r="B237" s="51" t="s">
        <v>216</v>
      </c>
      <c r="C237" s="51"/>
      <c r="D237" s="51" t="s">
        <v>150</v>
      </c>
      <c r="E237" s="51" t="s">
        <v>28</v>
      </c>
      <c r="F237" s="51" t="s">
        <v>291</v>
      </c>
      <c r="G237" s="52">
        <v>147894</v>
      </c>
    </row>
    <row r="238" spans="1:11 16379:16384">
      <c r="A238" s="51">
        <v>11</v>
      </c>
      <c r="B238" s="51" t="s">
        <v>213</v>
      </c>
      <c r="C238" s="51" t="s">
        <v>311</v>
      </c>
      <c r="D238" s="51" t="s">
        <v>150</v>
      </c>
      <c r="E238" s="51"/>
      <c r="F238" s="51" t="s">
        <v>295</v>
      </c>
      <c r="G238" s="52">
        <v>12467</v>
      </c>
    </row>
    <row r="239" spans="1:11 16379:16384">
      <c r="A239" s="51">
        <v>12</v>
      </c>
      <c r="B239" s="51" t="s">
        <v>312</v>
      </c>
      <c r="C239" s="51" t="s">
        <v>313</v>
      </c>
      <c r="D239" s="51" t="s">
        <v>314</v>
      </c>
      <c r="E239" s="51"/>
      <c r="F239" s="51" t="s">
        <v>298</v>
      </c>
      <c r="G239" s="52">
        <v>10235</v>
      </c>
    </row>
    <row r="240" spans="1:11 16379:16384">
      <c r="A240" s="51">
        <v>13</v>
      </c>
      <c r="B240" s="51" t="s">
        <v>198</v>
      </c>
      <c r="C240" s="51" t="s">
        <v>315</v>
      </c>
      <c r="D240" s="51" t="s">
        <v>316</v>
      </c>
      <c r="E240" s="51"/>
      <c r="F240" s="51" t="s">
        <v>287</v>
      </c>
      <c r="G240" s="52">
        <v>14789</v>
      </c>
    </row>
    <row r="241" spans="1:7">
      <c r="A241" s="51">
        <v>14</v>
      </c>
      <c r="B241" s="51" t="s">
        <v>318</v>
      </c>
      <c r="C241" s="51" t="s">
        <v>293</v>
      </c>
      <c r="D241" s="51" t="s">
        <v>319</v>
      </c>
      <c r="E241" s="51"/>
      <c r="F241" s="51" t="s">
        <v>295</v>
      </c>
      <c r="G241" s="52">
        <v>14785</v>
      </c>
    </row>
    <row r="242" spans="1:7">
      <c r="A242" s="51">
        <v>15</v>
      </c>
      <c r="B242" s="51" t="s">
        <v>321</v>
      </c>
      <c r="C242" s="51" t="s">
        <v>322</v>
      </c>
      <c r="D242" s="51" t="s">
        <v>290</v>
      </c>
      <c r="E242" s="51"/>
      <c r="F242" s="51" t="s">
        <v>298</v>
      </c>
      <c r="G242" s="52">
        <v>147895</v>
      </c>
    </row>
    <row r="243" spans="1:7">
      <c r="A243" s="51">
        <v>16</v>
      </c>
      <c r="B243" s="51" t="s">
        <v>324</v>
      </c>
      <c r="C243" s="51"/>
      <c r="D243" s="51" t="s">
        <v>314</v>
      </c>
      <c r="E243" s="51"/>
      <c r="F243" s="51" t="s">
        <v>287</v>
      </c>
      <c r="G243" s="52">
        <v>14562</v>
      </c>
    </row>
    <row r="244" spans="1:7">
      <c r="A244" s="51">
        <v>17</v>
      </c>
      <c r="B244" s="51" t="s">
        <v>325</v>
      </c>
      <c r="C244" s="51" t="s">
        <v>326</v>
      </c>
      <c r="D244" s="51" t="s">
        <v>286</v>
      </c>
      <c r="E244" s="51"/>
      <c r="F244" s="51" t="s">
        <v>295</v>
      </c>
      <c r="G244" s="52">
        <v>12435</v>
      </c>
    </row>
    <row r="245" spans="1:7">
      <c r="A245" s="51">
        <v>18</v>
      </c>
      <c r="B245" s="51" t="s">
        <v>328</v>
      </c>
      <c r="C245" s="51" t="s">
        <v>329</v>
      </c>
      <c r="D245" s="51" t="s">
        <v>286</v>
      </c>
      <c r="E245" s="51"/>
      <c r="F245" s="51" t="s">
        <v>291</v>
      </c>
      <c r="G245" s="52">
        <v>1456</v>
      </c>
    </row>
    <row r="246" spans="1:7">
      <c r="A246" s="51">
        <v>19</v>
      </c>
      <c r="B246" s="51" t="s">
        <v>331</v>
      </c>
      <c r="C246" s="51" t="s">
        <v>332</v>
      </c>
      <c r="D246" s="51" t="s">
        <v>333</v>
      </c>
      <c r="E246" s="51"/>
      <c r="F246" s="51" t="s">
        <v>287</v>
      </c>
      <c r="G246" s="52">
        <v>14656</v>
      </c>
    </row>
    <row r="249" spans="1:7">
      <c r="G249" t="s">
        <v>904</v>
      </c>
    </row>
  </sheetData>
  <dataValidations count="17">
    <dataValidation type="custom" allowBlank="1" showInputMessage="1" showErrorMessage="1" sqref="N3:N16" xr:uid="{832B78F7-E507-45E1-A6BA-80CE6E08981E}">
      <formula1>AND(LEN(N3=10), ISNUMBER(N3))</formula1>
    </dataValidation>
    <dataValidation type="custom" allowBlank="1" showInputMessage="1" showErrorMessage="1" sqref="E3:E16" xr:uid="{6D0508B9-CE38-4918-8F1E-EB194019480F}">
      <formula1>OR(E3="N",E3="S", E3="E", E3="W")</formula1>
    </dataValidation>
    <dataValidation type="custom" allowBlank="1" showInputMessage="1" showErrorMessage="1" sqref="B3:B22" xr:uid="{551B3394-F123-4DA8-A6B4-505B71C0DB2C}">
      <formula1>ISTEXT(B3)</formula1>
    </dataValidation>
    <dataValidation type="custom" allowBlank="1" showInputMessage="1" showErrorMessage="1" sqref="A3:A22" xr:uid="{F6A9ABAF-0268-4C49-9665-168CB9E486A3}">
      <formula1>COUNTIF($A$3:$A$22, A3) =1</formula1>
    </dataValidation>
    <dataValidation type="whole" operator="greaterThan" allowBlank="1" showInputMessage="1" showErrorMessage="1" sqref="G228:G246" xr:uid="{20BE7948-1E11-40FB-B193-37A67B9E8B8B}">
      <formula1>10000</formula1>
    </dataValidation>
    <dataValidation type="whole" allowBlank="1" showInputMessage="1" showErrorMessage="1" error="Invalid value for the age_x000a_" promptTitle="Age Criteria" prompt="Add valid age in between 18 and 60" sqref="H228:H246" xr:uid="{656FDAAF-A872-44D5-8FB3-CE8C8CD8A50A}">
      <formula1>18</formula1>
      <formula2>60</formula2>
    </dataValidation>
    <dataValidation type="list" allowBlank="1" showInputMessage="1" showErrorMessage="1" sqref="E228:E246" xr:uid="{3CDDC028-AC0C-43A2-BF6C-0C2F8E86DD69}">
      <formula1>REGION</formula1>
    </dataValidation>
    <dataValidation type="whole" allowBlank="1" showInputMessage="1" showErrorMessage="1" errorTitle="Invalid Entry" error="age should be between 18 to 60_x000a_" promptTitle="Invalid Age" prompt="Please enter age between 18 to 60" sqref="I66:I84" xr:uid="{C8B01FE7-CF81-4490-8D7C-297CC7F2C9FF}">
      <formula1>18</formula1>
      <formula2>60</formula2>
    </dataValidation>
    <dataValidation type="whole" allowBlank="1" showInputMessage="1" showErrorMessage="1" errorTitle="Invalid Criteria" error="Enter valid age between 18 to 60_x000a__x000a_" sqref="I85" xr:uid="{931827AE-D17D-4551-A543-2DCEC0BABAFE}">
      <formula1>18</formula1>
      <formula2>60</formula2>
    </dataValidation>
    <dataValidation type="date" allowBlank="1" showInputMessage="1" showErrorMessage="1" sqref="K66:K84" xr:uid="{80EBFAFB-545F-43F2-BCD0-F3EE2BD49D79}">
      <formula1>45078</formula1>
      <formula2>45107</formula2>
    </dataValidation>
    <dataValidation type="time" allowBlank="1" showInputMessage="1" showErrorMessage="1" sqref="L66:L84" xr:uid="{64EB51AC-0DCA-4FF8-9E58-7ED9306E6581}">
      <formula1>0.375</formula1>
      <formula2>0.708333333333333</formula2>
    </dataValidation>
    <dataValidation type="textLength" operator="equal" allowBlank="1" showInputMessage="1" showErrorMessage="1" sqref="C111:C112" xr:uid="{009E5167-ECF2-4D84-9B3E-44E1E20AF123}">
      <formula1>10</formula1>
    </dataValidation>
    <dataValidation type="custom" operator="equal" allowBlank="1" showInputMessage="1" showErrorMessage="1" sqref="M66:M84" xr:uid="{33C1B477-B4E2-42E9-BA9F-EB0F7605EE0F}">
      <formula1>AND(LEN(M66)=10,ISNUMBER(M66))</formula1>
    </dataValidation>
    <dataValidation type="custom" allowBlank="1" showInputMessage="1" showErrorMessage="1" sqref="F66:F84" xr:uid="{F4586D56-C69E-45BD-92D3-71D0CE454543}">
      <formula1>OR(F66="W",F66="S",F66="N",F66="E")</formula1>
    </dataValidation>
    <dataValidation type="custom" allowBlank="1" showInputMessage="1" showErrorMessage="1" sqref="E153" xr:uid="{70B73F0C-CFDC-4590-B7AA-04E67FE5B780}">
      <formula1>AND(ISNUMBER(E154),SUBSTITUTE(E154," ", ""))</formula1>
    </dataValidation>
    <dataValidation type="custom" allowBlank="1" showInputMessage="1" showErrorMessage="1" sqref="E152" xr:uid="{9E40FFDF-00F6-41EE-88AA-4740CE30C4DD}">
      <formula1>AND(EXACT(E152,UPPER(E152)),ISTEXT(E152))</formula1>
    </dataValidation>
    <dataValidation type="custom" allowBlank="1" showInputMessage="1" showErrorMessage="1" sqref="E145:E151" xr:uid="{91BA27DE-6C92-4F47-8FE6-E4660B247FC0}">
      <formula1>AND(ISNUMBER(E145),SUBSTITUTE(E145,"",""))</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0A3D1-FE25-48C0-A7F8-867CB1C8E0FA}">
  <dimension ref="A1:D20"/>
  <sheetViews>
    <sheetView workbookViewId="0">
      <selection activeCell="H11" sqref="H11"/>
    </sheetView>
  </sheetViews>
  <sheetFormatPr defaultRowHeight="14.45"/>
  <sheetData>
    <row r="1" spans="1:4">
      <c r="A1" s="8" t="s">
        <v>280</v>
      </c>
      <c r="B1" s="8" t="s">
        <v>281</v>
      </c>
      <c r="C1" s="8" t="s">
        <v>282</v>
      </c>
      <c r="D1" s="8" t="s">
        <v>684</v>
      </c>
    </row>
    <row r="2" spans="1:4">
      <c r="A2" t="s">
        <v>286</v>
      </c>
      <c r="B2" t="s">
        <v>25</v>
      </c>
      <c r="C2" t="s">
        <v>287</v>
      </c>
      <c r="D2" t="s">
        <v>905</v>
      </c>
    </row>
    <row r="3" spans="1:4">
      <c r="A3" t="s">
        <v>290</v>
      </c>
      <c r="B3" t="s">
        <v>28</v>
      </c>
      <c r="C3" t="s">
        <v>291</v>
      </c>
      <c r="D3" t="s">
        <v>906</v>
      </c>
    </row>
    <row r="4" spans="1:4">
      <c r="A4" t="s">
        <v>294</v>
      </c>
      <c r="B4" t="s">
        <v>28</v>
      </c>
      <c r="C4" t="s">
        <v>295</v>
      </c>
      <c r="D4" t="s">
        <v>907</v>
      </c>
    </row>
    <row r="5" spans="1:4">
      <c r="A5" t="s">
        <v>297</v>
      </c>
      <c r="B5" t="s">
        <v>34</v>
      </c>
      <c r="C5" t="s">
        <v>298</v>
      </c>
      <c r="D5" t="s">
        <v>908</v>
      </c>
    </row>
    <row r="6" spans="1:4">
      <c r="A6" t="s">
        <v>290</v>
      </c>
      <c r="B6" t="s">
        <v>28</v>
      </c>
      <c r="C6" t="s">
        <v>287</v>
      </c>
      <c r="D6" t="s">
        <v>909</v>
      </c>
    </row>
    <row r="7" spans="1:4">
      <c r="A7" t="s">
        <v>301</v>
      </c>
      <c r="B7" t="s">
        <v>302</v>
      </c>
      <c r="C7" t="s">
        <v>291</v>
      </c>
      <c r="D7" t="s">
        <v>910</v>
      </c>
    </row>
    <row r="8" spans="1:4">
      <c r="A8" t="s">
        <v>305</v>
      </c>
      <c r="B8" t="s">
        <v>302</v>
      </c>
      <c r="C8" t="s">
        <v>295</v>
      </c>
      <c r="D8" t="s">
        <v>911</v>
      </c>
    </row>
    <row r="9" spans="1:4">
      <c r="A9" t="s">
        <v>305</v>
      </c>
      <c r="B9" t="s">
        <v>302</v>
      </c>
      <c r="C9" t="s">
        <v>298</v>
      </c>
      <c r="D9" t="s">
        <v>912</v>
      </c>
    </row>
    <row r="10" spans="1:4">
      <c r="A10" t="s">
        <v>286</v>
      </c>
      <c r="B10" t="s">
        <v>25</v>
      </c>
      <c r="C10" t="s">
        <v>287</v>
      </c>
      <c r="D10" t="s">
        <v>913</v>
      </c>
    </row>
    <row r="11" spans="1:4">
      <c r="A11" t="s">
        <v>150</v>
      </c>
      <c r="B11" t="s">
        <v>34</v>
      </c>
      <c r="C11" t="s">
        <v>291</v>
      </c>
      <c r="D11" t="s">
        <v>914</v>
      </c>
    </row>
    <row r="12" spans="1:4">
      <c r="A12" t="s">
        <v>150</v>
      </c>
      <c r="B12" t="s">
        <v>34</v>
      </c>
      <c r="C12" t="s">
        <v>295</v>
      </c>
      <c r="D12" t="s">
        <v>915</v>
      </c>
    </row>
    <row r="13" spans="1:4">
      <c r="A13" t="s">
        <v>314</v>
      </c>
      <c r="B13" t="s">
        <v>34</v>
      </c>
      <c r="C13" t="s">
        <v>298</v>
      </c>
      <c r="D13" t="s">
        <v>916</v>
      </c>
    </row>
    <row r="14" spans="1:4">
      <c r="A14" t="s">
        <v>316</v>
      </c>
      <c r="B14" t="s">
        <v>34</v>
      </c>
      <c r="C14" t="s">
        <v>287</v>
      </c>
      <c r="D14" t="s">
        <v>917</v>
      </c>
    </row>
    <row r="15" spans="1:4">
      <c r="A15" t="s">
        <v>319</v>
      </c>
      <c r="B15" t="s">
        <v>28</v>
      </c>
      <c r="C15" t="s">
        <v>295</v>
      </c>
      <c r="D15" t="s">
        <v>918</v>
      </c>
    </row>
    <row r="16" spans="1:4">
      <c r="A16" t="s">
        <v>290</v>
      </c>
      <c r="B16" t="s">
        <v>34</v>
      </c>
      <c r="C16" t="s">
        <v>298</v>
      </c>
      <c r="D16" t="s">
        <v>919</v>
      </c>
    </row>
    <row r="17" spans="1:4">
      <c r="A17" t="s">
        <v>314</v>
      </c>
      <c r="B17" t="s">
        <v>25</v>
      </c>
      <c r="C17" t="s">
        <v>287</v>
      </c>
      <c r="D17" t="s">
        <v>920</v>
      </c>
    </row>
    <row r="18" spans="1:4">
      <c r="A18" t="s">
        <v>286</v>
      </c>
      <c r="B18" t="s">
        <v>25</v>
      </c>
      <c r="C18" t="s">
        <v>295</v>
      </c>
      <c r="D18" t="s">
        <v>921</v>
      </c>
    </row>
    <row r="19" spans="1:4">
      <c r="A19" t="s">
        <v>286</v>
      </c>
      <c r="B19" t="s">
        <v>25</v>
      </c>
      <c r="C19" t="s">
        <v>291</v>
      </c>
      <c r="D19" t="s">
        <v>922</v>
      </c>
    </row>
    <row r="20" spans="1:4">
      <c r="A20" t="s">
        <v>333</v>
      </c>
      <c r="B20" t="s">
        <v>25</v>
      </c>
      <c r="C20" t="s">
        <v>287</v>
      </c>
      <c r="D20" t="s">
        <v>923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8710F-3D9A-4752-9223-C07FD6CC8AFD}">
  <sheetPr>
    <tabColor theme="9" tint="0.39997558519241921"/>
  </sheetPr>
  <dimension ref="B4:I63"/>
  <sheetViews>
    <sheetView zoomScale="102" zoomScaleNormal="102" workbookViewId="0">
      <selection activeCell="E94" sqref="E94"/>
    </sheetView>
  </sheetViews>
  <sheetFormatPr defaultColWidth="8.85546875" defaultRowHeight="14.45"/>
  <cols>
    <col min="1" max="4" width="8.85546875" style="46"/>
    <col min="5" max="5" width="15.42578125" style="46" customWidth="1"/>
    <col min="6" max="16384" width="8.85546875" style="46"/>
  </cols>
  <sheetData>
    <row r="4" spans="2:5">
      <c r="B4" s="8" t="s">
        <v>280</v>
      </c>
      <c r="C4" s="8" t="s">
        <v>281</v>
      </c>
      <c r="D4" s="8" t="s">
        <v>282</v>
      </c>
      <c r="E4" s="8" t="s">
        <v>684</v>
      </c>
    </row>
    <row r="5" spans="2:5">
      <c r="B5" t="s">
        <v>286</v>
      </c>
      <c r="C5" t="s">
        <v>25</v>
      </c>
      <c r="D5" t="s">
        <v>287</v>
      </c>
      <c r="E5" t="s">
        <v>905</v>
      </c>
    </row>
    <row r="6" spans="2:5">
      <c r="B6" t="s">
        <v>290</v>
      </c>
      <c r="C6" t="s">
        <v>28</v>
      </c>
      <c r="D6" t="s">
        <v>291</v>
      </c>
      <c r="E6" t="s">
        <v>906</v>
      </c>
    </row>
    <row r="7" spans="2:5">
      <c r="B7" t="s">
        <v>294</v>
      </c>
      <c r="C7" t="s">
        <v>28</v>
      </c>
      <c r="D7" t="s">
        <v>295</v>
      </c>
      <c r="E7" t="s">
        <v>907</v>
      </c>
    </row>
    <row r="8" spans="2:5">
      <c r="B8" t="s">
        <v>297</v>
      </c>
      <c r="C8" t="s">
        <v>34</v>
      </c>
      <c r="D8" t="s">
        <v>298</v>
      </c>
      <c r="E8" t="s">
        <v>908</v>
      </c>
    </row>
    <row r="9" spans="2:5">
      <c r="B9" t="s">
        <v>290</v>
      </c>
      <c r="C9" t="s">
        <v>28</v>
      </c>
      <c r="D9" t="s">
        <v>287</v>
      </c>
      <c r="E9" t="s">
        <v>909</v>
      </c>
    </row>
    <row r="10" spans="2:5">
      <c r="B10" t="s">
        <v>301</v>
      </c>
      <c r="C10" t="s">
        <v>302</v>
      </c>
      <c r="D10" t="s">
        <v>291</v>
      </c>
      <c r="E10" t="s">
        <v>910</v>
      </c>
    </row>
    <row r="11" spans="2:5">
      <c r="B11" t="s">
        <v>305</v>
      </c>
      <c r="C11" t="s">
        <v>302</v>
      </c>
      <c r="D11" t="s">
        <v>295</v>
      </c>
      <c r="E11" t="s">
        <v>911</v>
      </c>
    </row>
    <row r="12" spans="2:5">
      <c r="B12" t="s">
        <v>305</v>
      </c>
      <c r="C12" t="s">
        <v>302</v>
      </c>
      <c r="D12" t="s">
        <v>298</v>
      </c>
      <c r="E12" t="s">
        <v>912</v>
      </c>
    </row>
    <row r="13" spans="2:5">
      <c r="B13" t="s">
        <v>286</v>
      </c>
      <c r="C13" t="s">
        <v>25</v>
      </c>
      <c r="D13" t="s">
        <v>287</v>
      </c>
      <c r="E13" t="s">
        <v>913</v>
      </c>
    </row>
    <row r="14" spans="2:5">
      <c r="B14" t="s">
        <v>150</v>
      </c>
      <c r="C14" t="s">
        <v>34</v>
      </c>
      <c r="D14" t="s">
        <v>291</v>
      </c>
      <c r="E14" t="s">
        <v>914</v>
      </c>
    </row>
    <row r="15" spans="2:5">
      <c r="B15" t="s">
        <v>150</v>
      </c>
      <c r="C15" t="s">
        <v>34</v>
      </c>
      <c r="D15" t="s">
        <v>295</v>
      </c>
      <c r="E15" t="s">
        <v>915</v>
      </c>
    </row>
    <row r="16" spans="2:5">
      <c r="B16" t="s">
        <v>314</v>
      </c>
      <c r="C16" t="s">
        <v>34</v>
      </c>
      <c r="D16" t="s">
        <v>298</v>
      </c>
      <c r="E16" t="s">
        <v>916</v>
      </c>
    </row>
    <row r="17" spans="2:9">
      <c r="B17" t="s">
        <v>316</v>
      </c>
      <c r="C17" t="s">
        <v>34</v>
      </c>
      <c r="D17" t="s">
        <v>287</v>
      </c>
      <c r="E17" t="s">
        <v>917</v>
      </c>
    </row>
    <row r="18" spans="2:9">
      <c r="B18" t="s">
        <v>319</v>
      </c>
      <c r="C18" t="s">
        <v>28</v>
      </c>
      <c r="D18" t="s">
        <v>295</v>
      </c>
      <c r="E18" t="s">
        <v>918</v>
      </c>
    </row>
    <row r="19" spans="2:9">
      <c r="B19" t="s">
        <v>290</v>
      </c>
      <c r="C19" t="s">
        <v>34</v>
      </c>
      <c r="D19" t="s">
        <v>298</v>
      </c>
      <c r="E19" t="s">
        <v>919</v>
      </c>
    </row>
    <row r="20" spans="2:9">
      <c r="B20" t="s">
        <v>314</v>
      </c>
      <c r="C20" t="s">
        <v>25</v>
      </c>
      <c r="D20" t="s">
        <v>287</v>
      </c>
      <c r="E20" t="s">
        <v>920</v>
      </c>
    </row>
    <row r="21" spans="2:9">
      <c r="B21" t="s">
        <v>286</v>
      </c>
      <c r="C21" t="s">
        <v>25</v>
      </c>
      <c r="D21" t="s">
        <v>295</v>
      </c>
      <c r="E21" t="s">
        <v>921</v>
      </c>
    </row>
    <row r="22" spans="2:9">
      <c r="B22" t="s">
        <v>286</v>
      </c>
      <c r="C22" t="s">
        <v>25</v>
      </c>
      <c r="D22" t="s">
        <v>291</v>
      </c>
      <c r="E22" t="s">
        <v>922</v>
      </c>
    </row>
    <row r="23" spans="2:9">
      <c r="B23" t="s">
        <v>333</v>
      </c>
      <c r="C23" t="s">
        <v>25</v>
      </c>
      <c r="D23" t="s">
        <v>287</v>
      </c>
      <c r="E23" t="s">
        <v>923</v>
      </c>
    </row>
    <row r="28" spans="2:9">
      <c r="B28" s="47" t="s">
        <v>924</v>
      </c>
      <c r="C28" s="47"/>
      <c r="D28" s="47"/>
      <c r="E28" s="47"/>
      <c r="F28" s="47"/>
      <c r="G28" s="47"/>
    </row>
    <row r="29" spans="2:9">
      <c r="B29" s="47" t="s">
        <v>925</v>
      </c>
      <c r="C29" s="47"/>
      <c r="D29" s="47"/>
      <c r="E29" s="47" t="s">
        <v>926</v>
      </c>
      <c r="F29" s="47"/>
      <c r="G29" s="47"/>
    </row>
    <row r="30" spans="2:9">
      <c r="B30" s="47"/>
      <c r="C30" s="47"/>
      <c r="D30" s="47"/>
      <c r="E30" s="47"/>
      <c r="F30" s="47"/>
      <c r="G30" s="47"/>
      <c r="I30" s="46" t="s">
        <v>927</v>
      </c>
    </row>
    <row r="31" spans="2:9">
      <c r="B31" s="47" t="s">
        <v>928</v>
      </c>
      <c r="C31" s="47"/>
      <c r="D31" s="47"/>
      <c r="E31" s="47"/>
      <c r="F31" s="47"/>
      <c r="G31" s="47"/>
    </row>
    <row r="32" spans="2:9">
      <c r="B32" s="47"/>
      <c r="C32" s="47"/>
      <c r="D32" s="47"/>
      <c r="E32" s="47"/>
      <c r="F32" s="47"/>
      <c r="G32" s="47"/>
    </row>
    <row r="33" spans="2:7">
      <c r="B33" s="47" t="s">
        <v>929</v>
      </c>
      <c r="C33" s="47"/>
      <c r="D33" s="47"/>
      <c r="E33" s="47"/>
      <c r="F33" s="47"/>
      <c r="G33" s="47"/>
    </row>
    <row r="34" spans="2:7">
      <c r="B34" s="47"/>
      <c r="C34" s="47"/>
      <c r="D34" s="47"/>
      <c r="E34" s="47"/>
      <c r="F34" s="47"/>
      <c r="G34" s="47"/>
    </row>
    <row r="35" spans="2:7">
      <c r="B35" s="47"/>
      <c r="C35" s="47"/>
      <c r="D35" s="47"/>
      <c r="E35" s="47"/>
      <c r="F35" s="47"/>
      <c r="G35" s="47"/>
    </row>
    <row r="38" spans="2:7">
      <c r="B38" s="46" t="s">
        <v>930</v>
      </c>
    </row>
    <row r="54" spans="2:6">
      <c r="B54" s="48" t="s">
        <v>931</v>
      </c>
      <c r="C54" s="48"/>
      <c r="D54" s="48"/>
      <c r="E54" s="48"/>
      <c r="F54" s="48"/>
    </row>
    <row r="55" spans="2:6">
      <c r="B55" s="48"/>
      <c r="C55" s="48"/>
      <c r="D55" s="48"/>
      <c r="E55" s="48"/>
      <c r="F55" s="48"/>
    </row>
    <row r="56" spans="2:6">
      <c r="B56" s="48"/>
      <c r="C56" s="48" t="s">
        <v>932</v>
      </c>
      <c r="D56" s="48" t="s">
        <v>933</v>
      </c>
      <c r="E56" s="48"/>
      <c r="F56" s="48"/>
    </row>
    <row r="57" spans="2:6">
      <c r="B57" s="48"/>
      <c r="C57" s="48"/>
      <c r="D57" s="48"/>
      <c r="E57" s="48"/>
      <c r="F57" s="48"/>
    </row>
    <row r="58" spans="2:6">
      <c r="B58" s="48"/>
      <c r="C58" s="48"/>
      <c r="D58" s="48" t="s">
        <v>934</v>
      </c>
      <c r="E58" s="48"/>
      <c r="F58" s="48"/>
    </row>
    <row r="59" spans="2:6">
      <c r="B59" s="48"/>
      <c r="C59" s="48"/>
      <c r="D59" s="48" t="s">
        <v>935</v>
      </c>
      <c r="E59" s="48"/>
      <c r="F59" s="48"/>
    </row>
    <row r="60" spans="2:6">
      <c r="B60" s="48"/>
      <c r="C60" s="48"/>
      <c r="D60" s="48" t="s">
        <v>936</v>
      </c>
      <c r="E60" s="48"/>
      <c r="F60" s="48"/>
    </row>
    <row r="61" spans="2:6">
      <c r="B61" s="48"/>
      <c r="C61" s="48"/>
      <c r="D61" s="48"/>
      <c r="E61" s="48"/>
      <c r="F61" s="48"/>
    </row>
    <row r="62" spans="2:6">
      <c r="B62" s="48"/>
      <c r="C62" s="48" t="s">
        <v>937</v>
      </c>
      <c r="D62" s="48"/>
      <c r="E62" s="48"/>
      <c r="F62" s="48"/>
    </row>
    <row r="63" spans="2:6">
      <c r="B63" s="48"/>
      <c r="C63" s="48"/>
      <c r="D63" s="48"/>
      <c r="E63" s="48"/>
      <c r="F63" s="48"/>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590B8-4633-4EF2-B666-781BCA7A3C32}">
  <dimension ref="B6:T27"/>
  <sheetViews>
    <sheetView topLeftCell="A13" workbookViewId="0">
      <selection activeCell="D10" sqref="D10"/>
    </sheetView>
  </sheetViews>
  <sheetFormatPr defaultRowHeight="14.45"/>
  <sheetData>
    <row r="6" spans="2:20">
      <c r="B6" s="150" t="s">
        <v>938</v>
      </c>
      <c r="C6" s="151"/>
      <c r="D6" s="151"/>
      <c r="E6" s="151"/>
      <c r="F6" s="152"/>
      <c r="G6" s="46"/>
      <c r="H6" s="46"/>
      <c r="I6" s="150" t="s">
        <v>939</v>
      </c>
      <c r="J6" s="151"/>
      <c r="K6" s="151"/>
      <c r="L6" s="151"/>
      <c r="M6" s="152"/>
      <c r="N6" s="46"/>
      <c r="O6" s="46"/>
      <c r="P6" s="150" t="s">
        <v>940</v>
      </c>
      <c r="Q6" s="151"/>
      <c r="R6" s="151"/>
      <c r="S6" s="151"/>
      <c r="T6" s="152"/>
    </row>
    <row r="7" spans="2:20">
      <c r="B7" s="153"/>
      <c r="C7" s="154"/>
      <c r="D7" s="154"/>
      <c r="E7" s="154"/>
      <c r="F7" s="155"/>
      <c r="G7" s="46"/>
      <c r="H7" s="46"/>
      <c r="I7" s="153"/>
      <c r="J7" s="154"/>
      <c r="K7" s="154"/>
      <c r="L7" s="154"/>
      <c r="M7" s="155"/>
      <c r="N7" s="46"/>
      <c r="O7" s="46"/>
      <c r="P7" s="153"/>
      <c r="Q7" s="154"/>
      <c r="R7" s="154"/>
      <c r="S7" s="154"/>
      <c r="T7" s="155"/>
    </row>
    <row r="8" spans="2:20">
      <c r="B8" s="49"/>
      <c r="C8" s="49"/>
      <c r="D8" s="49"/>
      <c r="E8" s="49"/>
      <c r="F8" s="49"/>
      <c r="G8" s="46"/>
      <c r="H8" s="46"/>
      <c r="I8" s="49"/>
      <c r="J8" s="49"/>
      <c r="K8" s="49"/>
      <c r="L8" s="49"/>
      <c r="M8" s="49"/>
      <c r="N8" s="46"/>
      <c r="O8" s="46"/>
      <c r="P8" s="49"/>
      <c r="Q8" s="49"/>
      <c r="R8" s="49"/>
      <c r="S8" s="49"/>
      <c r="T8" s="49"/>
    </row>
    <row r="9" spans="2:20">
      <c r="B9" s="49"/>
      <c r="C9" s="49"/>
      <c r="D9" s="49"/>
      <c r="E9" s="49"/>
      <c r="F9" s="49"/>
      <c r="G9" s="46"/>
      <c r="H9" s="46"/>
      <c r="I9" s="49"/>
      <c r="J9" s="49"/>
      <c r="K9" s="49"/>
      <c r="L9" s="49"/>
      <c r="M9" s="49"/>
      <c r="N9" s="46"/>
      <c r="O9" s="46"/>
      <c r="P9" s="49"/>
      <c r="Q9" s="49"/>
      <c r="R9" s="49"/>
      <c r="S9" s="49"/>
      <c r="T9" s="49"/>
    </row>
    <row r="10" spans="2:20">
      <c r="B10" s="49"/>
      <c r="C10" s="49"/>
      <c r="D10" s="49"/>
      <c r="E10" s="49"/>
      <c r="F10" s="49"/>
      <c r="G10" s="46"/>
      <c r="H10" s="46"/>
      <c r="I10" s="49"/>
      <c r="J10" s="49"/>
      <c r="K10" s="46"/>
      <c r="L10" s="49"/>
      <c r="M10" s="49"/>
      <c r="N10" s="46"/>
      <c r="O10" s="46"/>
      <c r="P10" s="49"/>
      <c r="Q10" s="49"/>
      <c r="R10" s="49"/>
      <c r="S10" s="49"/>
      <c r="T10" s="49"/>
    </row>
    <row r="11" spans="2:20">
      <c r="B11" s="49"/>
      <c r="C11" s="49"/>
      <c r="D11" s="49"/>
      <c r="E11" s="49"/>
      <c r="F11" s="49"/>
      <c r="G11" s="46"/>
      <c r="H11" s="46"/>
      <c r="I11" s="49"/>
      <c r="J11" s="49"/>
      <c r="K11" s="49"/>
      <c r="L11" s="49"/>
      <c r="M11" s="49"/>
      <c r="N11" s="46"/>
      <c r="O11" s="46"/>
      <c r="P11" s="49"/>
      <c r="Q11" s="49"/>
      <c r="R11" s="49"/>
      <c r="S11" s="49"/>
      <c r="T11" s="49"/>
    </row>
    <row r="12" spans="2:20">
      <c r="B12" s="49"/>
      <c r="C12" s="49"/>
      <c r="D12" s="49"/>
      <c r="E12" s="49"/>
      <c r="F12" s="49"/>
      <c r="G12" s="46"/>
      <c r="H12" s="46"/>
      <c r="I12" s="49"/>
      <c r="J12" s="49"/>
      <c r="K12" s="49"/>
      <c r="L12" s="49"/>
      <c r="M12" s="49"/>
      <c r="N12" s="46"/>
      <c r="O12" s="46"/>
      <c r="P12" s="49"/>
      <c r="Q12" s="49"/>
      <c r="R12" s="49"/>
      <c r="S12" s="49"/>
      <c r="T12" s="49"/>
    </row>
    <row r="13" spans="2:20">
      <c r="B13" s="49"/>
      <c r="C13" s="49"/>
      <c r="D13" s="49"/>
      <c r="E13" s="49"/>
      <c r="F13" s="49"/>
      <c r="G13" s="46"/>
      <c r="H13" s="46"/>
      <c r="I13" s="49"/>
      <c r="J13" s="49"/>
      <c r="K13" s="49"/>
      <c r="L13" s="49"/>
      <c r="M13" s="49"/>
      <c r="N13" s="46"/>
      <c r="O13" s="46"/>
      <c r="P13" s="49"/>
      <c r="Q13" s="49"/>
      <c r="R13" s="49"/>
      <c r="S13" s="49"/>
      <c r="T13" s="49"/>
    </row>
    <row r="14" spans="2:20">
      <c r="B14" s="49"/>
      <c r="C14" s="49"/>
      <c r="D14" s="49"/>
      <c r="E14" s="49"/>
      <c r="F14" s="49"/>
      <c r="G14" s="46"/>
      <c r="H14" s="46"/>
      <c r="I14" s="49"/>
      <c r="J14" s="49"/>
      <c r="K14" s="49"/>
      <c r="L14" s="49"/>
      <c r="M14" s="49"/>
      <c r="N14" s="46"/>
      <c r="O14" s="46"/>
      <c r="P14" s="49"/>
      <c r="Q14" s="49"/>
      <c r="R14" s="49"/>
      <c r="S14" s="49"/>
      <c r="T14" s="49"/>
    </row>
    <row r="15" spans="2:20">
      <c r="B15" s="49"/>
      <c r="C15" s="49"/>
      <c r="D15" s="49"/>
      <c r="E15" s="49"/>
      <c r="F15" s="49"/>
      <c r="G15" s="46"/>
      <c r="H15" s="46"/>
      <c r="I15" s="49"/>
      <c r="J15" s="49"/>
      <c r="K15" s="49"/>
      <c r="L15" s="49"/>
      <c r="M15" s="49"/>
      <c r="N15" s="46"/>
      <c r="O15" s="46"/>
      <c r="P15" s="49"/>
      <c r="Q15" s="49"/>
      <c r="R15" s="49"/>
      <c r="S15" s="49"/>
      <c r="T15" s="49"/>
    </row>
    <row r="16" spans="2:20">
      <c r="B16" s="49"/>
      <c r="C16" s="49"/>
      <c r="D16" s="49"/>
      <c r="E16" s="49"/>
      <c r="F16" s="49"/>
      <c r="G16" s="46"/>
      <c r="H16" s="46"/>
      <c r="I16" s="49"/>
      <c r="J16" s="49"/>
      <c r="K16" s="49"/>
      <c r="L16" s="49"/>
      <c r="M16" s="49"/>
      <c r="N16" s="46"/>
      <c r="O16" s="46"/>
      <c r="P16" s="49"/>
      <c r="Q16" s="49"/>
      <c r="R16" s="49"/>
      <c r="S16" s="49"/>
      <c r="T16" s="49"/>
    </row>
    <row r="17" spans="2:20">
      <c r="B17" s="49"/>
      <c r="C17" s="49"/>
      <c r="D17" s="49"/>
      <c r="E17" s="49"/>
      <c r="F17" s="49"/>
      <c r="G17" s="46"/>
      <c r="H17" s="46"/>
      <c r="I17" s="49"/>
      <c r="J17" s="49"/>
      <c r="K17" s="49"/>
      <c r="L17" s="49"/>
      <c r="M17" s="49"/>
      <c r="N17" s="46"/>
      <c r="O17" s="46"/>
      <c r="P17" s="49"/>
      <c r="Q17" s="49"/>
      <c r="R17" s="49"/>
      <c r="S17" s="49"/>
      <c r="T17" s="49"/>
    </row>
    <row r="18" spans="2:20">
      <c r="B18" s="49"/>
      <c r="C18" s="49"/>
      <c r="D18" s="49"/>
      <c r="E18" s="49"/>
      <c r="F18" s="49"/>
      <c r="G18" s="46"/>
      <c r="H18" s="46"/>
      <c r="I18" s="49"/>
      <c r="J18" s="49"/>
      <c r="K18" s="49"/>
      <c r="L18" s="49"/>
      <c r="M18" s="49"/>
      <c r="N18" s="46"/>
      <c r="O18" s="46"/>
      <c r="P18" s="49"/>
      <c r="Q18" s="49"/>
      <c r="R18" s="49"/>
      <c r="S18" s="49"/>
      <c r="T18" s="49"/>
    </row>
    <row r="25" spans="2:20">
      <c r="B25" t="s">
        <v>941</v>
      </c>
    </row>
    <row r="27" spans="2:20">
      <c r="B27" t="s">
        <v>942</v>
      </c>
    </row>
  </sheetData>
  <protectedRanges>
    <protectedRange algorithmName="SHA-512" hashValue="bRlH96ecNervnS5IrbOu9InIbAPRtUik3wtU1rtnX07t70cYS4WrP0u27ibHLZs2/78HiTVtCGviO1jGXJUHVg==" saltValue="iFhor9OHldDnvO4Xu/VHPA==" spinCount="100000" sqref="B8:F18" name="Range4"/>
    <protectedRange algorithmName="SHA-512" hashValue="9g66qpvKsF7G7fGPON2M9o81i3WwDF9RUKV7at5GaYTv5haCCam9Fhg4yFHGGa6AInDjuTE/F1o9pe/o750TbA==" saltValue="jd0WvVasONkBXHW7R72XGg==" spinCount="100000" sqref="J10 I8:I18 L8:M18 J8:K9 J11:K18" name="Range2"/>
    <protectedRange algorithmName="SHA-512" hashValue="iOm/+p9Vp6UCCJCQ3m/cdVyV9Hk5L5aGHXocw1gOfu9MiTku/03tdmBbuelI6dipwMjEp5ZCPomrF7juzWDySA==" saltValue="WVVwKHDWTti7ByTLVdqrmQ==" spinCount="100000" sqref="P8:T18" name="Range3"/>
  </protectedRanges>
  <mergeCells count="3">
    <mergeCell ref="B6:F7"/>
    <mergeCell ref="I6:M7"/>
    <mergeCell ref="P6:T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70D0F-4E91-4E62-891C-1E2FCD74B8C2}">
  <dimension ref="A1:N28"/>
  <sheetViews>
    <sheetView zoomScale="110" zoomScaleNormal="110" workbookViewId="0">
      <selection activeCell="G27" sqref="G27"/>
    </sheetView>
  </sheetViews>
  <sheetFormatPr defaultRowHeight="14.45"/>
  <cols>
    <col min="1" max="1" width="13.140625" customWidth="1"/>
    <col min="2" max="2" width="19.5703125" customWidth="1"/>
    <col min="3" max="3" width="11.7109375" customWidth="1"/>
    <col min="4" max="4" width="11.28515625" customWidth="1"/>
    <col min="5" max="5" width="11.5703125" customWidth="1"/>
    <col min="6" max="6" width="14.28515625" customWidth="1"/>
    <col min="7" max="8" width="21.85546875" customWidth="1"/>
    <col min="9" max="9" width="14.140625" customWidth="1"/>
    <col min="10" max="10" width="13" customWidth="1"/>
  </cols>
  <sheetData>
    <row r="1" spans="1:14">
      <c r="A1" s="50" t="s">
        <v>278</v>
      </c>
      <c r="B1" s="50" t="s">
        <v>168</v>
      </c>
      <c r="C1" s="50" t="s">
        <v>279</v>
      </c>
      <c r="D1" s="50" t="s">
        <v>280</v>
      </c>
      <c r="E1" s="50" t="s">
        <v>93</v>
      </c>
      <c r="F1" s="50" t="s">
        <v>282</v>
      </c>
      <c r="G1" s="50" t="s">
        <v>393</v>
      </c>
      <c r="H1" s="50"/>
      <c r="I1" s="50" t="s">
        <v>943</v>
      </c>
      <c r="J1" s="50" t="s">
        <v>802</v>
      </c>
    </row>
    <row r="2" spans="1:14">
      <c r="A2" s="51">
        <v>1</v>
      </c>
      <c r="B2" s="51" t="s">
        <v>192</v>
      </c>
      <c r="C2" s="51" t="s">
        <v>285</v>
      </c>
      <c r="D2" s="51" t="s">
        <v>286</v>
      </c>
      <c r="E2" s="51" t="s">
        <v>25</v>
      </c>
      <c r="F2" s="51" t="s">
        <v>287</v>
      </c>
      <c r="G2" s="127">
        <v>985456878</v>
      </c>
      <c r="H2" s="127">
        <f t="shared" ref="H2:H20" si="0">G2</f>
        <v>985456878</v>
      </c>
      <c r="I2" s="52">
        <f t="shared" ref="I2:I20" si="1">G2</f>
        <v>985456878</v>
      </c>
      <c r="J2" s="53">
        <v>45488</v>
      </c>
    </row>
    <row r="3" spans="1:14">
      <c r="A3" s="51">
        <v>2</v>
      </c>
      <c r="B3" s="51" t="s">
        <v>288</v>
      </c>
      <c r="C3" s="51" t="s">
        <v>841</v>
      </c>
      <c r="D3" s="51" t="s">
        <v>290</v>
      </c>
      <c r="E3" s="51" t="s">
        <v>28</v>
      </c>
      <c r="F3" s="51" t="s">
        <v>291</v>
      </c>
      <c r="G3" s="127">
        <v>12000000</v>
      </c>
      <c r="H3" s="127">
        <f t="shared" si="0"/>
        <v>12000000</v>
      </c>
      <c r="I3" s="52">
        <f t="shared" si="1"/>
        <v>12000000</v>
      </c>
      <c r="J3" s="53">
        <v>45467</v>
      </c>
    </row>
    <row r="4" spans="1:14">
      <c r="A4" s="51">
        <v>3</v>
      </c>
      <c r="B4" s="51" t="s">
        <v>292</v>
      </c>
      <c r="C4" s="51" t="s">
        <v>293</v>
      </c>
      <c r="D4" s="51" t="s">
        <v>294</v>
      </c>
      <c r="E4" s="51" t="s">
        <v>28</v>
      </c>
      <c r="F4" s="51" t="s">
        <v>295</v>
      </c>
      <c r="G4" s="127">
        <v>15000000</v>
      </c>
      <c r="H4" s="127">
        <f t="shared" si="0"/>
        <v>15000000</v>
      </c>
      <c r="I4" s="52">
        <f t="shared" si="1"/>
        <v>15000000</v>
      </c>
      <c r="J4" s="53">
        <v>45497</v>
      </c>
    </row>
    <row r="5" spans="1:14">
      <c r="A5" s="51">
        <v>4</v>
      </c>
      <c r="B5" s="51" t="s">
        <v>223</v>
      </c>
      <c r="C5" s="51" t="s">
        <v>296</v>
      </c>
      <c r="D5" s="51" t="s">
        <v>297</v>
      </c>
      <c r="E5" s="51" t="s">
        <v>34</v>
      </c>
      <c r="F5" s="51" t="s">
        <v>298</v>
      </c>
      <c r="G5" s="127">
        <v>7000000</v>
      </c>
      <c r="H5" s="127">
        <f t="shared" si="0"/>
        <v>7000000</v>
      </c>
      <c r="I5" s="52">
        <f t="shared" si="1"/>
        <v>7000000</v>
      </c>
      <c r="J5" s="54">
        <v>45456</v>
      </c>
    </row>
    <row r="6" spans="1:14">
      <c r="A6" s="51">
        <v>5</v>
      </c>
      <c r="B6" s="51" t="s">
        <v>224</v>
      </c>
      <c r="C6" s="51"/>
      <c r="D6" s="51" t="s">
        <v>290</v>
      </c>
      <c r="E6" s="51" t="s">
        <v>28</v>
      </c>
      <c r="F6" s="51" t="s">
        <v>287</v>
      </c>
      <c r="G6" s="127">
        <v>16250</v>
      </c>
      <c r="H6" s="127">
        <f t="shared" si="0"/>
        <v>16250</v>
      </c>
      <c r="I6" s="52">
        <f t="shared" si="1"/>
        <v>16250</v>
      </c>
      <c r="J6" s="53">
        <v>45417</v>
      </c>
    </row>
    <row r="7" spans="1:14">
      <c r="A7" s="51">
        <v>6</v>
      </c>
      <c r="B7" s="51" t="s">
        <v>299</v>
      </c>
      <c r="C7" s="51" t="s">
        <v>300</v>
      </c>
      <c r="D7" s="51" t="s">
        <v>301</v>
      </c>
      <c r="E7" s="51" t="s">
        <v>302</v>
      </c>
      <c r="F7" s="51" t="s">
        <v>291</v>
      </c>
      <c r="G7" s="127">
        <v>184000</v>
      </c>
      <c r="H7" s="127">
        <f t="shared" si="0"/>
        <v>184000</v>
      </c>
      <c r="I7" s="52">
        <f t="shared" si="1"/>
        <v>184000</v>
      </c>
      <c r="J7" s="53">
        <v>45448</v>
      </c>
    </row>
    <row r="8" spans="1:14">
      <c r="A8" s="51">
        <v>7</v>
      </c>
      <c r="B8" s="51" t="s">
        <v>211</v>
      </c>
      <c r="C8" s="51" t="s">
        <v>304</v>
      </c>
      <c r="D8" s="51" t="s">
        <v>305</v>
      </c>
      <c r="E8" s="51" t="s">
        <v>302</v>
      </c>
      <c r="F8" s="51" t="s">
        <v>295</v>
      </c>
      <c r="G8" s="127">
        <v>423300</v>
      </c>
      <c r="H8" s="127">
        <f t="shared" si="0"/>
        <v>423300</v>
      </c>
      <c r="I8" s="52">
        <f t="shared" si="1"/>
        <v>423300</v>
      </c>
      <c r="J8" s="53">
        <v>45480</v>
      </c>
    </row>
    <row r="9" spans="1:14">
      <c r="A9" s="51">
        <v>8</v>
      </c>
      <c r="B9" s="51" t="s">
        <v>187</v>
      </c>
      <c r="C9" s="51" t="s">
        <v>307</v>
      </c>
      <c r="D9" s="51" t="s">
        <v>305</v>
      </c>
      <c r="E9" s="51" t="s">
        <v>302</v>
      </c>
      <c r="F9" s="51" t="s">
        <v>298</v>
      </c>
      <c r="G9" s="127">
        <v>47866</v>
      </c>
      <c r="H9" s="127">
        <f t="shared" si="0"/>
        <v>47866</v>
      </c>
      <c r="I9" s="52">
        <f t="shared" si="1"/>
        <v>47866</v>
      </c>
      <c r="J9" s="53">
        <v>45451</v>
      </c>
    </row>
    <row r="10" spans="1:14">
      <c r="A10" s="51">
        <v>9</v>
      </c>
      <c r="B10" s="51" t="s">
        <v>309</v>
      </c>
      <c r="C10" s="51" t="s">
        <v>310</v>
      </c>
      <c r="D10" s="51" t="s">
        <v>286</v>
      </c>
      <c r="E10" s="51" t="s">
        <v>25</v>
      </c>
      <c r="F10" s="51" t="s">
        <v>287</v>
      </c>
      <c r="G10" s="127">
        <v>455651</v>
      </c>
      <c r="H10" s="127">
        <f t="shared" si="0"/>
        <v>455651</v>
      </c>
      <c r="I10" s="52">
        <f t="shared" si="1"/>
        <v>455651</v>
      </c>
      <c r="J10" s="53">
        <v>45462</v>
      </c>
    </row>
    <row r="11" spans="1:14">
      <c r="A11" s="51">
        <v>10</v>
      </c>
      <c r="B11" s="51" t="s">
        <v>216</v>
      </c>
      <c r="C11" s="51"/>
      <c r="D11" s="51" t="s">
        <v>150</v>
      </c>
      <c r="E11" s="51" t="s">
        <v>34</v>
      </c>
      <c r="F11" s="51" t="s">
        <v>291</v>
      </c>
      <c r="G11" s="127">
        <v>147894</v>
      </c>
      <c r="H11" s="127">
        <f t="shared" si="0"/>
        <v>147894</v>
      </c>
      <c r="I11" s="52">
        <f t="shared" si="1"/>
        <v>147894</v>
      </c>
      <c r="J11" s="53">
        <v>45497</v>
      </c>
      <c r="M11" t="s">
        <v>944</v>
      </c>
    </row>
    <row r="12" spans="1:14">
      <c r="A12" s="51">
        <v>11</v>
      </c>
      <c r="B12" s="51" t="s">
        <v>213</v>
      </c>
      <c r="C12" s="51" t="s">
        <v>311</v>
      </c>
      <c r="D12" s="51" t="s">
        <v>150</v>
      </c>
      <c r="E12" s="51" t="s">
        <v>34</v>
      </c>
      <c r="F12" s="51" t="s">
        <v>295</v>
      </c>
      <c r="G12" s="127">
        <v>12467</v>
      </c>
      <c r="H12" s="127">
        <f t="shared" si="0"/>
        <v>12467</v>
      </c>
      <c r="I12" s="52">
        <f t="shared" si="1"/>
        <v>12467</v>
      </c>
      <c r="J12" s="53">
        <v>45451</v>
      </c>
    </row>
    <row r="13" spans="1:14">
      <c r="A13" s="51">
        <v>12</v>
      </c>
      <c r="B13" s="51" t="s">
        <v>312</v>
      </c>
      <c r="C13" s="51" t="s">
        <v>313</v>
      </c>
      <c r="D13" s="51" t="s">
        <v>314</v>
      </c>
      <c r="E13" s="51" t="s">
        <v>34</v>
      </c>
      <c r="F13" s="51" t="s">
        <v>298</v>
      </c>
      <c r="G13" s="127">
        <v>10235</v>
      </c>
      <c r="H13" s="127">
        <f t="shared" si="0"/>
        <v>10235</v>
      </c>
      <c r="I13" s="52">
        <f t="shared" si="1"/>
        <v>10235</v>
      </c>
      <c r="J13" s="53">
        <v>45480</v>
      </c>
      <c r="L13" s="14"/>
      <c r="M13" s="14"/>
      <c r="N13" s="14"/>
    </row>
    <row r="14" spans="1:14">
      <c r="A14" s="51">
        <v>13</v>
      </c>
      <c r="B14" s="51" t="s">
        <v>198</v>
      </c>
      <c r="C14" s="51" t="s">
        <v>315</v>
      </c>
      <c r="D14" s="51" t="s">
        <v>316</v>
      </c>
      <c r="E14" s="51" t="s">
        <v>34</v>
      </c>
      <c r="F14" s="51" t="s">
        <v>287</v>
      </c>
      <c r="G14" s="127">
        <v>14789</v>
      </c>
      <c r="H14" s="127">
        <f t="shared" si="0"/>
        <v>14789</v>
      </c>
      <c r="I14" s="52">
        <f t="shared" si="1"/>
        <v>14789</v>
      </c>
      <c r="J14" s="53">
        <v>45448</v>
      </c>
      <c r="L14" s="14"/>
      <c r="M14" s="138" t="s">
        <v>93</v>
      </c>
      <c r="N14" s="14"/>
    </row>
    <row r="15" spans="1:14">
      <c r="A15" s="51">
        <v>14</v>
      </c>
      <c r="B15" s="51" t="s">
        <v>318</v>
      </c>
      <c r="C15" s="51" t="s">
        <v>293</v>
      </c>
      <c r="D15" s="51" t="s">
        <v>314</v>
      </c>
      <c r="E15" s="51" t="s">
        <v>28</v>
      </c>
      <c r="F15" s="51" t="s">
        <v>295</v>
      </c>
      <c r="G15" s="127">
        <v>14785</v>
      </c>
      <c r="H15" s="127">
        <f t="shared" si="0"/>
        <v>14785</v>
      </c>
      <c r="I15" s="52">
        <f t="shared" si="1"/>
        <v>14785</v>
      </c>
      <c r="J15" s="53">
        <v>45446</v>
      </c>
      <c r="L15" s="14"/>
      <c r="M15" s="131" t="s">
        <v>25</v>
      </c>
      <c r="N15" s="14"/>
    </row>
    <row r="16" spans="1:14">
      <c r="A16" s="51">
        <v>15</v>
      </c>
      <c r="B16" s="51" t="s">
        <v>321</v>
      </c>
      <c r="C16" s="51" t="s">
        <v>322</v>
      </c>
      <c r="D16" s="51" t="s">
        <v>290</v>
      </c>
      <c r="E16" s="51" t="s">
        <v>34</v>
      </c>
      <c r="F16" s="51" t="s">
        <v>298</v>
      </c>
      <c r="G16" s="127">
        <v>147895</v>
      </c>
      <c r="H16" s="127">
        <f t="shared" si="0"/>
        <v>147895</v>
      </c>
      <c r="I16" s="52">
        <f t="shared" si="1"/>
        <v>147895</v>
      </c>
      <c r="J16" s="53">
        <v>45482</v>
      </c>
      <c r="L16" s="14"/>
      <c r="M16" s="14"/>
      <c r="N16" s="14"/>
    </row>
    <row r="17" spans="1:10">
      <c r="A17" s="51">
        <v>16</v>
      </c>
      <c r="B17" s="51" t="s">
        <v>324</v>
      </c>
      <c r="C17" s="51"/>
      <c r="D17" s="51" t="s">
        <v>314</v>
      </c>
      <c r="E17" s="51" t="s">
        <v>25</v>
      </c>
      <c r="F17" s="51" t="s">
        <v>287</v>
      </c>
      <c r="G17" s="127">
        <v>1454</v>
      </c>
      <c r="H17" s="127">
        <f t="shared" si="0"/>
        <v>1454</v>
      </c>
      <c r="I17" s="52">
        <f t="shared" si="1"/>
        <v>1454</v>
      </c>
      <c r="J17" s="53">
        <v>45446</v>
      </c>
    </row>
    <row r="18" spans="1:10">
      <c r="A18" s="51">
        <v>17</v>
      </c>
      <c r="B18" s="51" t="s">
        <v>325</v>
      </c>
      <c r="C18" s="51" t="s">
        <v>326</v>
      </c>
      <c r="D18" s="51" t="s">
        <v>286</v>
      </c>
      <c r="E18" s="51" t="s">
        <v>25</v>
      </c>
      <c r="F18" s="51" t="s">
        <v>295</v>
      </c>
      <c r="G18" s="127">
        <v>12435</v>
      </c>
      <c r="H18" s="127">
        <f t="shared" si="0"/>
        <v>12435</v>
      </c>
      <c r="I18" s="52">
        <f t="shared" si="1"/>
        <v>12435</v>
      </c>
      <c r="J18" s="53">
        <v>45452</v>
      </c>
    </row>
    <row r="19" spans="1:10">
      <c r="A19" s="51">
        <v>18</v>
      </c>
      <c r="B19" s="51" t="s">
        <v>328</v>
      </c>
      <c r="C19" s="51" t="s">
        <v>329</v>
      </c>
      <c r="D19" s="51" t="s">
        <v>286</v>
      </c>
      <c r="E19" s="51" t="s">
        <v>25</v>
      </c>
      <c r="F19" s="51" t="s">
        <v>291</v>
      </c>
      <c r="G19" s="127">
        <v>1456</v>
      </c>
      <c r="H19" s="127">
        <f t="shared" si="0"/>
        <v>1456</v>
      </c>
      <c r="I19" s="52">
        <f t="shared" si="1"/>
        <v>1456</v>
      </c>
      <c r="J19" s="53">
        <v>45483</v>
      </c>
    </row>
    <row r="20" spans="1:10">
      <c r="A20" s="51">
        <v>19</v>
      </c>
      <c r="B20" s="51" t="s">
        <v>331</v>
      </c>
      <c r="C20" s="51" t="s">
        <v>332</v>
      </c>
      <c r="D20" s="51" t="s">
        <v>333</v>
      </c>
      <c r="E20" s="51" t="s">
        <v>25</v>
      </c>
      <c r="F20" s="51" t="s">
        <v>287</v>
      </c>
      <c r="G20" s="127">
        <v>14656</v>
      </c>
      <c r="H20" s="127">
        <f t="shared" si="0"/>
        <v>14656</v>
      </c>
      <c r="I20" s="52">
        <f t="shared" si="1"/>
        <v>14656</v>
      </c>
      <c r="J20" s="53">
        <v>45457</v>
      </c>
    </row>
    <row r="23" spans="1:10">
      <c r="B23" t="s">
        <v>945</v>
      </c>
      <c r="I23" t="s">
        <v>946</v>
      </c>
    </row>
    <row r="24" spans="1:10">
      <c r="C24" t="s">
        <v>947</v>
      </c>
    </row>
    <row r="25" spans="1:10">
      <c r="J25" t="b">
        <f>ISODD(G20)</f>
        <v>0</v>
      </c>
    </row>
    <row r="26" spans="1:10">
      <c r="C26" t="s">
        <v>948</v>
      </c>
    </row>
    <row r="28" spans="1:10">
      <c r="F28" t="s">
        <v>949</v>
      </c>
      <c r="G28" t="s">
        <v>950</v>
      </c>
    </row>
  </sheetData>
  <conditionalFormatting sqref="A1:J20">
    <cfRule type="expression" dxfId="2" priority="1">
      <formula>E$2=$M$15</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4DEE1-E401-4F11-BBCB-B264A8253CBC}">
  <dimension ref="A2:AW259"/>
  <sheetViews>
    <sheetView topLeftCell="B3" zoomScale="110" zoomScaleNormal="110" workbookViewId="0">
      <selection activeCell="E25" sqref="E25"/>
    </sheetView>
  </sheetViews>
  <sheetFormatPr defaultRowHeight="14.45"/>
  <cols>
    <col min="3" max="3" width="17.28515625" customWidth="1"/>
    <col min="4" max="4" width="16.140625" customWidth="1"/>
    <col min="5" max="5" width="16" customWidth="1"/>
    <col min="7" max="7" width="15.42578125" customWidth="1"/>
    <col min="8" max="8" width="16.5703125" customWidth="1"/>
    <col min="9" max="9" width="14.85546875" customWidth="1"/>
    <col min="10" max="10" width="15.5703125" customWidth="1"/>
    <col min="12" max="12" width="14.28515625" customWidth="1"/>
  </cols>
  <sheetData>
    <row r="2" spans="1:27">
      <c r="A2" t="s">
        <v>951</v>
      </c>
    </row>
    <row r="4" spans="1:27">
      <c r="B4" s="50" t="s">
        <v>278</v>
      </c>
      <c r="C4" s="50" t="s">
        <v>168</v>
      </c>
      <c r="D4" s="50" t="s">
        <v>279</v>
      </c>
      <c r="E4" s="50" t="s">
        <v>280</v>
      </c>
      <c r="F4" s="50" t="s">
        <v>93</v>
      </c>
      <c r="G4" s="50" t="s">
        <v>282</v>
      </c>
      <c r="H4" s="50" t="s">
        <v>283</v>
      </c>
      <c r="I4" s="50" t="s">
        <v>943</v>
      </c>
      <c r="J4" s="50" t="s">
        <v>802</v>
      </c>
      <c r="K4" s="51"/>
      <c r="L4" s="51"/>
      <c r="M4" s="51"/>
      <c r="N4" s="50" t="s">
        <v>837</v>
      </c>
      <c r="O4" s="51"/>
      <c r="P4" s="51"/>
      <c r="Q4" s="51"/>
      <c r="T4" s="50"/>
      <c r="U4" s="8" t="s">
        <v>377</v>
      </c>
      <c r="W4" t="s">
        <v>377</v>
      </c>
    </row>
    <row r="5" spans="1:27">
      <c r="B5" s="51">
        <v>1</v>
      </c>
      <c r="C5" s="51" t="s">
        <v>192</v>
      </c>
      <c r="D5" s="51" t="s">
        <v>285</v>
      </c>
      <c r="E5" s="51" t="s">
        <v>286</v>
      </c>
      <c r="F5" s="51" t="s">
        <v>25</v>
      </c>
      <c r="G5" s="51" t="s">
        <v>287</v>
      </c>
      <c r="H5" s="52">
        <v>678942</v>
      </c>
      <c r="I5" s="52">
        <f t="shared" ref="I5:I23" si="0">H5</f>
        <v>678942</v>
      </c>
      <c r="J5" s="53">
        <v>45122</v>
      </c>
      <c r="K5" s="51" t="b">
        <f>WEEKDAY(J5,2)&gt;5</f>
        <v>1</v>
      </c>
      <c r="L5" s="51" t="str">
        <f>TEXT(J5,"DDDD")</f>
        <v>Saturday</v>
      </c>
      <c r="M5" s="51" t="b">
        <f>AND(LEFT(C5)="A", RIGHT(C5)="R")</f>
        <v>1</v>
      </c>
      <c r="N5" s="51">
        <f ca="1">RANDBETWEEN(20,50)</f>
        <v>31</v>
      </c>
      <c r="O5" s="51" t="b">
        <f ca="1">ISEVEN(N5)</f>
        <v>0</v>
      </c>
      <c r="P5" s="51" t="b">
        <f ca="1">ISODD(N5)</f>
        <v>1</v>
      </c>
      <c r="Q5" s="51" t="b">
        <f>OR(E5="MUMBAI", E5="delhi", E5="chennai", E5="kolkata")</f>
        <v>1</v>
      </c>
      <c r="W5" t="s">
        <v>280</v>
      </c>
    </row>
    <row r="6" spans="1:27">
      <c r="B6" s="51">
        <v>2</v>
      </c>
      <c r="C6" s="51" t="s">
        <v>288</v>
      </c>
      <c r="D6" s="51" t="s">
        <v>841</v>
      </c>
      <c r="E6" s="51" t="s">
        <v>290</v>
      </c>
      <c r="F6" s="51" t="s">
        <v>28</v>
      </c>
      <c r="G6" s="51" t="s">
        <v>291</v>
      </c>
      <c r="H6" s="52">
        <v>12000</v>
      </c>
      <c r="I6" s="52">
        <f>H6</f>
        <v>12000</v>
      </c>
      <c r="J6" s="53">
        <v>45101</v>
      </c>
      <c r="K6" s="51" t="b">
        <f t="shared" ref="K6:K23" si="1">WEEKDAY(J6,2)&gt;5</f>
        <v>1</v>
      </c>
      <c r="L6" s="51" t="str">
        <f t="shared" ref="L6:L23" si="2">TEXT(J6,"DDDD")</f>
        <v>Saturday</v>
      </c>
      <c r="M6" s="51" t="b">
        <f t="shared" ref="M6:M23" si="3">AND(LEFT(C6)="A", RIGHT(C6)="R")</f>
        <v>0</v>
      </c>
      <c r="N6" s="51">
        <f t="shared" ref="N6:N23" ca="1" si="4">RANDBETWEEN(20,50)</f>
        <v>28</v>
      </c>
      <c r="O6" s="51" t="b">
        <f t="shared" ref="O6:O23" ca="1" si="5">ISEVEN(N6)</f>
        <v>1</v>
      </c>
      <c r="P6" s="51" t="b">
        <f t="shared" ref="P6:P23" ca="1" si="6">ISODD(N6)</f>
        <v>0</v>
      </c>
      <c r="Q6" s="51"/>
      <c r="S6" s="50" t="s">
        <v>282</v>
      </c>
    </row>
    <row r="7" spans="1:27">
      <c r="B7" s="51">
        <v>3</v>
      </c>
      <c r="C7" s="51" t="s">
        <v>292</v>
      </c>
      <c r="D7" s="51" t="s">
        <v>293</v>
      </c>
      <c r="E7" s="51" t="s">
        <v>294</v>
      </c>
      <c r="F7" s="51" t="s">
        <v>28</v>
      </c>
      <c r="G7" s="51" t="s">
        <v>295</v>
      </c>
      <c r="H7" s="52">
        <v>15000</v>
      </c>
      <c r="I7" s="52">
        <f t="shared" si="0"/>
        <v>15000</v>
      </c>
      <c r="J7" s="53">
        <v>45131</v>
      </c>
      <c r="K7" s="51" t="b">
        <f t="shared" si="1"/>
        <v>0</v>
      </c>
      <c r="L7" s="51" t="str">
        <f t="shared" si="2"/>
        <v>Monday</v>
      </c>
      <c r="M7" s="51" t="b">
        <f t="shared" si="3"/>
        <v>0</v>
      </c>
      <c r="N7" s="51">
        <f t="shared" ca="1" si="4"/>
        <v>37</v>
      </c>
      <c r="O7" s="51" t="b">
        <f t="shared" ca="1" si="5"/>
        <v>0</v>
      </c>
      <c r="P7" s="51" t="b">
        <f t="shared" ca="1" si="6"/>
        <v>1</v>
      </c>
      <c r="Q7" s="51"/>
      <c r="S7" t="s">
        <v>952</v>
      </c>
    </row>
    <row r="8" spans="1:27">
      <c r="B8" s="51">
        <v>4</v>
      </c>
      <c r="C8" s="51" t="s">
        <v>223</v>
      </c>
      <c r="D8" s="51" t="s">
        <v>296</v>
      </c>
      <c r="E8" s="51" t="s">
        <v>297</v>
      </c>
      <c r="F8" s="51" t="s">
        <v>34</v>
      </c>
      <c r="G8" s="51" t="s">
        <v>298</v>
      </c>
      <c r="H8" s="52">
        <v>70000</v>
      </c>
      <c r="I8" s="52">
        <f t="shared" si="0"/>
        <v>70000</v>
      </c>
      <c r="J8" s="54">
        <v>45090</v>
      </c>
      <c r="K8" s="51" t="b">
        <f t="shared" si="1"/>
        <v>0</v>
      </c>
      <c r="L8" s="51" t="str">
        <f t="shared" si="2"/>
        <v>Tuesday</v>
      </c>
      <c r="M8" s="51" t="b">
        <f t="shared" si="3"/>
        <v>0</v>
      </c>
      <c r="N8" s="51">
        <f t="shared" ca="1" si="4"/>
        <v>44</v>
      </c>
      <c r="O8" s="51" t="b">
        <f t="shared" ca="1" si="5"/>
        <v>1</v>
      </c>
      <c r="P8" s="51" t="b">
        <f t="shared" ca="1" si="6"/>
        <v>0</v>
      </c>
      <c r="Q8" s="51"/>
      <c r="U8" t="s">
        <v>953</v>
      </c>
    </row>
    <row r="9" spans="1:27">
      <c r="B9" s="51">
        <v>5</v>
      </c>
      <c r="C9" s="51" t="s">
        <v>224</v>
      </c>
      <c r="D9" s="51"/>
      <c r="E9" s="51" t="s">
        <v>290</v>
      </c>
      <c r="F9" s="51" t="s">
        <v>28</v>
      </c>
      <c r="G9" s="51" t="s">
        <v>287</v>
      </c>
      <c r="H9" s="52">
        <v>16250</v>
      </c>
      <c r="I9" s="52">
        <f t="shared" si="0"/>
        <v>16250</v>
      </c>
      <c r="J9" s="53">
        <v>45051</v>
      </c>
      <c r="K9" s="51" t="b">
        <f t="shared" si="1"/>
        <v>0</v>
      </c>
      <c r="L9" s="51" t="str">
        <f t="shared" si="2"/>
        <v>Friday</v>
      </c>
      <c r="M9" s="51" t="b">
        <f t="shared" si="3"/>
        <v>1</v>
      </c>
      <c r="N9" s="51">
        <f t="shared" ca="1" si="4"/>
        <v>46</v>
      </c>
      <c r="O9" s="51" t="b">
        <f t="shared" ca="1" si="5"/>
        <v>1</v>
      </c>
      <c r="P9" s="51" t="b">
        <f t="shared" ca="1" si="6"/>
        <v>0</v>
      </c>
      <c r="Q9" s="51"/>
    </row>
    <row r="10" spans="1:27">
      <c r="B10" s="51">
        <v>6</v>
      </c>
      <c r="C10" s="51" t="s">
        <v>299</v>
      </c>
      <c r="D10" s="51" t="s">
        <v>300</v>
      </c>
      <c r="E10" s="51" t="s">
        <v>301</v>
      </c>
      <c r="F10" s="51" t="s">
        <v>302</v>
      </c>
      <c r="G10" s="51" t="s">
        <v>291</v>
      </c>
      <c r="H10" s="52">
        <v>184000</v>
      </c>
      <c r="I10" s="52">
        <f t="shared" si="0"/>
        <v>184000</v>
      </c>
      <c r="J10" s="53">
        <v>45082</v>
      </c>
      <c r="K10" s="51" t="b">
        <f t="shared" si="1"/>
        <v>0</v>
      </c>
      <c r="L10" s="51" t="str">
        <f t="shared" si="2"/>
        <v>Monday</v>
      </c>
      <c r="M10" s="51" t="b">
        <f t="shared" si="3"/>
        <v>0</v>
      </c>
      <c r="N10" s="51">
        <f t="shared" ca="1" si="4"/>
        <v>29</v>
      </c>
      <c r="O10" s="51" t="b">
        <f t="shared" ca="1" si="5"/>
        <v>0</v>
      </c>
      <c r="P10" s="51" t="b">
        <f t="shared" ca="1" si="6"/>
        <v>1</v>
      </c>
      <c r="Q10" s="51"/>
      <c r="U10" t="s">
        <v>954</v>
      </c>
    </row>
    <row r="11" spans="1:27">
      <c r="B11" s="51">
        <v>7</v>
      </c>
      <c r="C11" s="51" t="s">
        <v>211</v>
      </c>
      <c r="D11" s="51" t="s">
        <v>304</v>
      </c>
      <c r="E11" s="51" t="s">
        <v>305</v>
      </c>
      <c r="F11" s="51" t="s">
        <v>302</v>
      </c>
      <c r="G11" s="51" t="s">
        <v>295</v>
      </c>
      <c r="H11" s="52">
        <v>423300</v>
      </c>
      <c r="I11" s="52">
        <f t="shared" si="0"/>
        <v>423300</v>
      </c>
      <c r="J11" s="53">
        <v>45114</v>
      </c>
      <c r="K11" s="51" t="b">
        <f t="shared" si="1"/>
        <v>0</v>
      </c>
      <c r="L11" s="51" t="str">
        <f t="shared" si="2"/>
        <v>Friday</v>
      </c>
      <c r="M11" s="51" t="b">
        <f t="shared" si="3"/>
        <v>0</v>
      </c>
      <c r="N11" s="51">
        <f t="shared" ca="1" si="4"/>
        <v>25</v>
      </c>
      <c r="O11" s="51" t="b">
        <f t="shared" ca="1" si="5"/>
        <v>0</v>
      </c>
      <c r="P11" s="51" t="b">
        <f t="shared" ca="1" si="6"/>
        <v>1</v>
      </c>
      <c r="Q11" s="51"/>
    </row>
    <row r="12" spans="1:27">
      <c r="B12" s="51">
        <v>8</v>
      </c>
      <c r="C12" s="51" t="s">
        <v>187</v>
      </c>
      <c r="D12" s="51" t="s">
        <v>307</v>
      </c>
      <c r="E12" s="51" t="s">
        <v>305</v>
      </c>
      <c r="F12" s="51" t="s">
        <v>302</v>
      </c>
      <c r="G12" s="51" t="s">
        <v>298</v>
      </c>
      <c r="H12" s="52">
        <v>47866</v>
      </c>
      <c r="I12" s="52">
        <f t="shared" si="0"/>
        <v>47866</v>
      </c>
      <c r="J12" s="53">
        <v>45085</v>
      </c>
      <c r="K12" s="51" t="b">
        <f t="shared" si="1"/>
        <v>0</v>
      </c>
      <c r="L12" s="51" t="str">
        <f t="shared" si="2"/>
        <v>Thursday</v>
      </c>
      <c r="M12" s="51" t="b">
        <f t="shared" si="3"/>
        <v>0</v>
      </c>
      <c r="N12" s="51">
        <f t="shared" ca="1" si="4"/>
        <v>36</v>
      </c>
      <c r="O12" s="51" t="b">
        <f t="shared" ca="1" si="5"/>
        <v>1</v>
      </c>
      <c r="P12" s="51" t="b">
        <f t="shared" ca="1" si="6"/>
        <v>0</v>
      </c>
      <c r="Q12" s="51"/>
    </row>
    <row r="13" spans="1:27">
      <c r="B13" s="51">
        <v>9</v>
      </c>
      <c r="C13" s="51" t="s">
        <v>309</v>
      </c>
      <c r="D13" s="51" t="s">
        <v>310</v>
      </c>
      <c r="E13" s="51" t="s">
        <v>286</v>
      </c>
      <c r="F13" s="51" t="s">
        <v>25</v>
      </c>
      <c r="G13" s="51" t="s">
        <v>287</v>
      </c>
      <c r="H13" s="52">
        <v>455651</v>
      </c>
      <c r="I13" s="52">
        <f t="shared" si="0"/>
        <v>455651</v>
      </c>
      <c r="J13" s="53">
        <v>45096</v>
      </c>
      <c r="K13" s="51" t="b">
        <f t="shared" si="1"/>
        <v>0</v>
      </c>
      <c r="L13" s="51" t="str">
        <f t="shared" si="2"/>
        <v>Monday</v>
      </c>
      <c r="M13" s="51" t="b">
        <f t="shared" si="3"/>
        <v>0</v>
      </c>
      <c r="N13" s="51">
        <f t="shared" ca="1" si="4"/>
        <v>47</v>
      </c>
      <c r="O13" s="51" t="b">
        <f t="shared" ca="1" si="5"/>
        <v>0</v>
      </c>
      <c r="P13" s="51" t="b">
        <f t="shared" ca="1" si="6"/>
        <v>1</v>
      </c>
      <c r="Q13" s="51"/>
      <c r="U13" s="50" t="s">
        <v>93</v>
      </c>
      <c r="Y13" s="50" t="s">
        <v>93</v>
      </c>
    </row>
    <row r="14" spans="1:27">
      <c r="B14" s="51">
        <v>10</v>
      </c>
      <c r="C14" s="51" t="s">
        <v>216</v>
      </c>
      <c r="D14" s="51"/>
      <c r="E14" s="51" t="s">
        <v>150</v>
      </c>
      <c r="F14" s="51" t="s">
        <v>34</v>
      </c>
      <c r="G14" s="51" t="s">
        <v>291</v>
      </c>
      <c r="H14" s="52">
        <v>147894</v>
      </c>
      <c r="I14" s="52">
        <f t="shared" si="0"/>
        <v>147894</v>
      </c>
      <c r="J14" s="53">
        <v>45131</v>
      </c>
      <c r="K14" s="51" t="b">
        <f t="shared" si="1"/>
        <v>0</v>
      </c>
      <c r="L14" s="51" t="str">
        <f t="shared" si="2"/>
        <v>Monday</v>
      </c>
      <c r="M14" s="51" t="b">
        <f t="shared" si="3"/>
        <v>0</v>
      </c>
      <c r="N14" s="51">
        <f t="shared" ca="1" si="4"/>
        <v>41</v>
      </c>
      <c r="O14" s="51" t="b">
        <f t="shared" ca="1" si="5"/>
        <v>0</v>
      </c>
      <c r="P14" s="51" t="b">
        <f t="shared" ca="1" si="6"/>
        <v>1</v>
      </c>
      <c r="Q14" s="51"/>
      <c r="U14" s="77" t="s">
        <v>25</v>
      </c>
      <c r="Y14" s="77" t="s">
        <v>25</v>
      </c>
      <c r="AA14" s="50" t="s">
        <v>93</v>
      </c>
    </row>
    <row r="15" spans="1:27">
      <c r="B15" s="51">
        <v>11</v>
      </c>
      <c r="C15" s="51" t="s">
        <v>213</v>
      </c>
      <c r="D15" s="51" t="s">
        <v>311</v>
      </c>
      <c r="E15" s="51" t="s">
        <v>150</v>
      </c>
      <c r="F15" s="51" t="s">
        <v>34</v>
      </c>
      <c r="G15" s="51" t="s">
        <v>295</v>
      </c>
      <c r="H15" s="52">
        <v>12467</v>
      </c>
      <c r="I15" s="52">
        <f t="shared" si="0"/>
        <v>12467</v>
      </c>
      <c r="J15" s="53">
        <v>45085</v>
      </c>
      <c r="K15" s="51" t="b">
        <f t="shared" si="1"/>
        <v>0</v>
      </c>
      <c r="L15" s="51" t="str">
        <f t="shared" si="2"/>
        <v>Thursday</v>
      </c>
      <c r="M15" s="51" t="b">
        <f t="shared" si="3"/>
        <v>0</v>
      </c>
      <c r="N15" s="51">
        <f t="shared" ca="1" si="4"/>
        <v>35</v>
      </c>
      <c r="O15" s="51" t="b">
        <f t="shared" ca="1" si="5"/>
        <v>0</v>
      </c>
      <c r="P15" s="51" t="b">
        <f t="shared" ca="1" si="6"/>
        <v>1</v>
      </c>
      <c r="Q15" s="51"/>
      <c r="Y15" s="77" t="s">
        <v>28</v>
      </c>
      <c r="AA15" t="s">
        <v>25</v>
      </c>
    </row>
    <row r="16" spans="1:27">
      <c r="B16" s="51">
        <v>12</v>
      </c>
      <c r="C16" s="51" t="s">
        <v>312</v>
      </c>
      <c r="D16" s="51" t="s">
        <v>313</v>
      </c>
      <c r="E16" s="51" t="s">
        <v>314</v>
      </c>
      <c r="F16" s="51" t="s">
        <v>34</v>
      </c>
      <c r="G16" s="51" t="s">
        <v>298</v>
      </c>
      <c r="H16" s="52">
        <v>10235</v>
      </c>
      <c r="I16" s="52">
        <f t="shared" si="0"/>
        <v>10235</v>
      </c>
      <c r="J16" s="53">
        <v>45114</v>
      </c>
      <c r="K16" s="51" t="b">
        <f t="shared" si="1"/>
        <v>0</v>
      </c>
      <c r="L16" s="51" t="str">
        <f t="shared" si="2"/>
        <v>Friday</v>
      </c>
      <c r="M16" s="51" t="b">
        <f t="shared" si="3"/>
        <v>0</v>
      </c>
      <c r="N16" s="51">
        <f t="shared" ca="1" si="4"/>
        <v>34</v>
      </c>
      <c r="O16" s="51" t="b">
        <f t="shared" ca="1" si="5"/>
        <v>1</v>
      </c>
      <c r="P16" s="51" t="b">
        <f t="shared" ca="1" si="6"/>
        <v>0</v>
      </c>
      <c r="Q16" s="51"/>
      <c r="Y16" s="77" t="s">
        <v>34</v>
      </c>
    </row>
    <row r="17" spans="2:25">
      <c r="B17" s="51">
        <v>13</v>
      </c>
      <c r="C17" s="51" t="s">
        <v>198</v>
      </c>
      <c r="D17" s="51" t="s">
        <v>315</v>
      </c>
      <c r="E17" s="51" t="s">
        <v>316</v>
      </c>
      <c r="F17" s="51" t="s">
        <v>34</v>
      </c>
      <c r="G17" s="51" t="s">
        <v>287</v>
      </c>
      <c r="H17" s="52">
        <v>14789</v>
      </c>
      <c r="I17" s="52">
        <f t="shared" si="0"/>
        <v>14789</v>
      </c>
      <c r="J17" s="53">
        <v>45082</v>
      </c>
      <c r="K17" s="51" t="b">
        <f t="shared" si="1"/>
        <v>0</v>
      </c>
      <c r="L17" s="51" t="str">
        <f t="shared" si="2"/>
        <v>Monday</v>
      </c>
      <c r="M17" s="51" t="b">
        <f t="shared" si="3"/>
        <v>0</v>
      </c>
      <c r="N17" s="51">
        <f t="shared" ca="1" si="4"/>
        <v>39</v>
      </c>
      <c r="O17" s="51" t="b">
        <f t="shared" ca="1" si="5"/>
        <v>0</v>
      </c>
      <c r="P17" s="51" t="b">
        <f t="shared" ca="1" si="6"/>
        <v>1</v>
      </c>
      <c r="Q17" s="51"/>
      <c r="S17" s="50" t="s">
        <v>93</v>
      </c>
      <c r="U17" s="50" t="s">
        <v>93</v>
      </c>
      <c r="Y17" s="77" t="s">
        <v>302</v>
      </c>
    </row>
    <row r="18" spans="2:25">
      <c r="B18" s="51">
        <v>14</v>
      </c>
      <c r="C18" s="51" t="s">
        <v>318</v>
      </c>
      <c r="D18" s="51" t="s">
        <v>293</v>
      </c>
      <c r="E18" s="51" t="s">
        <v>319</v>
      </c>
      <c r="F18" s="51" t="s">
        <v>28</v>
      </c>
      <c r="G18" s="51" t="s">
        <v>295</v>
      </c>
      <c r="H18" s="52">
        <v>14785</v>
      </c>
      <c r="I18" s="52">
        <f t="shared" si="0"/>
        <v>14785</v>
      </c>
      <c r="J18" s="53">
        <v>45080</v>
      </c>
      <c r="K18" s="51" t="b">
        <f t="shared" si="1"/>
        <v>1</v>
      </c>
      <c r="L18" s="51" t="str">
        <f t="shared" si="2"/>
        <v>Saturday</v>
      </c>
      <c r="M18" s="51" t="b">
        <f t="shared" si="3"/>
        <v>0</v>
      </c>
      <c r="N18" s="51">
        <f t="shared" ca="1" si="4"/>
        <v>28</v>
      </c>
      <c r="O18" s="51" t="b">
        <f t="shared" ca="1" si="5"/>
        <v>1</v>
      </c>
      <c r="P18" s="51" t="b">
        <f t="shared" ca="1" si="6"/>
        <v>0</v>
      </c>
      <c r="Q18" s="51"/>
      <c r="S18" s="51" t="s">
        <v>25</v>
      </c>
      <c r="U18" t="s">
        <v>34</v>
      </c>
    </row>
    <row r="19" spans="2:25">
      <c r="B19" s="51">
        <v>15</v>
      </c>
      <c r="C19" s="51" t="s">
        <v>321</v>
      </c>
      <c r="D19" s="51" t="s">
        <v>322</v>
      </c>
      <c r="E19" s="51" t="s">
        <v>290</v>
      </c>
      <c r="F19" s="51" t="s">
        <v>34</v>
      </c>
      <c r="G19" s="51" t="s">
        <v>298</v>
      </c>
      <c r="H19" s="52">
        <v>147895</v>
      </c>
      <c r="I19" s="52">
        <f t="shared" si="0"/>
        <v>147895</v>
      </c>
      <c r="J19" s="53">
        <v>45116</v>
      </c>
      <c r="K19" s="51" t="b">
        <f t="shared" si="1"/>
        <v>1</v>
      </c>
      <c r="L19" s="51" t="str">
        <f t="shared" si="2"/>
        <v>Sunday</v>
      </c>
      <c r="M19" s="51" t="b">
        <f t="shared" si="3"/>
        <v>0</v>
      </c>
      <c r="N19" s="51">
        <f t="shared" ca="1" si="4"/>
        <v>50</v>
      </c>
      <c r="O19" s="51" t="b">
        <f t="shared" ca="1" si="5"/>
        <v>1</v>
      </c>
      <c r="P19" s="51" t="b">
        <f t="shared" ca="1" si="6"/>
        <v>0</v>
      </c>
      <c r="Q19" s="51"/>
      <c r="S19" s="51" t="s">
        <v>28</v>
      </c>
    </row>
    <row r="20" spans="2:25">
      <c r="B20" s="51">
        <v>16</v>
      </c>
      <c r="C20" s="51" t="s">
        <v>324</v>
      </c>
      <c r="D20" s="51"/>
      <c r="E20" s="51" t="s">
        <v>314</v>
      </c>
      <c r="F20" s="51" t="s">
        <v>25</v>
      </c>
      <c r="G20" s="51" t="s">
        <v>287</v>
      </c>
      <c r="H20" s="52">
        <v>14562</v>
      </c>
      <c r="I20" s="52">
        <f t="shared" si="0"/>
        <v>14562</v>
      </c>
      <c r="J20" s="53">
        <v>45080</v>
      </c>
      <c r="K20" s="51" t="b">
        <f t="shared" si="1"/>
        <v>1</v>
      </c>
      <c r="L20" s="51" t="str">
        <f t="shared" si="2"/>
        <v>Saturday</v>
      </c>
      <c r="M20" s="51" t="b">
        <f t="shared" si="3"/>
        <v>0</v>
      </c>
      <c r="N20" s="51">
        <f t="shared" ca="1" si="4"/>
        <v>40</v>
      </c>
      <c r="O20" s="51" t="b">
        <f t="shared" ca="1" si="5"/>
        <v>1</v>
      </c>
      <c r="P20" s="51" t="b">
        <f t="shared" ca="1" si="6"/>
        <v>0</v>
      </c>
      <c r="Q20" s="51"/>
      <c r="S20" s="51" t="s">
        <v>34</v>
      </c>
    </row>
    <row r="21" spans="2:25">
      <c r="B21" s="51">
        <v>17</v>
      </c>
      <c r="C21" s="51" t="s">
        <v>325</v>
      </c>
      <c r="D21" s="51" t="s">
        <v>326</v>
      </c>
      <c r="E21" s="51" t="s">
        <v>286</v>
      </c>
      <c r="F21" s="51" t="s">
        <v>25</v>
      </c>
      <c r="G21" s="51" t="s">
        <v>295</v>
      </c>
      <c r="H21" s="52">
        <v>12435</v>
      </c>
      <c r="I21" s="52">
        <f t="shared" si="0"/>
        <v>12435</v>
      </c>
      <c r="J21" s="53">
        <v>45086</v>
      </c>
      <c r="K21" s="51" t="b">
        <f t="shared" si="1"/>
        <v>0</v>
      </c>
      <c r="L21" s="51" t="str">
        <f t="shared" si="2"/>
        <v>Friday</v>
      </c>
      <c r="M21" s="51" t="b">
        <f t="shared" si="3"/>
        <v>0</v>
      </c>
      <c r="N21" s="51">
        <f t="shared" ca="1" si="4"/>
        <v>39</v>
      </c>
      <c r="O21" s="51" t="b">
        <f t="shared" ca="1" si="5"/>
        <v>0</v>
      </c>
      <c r="P21" s="51" t="b">
        <f t="shared" ca="1" si="6"/>
        <v>1</v>
      </c>
      <c r="Q21" s="51"/>
      <c r="S21" s="51" t="s">
        <v>302</v>
      </c>
    </row>
    <row r="22" spans="2:25">
      <c r="B22" s="51">
        <v>18</v>
      </c>
      <c r="C22" s="51" t="s">
        <v>328</v>
      </c>
      <c r="D22" s="51" t="s">
        <v>329</v>
      </c>
      <c r="E22" s="51" t="s">
        <v>286</v>
      </c>
      <c r="F22" s="51" t="s">
        <v>25</v>
      </c>
      <c r="G22" s="51" t="s">
        <v>291</v>
      </c>
      <c r="H22" s="52">
        <v>1456</v>
      </c>
      <c r="I22" s="52">
        <f t="shared" si="0"/>
        <v>1456</v>
      </c>
      <c r="J22" s="53">
        <v>45117</v>
      </c>
      <c r="K22" s="51" t="b">
        <f t="shared" si="1"/>
        <v>0</v>
      </c>
      <c r="L22" s="51" t="str">
        <f t="shared" si="2"/>
        <v>Monday</v>
      </c>
      <c r="M22" s="51" t="b">
        <f t="shared" si="3"/>
        <v>0</v>
      </c>
      <c r="N22" s="51">
        <f t="shared" ca="1" si="4"/>
        <v>43</v>
      </c>
      <c r="O22" s="51" t="b">
        <f t="shared" ca="1" si="5"/>
        <v>0</v>
      </c>
      <c r="P22" s="51" t="b">
        <f t="shared" ca="1" si="6"/>
        <v>1</v>
      </c>
      <c r="Q22" s="51"/>
    </row>
    <row r="23" spans="2:25">
      <c r="B23" s="51">
        <v>19</v>
      </c>
      <c r="C23" s="51" t="s">
        <v>331</v>
      </c>
      <c r="D23" s="51" t="s">
        <v>332</v>
      </c>
      <c r="E23" s="51" t="s">
        <v>333</v>
      </c>
      <c r="F23" s="51" t="s">
        <v>25</v>
      </c>
      <c r="G23" s="51" t="s">
        <v>287</v>
      </c>
      <c r="H23" s="52">
        <v>14656</v>
      </c>
      <c r="I23" s="52">
        <f t="shared" si="0"/>
        <v>14656</v>
      </c>
      <c r="J23" s="53">
        <v>45091</v>
      </c>
      <c r="K23" s="51" t="b">
        <f t="shared" si="1"/>
        <v>0</v>
      </c>
      <c r="L23" s="51" t="str">
        <f t="shared" si="2"/>
        <v>Wednesday</v>
      </c>
      <c r="M23" s="51" t="b">
        <f t="shared" si="3"/>
        <v>0</v>
      </c>
      <c r="N23" s="51">
        <f t="shared" ca="1" si="4"/>
        <v>46</v>
      </c>
      <c r="O23" s="51" t="b">
        <f t="shared" ca="1" si="5"/>
        <v>1</v>
      </c>
      <c r="P23" s="51" t="b">
        <f t="shared" ca="1" si="6"/>
        <v>0</v>
      </c>
      <c r="Q23" s="51"/>
    </row>
    <row r="26" spans="2:25">
      <c r="I26" t="s">
        <v>955</v>
      </c>
    </row>
    <row r="28" spans="2:25">
      <c r="C28" t="s">
        <v>956</v>
      </c>
      <c r="E28" t="s">
        <v>957</v>
      </c>
      <c r="F28" t="s">
        <v>958</v>
      </c>
      <c r="L28" t="s">
        <v>959</v>
      </c>
      <c r="O28" t="s">
        <v>28</v>
      </c>
    </row>
    <row r="29" spans="2:25">
      <c r="F29" t="s">
        <v>960</v>
      </c>
    </row>
    <row r="30" spans="2:25">
      <c r="F30" t="s">
        <v>961</v>
      </c>
    </row>
    <row r="31" spans="2:25">
      <c r="F31" t="s">
        <v>962</v>
      </c>
    </row>
    <row r="32" spans="2:25">
      <c r="F32" t="s">
        <v>963</v>
      </c>
    </row>
    <row r="33" spans="3:8">
      <c r="F33" t="s">
        <v>962</v>
      </c>
    </row>
    <row r="34" spans="3:8">
      <c r="F34" t="s">
        <v>964</v>
      </c>
      <c r="H34" t="s">
        <v>965</v>
      </c>
    </row>
    <row r="35" spans="3:8">
      <c r="F35" t="s">
        <v>966</v>
      </c>
    </row>
    <row r="40" spans="3:8">
      <c r="C40" t="s">
        <v>967</v>
      </c>
    </row>
    <row r="61" spans="10:10">
      <c r="J61" t="s">
        <v>968</v>
      </c>
    </row>
    <row r="63" spans="10:10">
      <c r="J63" t="s">
        <v>964</v>
      </c>
    </row>
    <row r="75" spans="4:4">
      <c r="D75" t="s">
        <v>969</v>
      </c>
    </row>
    <row r="95" spans="5:5">
      <c r="E95" t="s">
        <v>970</v>
      </c>
    </row>
    <row r="99" spans="4:4">
      <c r="D99" t="s">
        <v>971</v>
      </c>
    </row>
    <row r="191" spans="3:3">
      <c r="C191" t="s">
        <v>972</v>
      </c>
    </row>
    <row r="194" spans="35:49">
      <c r="AI194" s="55" t="s">
        <v>973</v>
      </c>
      <c r="AJ194" s="55"/>
      <c r="AK194" s="55"/>
      <c r="AL194" s="55"/>
      <c r="AM194" s="55"/>
      <c r="AN194" s="55"/>
      <c r="AO194" s="55"/>
      <c r="AP194" s="55"/>
      <c r="AQ194" s="55"/>
      <c r="AR194" s="55"/>
      <c r="AS194" s="55"/>
      <c r="AT194" s="55"/>
      <c r="AU194" s="55"/>
      <c r="AV194" s="55"/>
      <c r="AW194" s="55"/>
    </row>
    <row r="195" spans="35:49">
      <c r="AI195" s="55"/>
      <c r="AJ195" s="55"/>
      <c r="AK195" s="55"/>
      <c r="AL195" s="55"/>
      <c r="AM195" s="55"/>
      <c r="AN195" s="55"/>
      <c r="AO195" s="55"/>
      <c r="AP195" s="55"/>
      <c r="AQ195" s="55"/>
      <c r="AR195" s="55"/>
      <c r="AS195" s="55"/>
      <c r="AT195" s="55"/>
      <c r="AU195" s="55"/>
      <c r="AV195" s="55"/>
      <c r="AW195" s="55"/>
    </row>
    <row r="252" spans="3:5">
      <c r="C252" t="s">
        <v>974</v>
      </c>
      <c r="D252" t="s">
        <v>975</v>
      </c>
      <c r="E252" t="s">
        <v>976</v>
      </c>
    </row>
    <row r="253" spans="3:5">
      <c r="D253" t="s">
        <v>977</v>
      </c>
      <c r="E253" t="s">
        <v>978</v>
      </c>
    </row>
    <row r="254" spans="3:5">
      <c r="D254" t="s">
        <v>979</v>
      </c>
      <c r="E254" t="s">
        <v>980</v>
      </c>
    </row>
    <row r="259" spans="3:3">
      <c r="C259" t="s">
        <v>981</v>
      </c>
    </row>
  </sheetData>
  <conditionalFormatting sqref="C5:C23">
    <cfRule type="containsText" dxfId="1" priority="1" operator="containsText" text="G">
      <formula>NOT(ISERROR(SEARCH("G",C5)))</formula>
    </cfRule>
  </conditionalFormatting>
  <dataValidations count="6">
    <dataValidation type="list" allowBlank="1" showInputMessage="1" showErrorMessage="1" sqref="U5" xr:uid="{EC26EF1A-3F48-431B-9D62-236D82381BD6}">
      <formula1>"N,S,W,E"</formula1>
    </dataValidation>
    <dataValidation type="list" allowBlank="1" showInputMessage="1" showErrorMessage="1" sqref="T5" xr:uid="{F261D287-7806-47FE-A8B8-6B5005DD6F92}">
      <formula1>"W,E,N,S"</formula1>
    </dataValidation>
    <dataValidation type="list" allowBlank="1" showInputMessage="1" showErrorMessage="1" sqref="W5" xr:uid="{46CBF0CF-3351-4EAD-9ED9-1DFA0221E21D}">
      <formula1>$B$4:$J$4</formula1>
    </dataValidation>
    <dataValidation type="list" allowBlank="1" showInputMessage="1" showErrorMessage="1" sqref="S7" xr:uid="{D48356EE-017A-4340-AE6D-3822115ED91D}">
      <formula1>"Training, Accounts, Marketing, R &amp; D"</formula1>
    </dataValidation>
    <dataValidation type="list" allowBlank="1" showInputMessage="1" showErrorMessage="1" sqref="U18" xr:uid="{FC65811B-09EA-4974-B250-4596AEDD174B}">
      <formula1>$S$18:$S$21</formula1>
    </dataValidation>
    <dataValidation type="list" allowBlank="1" showInputMessage="1" showErrorMessage="1" sqref="AA15" xr:uid="{79B2E8D4-1FCE-4BDD-A8DD-BFA8DB429473}">
      <formula1>$Y$14:$Y$17</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804-72D2-4A32-A254-DC55EBE29E2A}">
  <dimension ref="A3:M105"/>
  <sheetViews>
    <sheetView topLeftCell="C33" zoomScale="120" zoomScaleNormal="120" workbookViewId="0">
      <selection activeCell="G48" sqref="G48"/>
    </sheetView>
  </sheetViews>
  <sheetFormatPr defaultRowHeight="14.45"/>
  <cols>
    <col min="1" max="1" width="13.140625" customWidth="1"/>
    <col min="2" max="2" width="18.7109375" customWidth="1"/>
    <col min="3" max="3" width="20.28515625" customWidth="1"/>
    <col min="4" max="4" width="16.28515625" customWidth="1"/>
    <col min="5" max="5" width="14.28515625" customWidth="1"/>
    <col min="6" max="6" width="14.140625" customWidth="1"/>
    <col min="7" max="7" width="12.7109375" customWidth="1"/>
    <col min="8" max="8" width="19.140625" customWidth="1"/>
    <col min="9" max="9" width="12.85546875" bestFit="1" customWidth="1"/>
    <col min="10" max="10" width="21.7109375" customWidth="1"/>
    <col min="11" max="11" width="12.7109375" customWidth="1"/>
  </cols>
  <sheetData>
    <row r="3" spans="2:13">
      <c r="E3" s="50" t="s">
        <v>95</v>
      </c>
      <c r="F3" s="50" t="s">
        <v>97</v>
      </c>
      <c r="G3" s="50" t="s">
        <v>99</v>
      </c>
      <c r="H3" s="50" t="s">
        <v>101</v>
      </c>
      <c r="J3" t="s">
        <v>97</v>
      </c>
      <c r="K3" t="str" cm="1">
        <f t="array" aca="1" ref="K3:K6" ca="1">INDIRECT(J3)</f>
        <v>Kolkata</v>
      </c>
      <c r="M3" t="s">
        <v>97</v>
      </c>
    </row>
    <row r="4" spans="2:13">
      <c r="C4" t="s">
        <v>467</v>
      </c>
      <c r="E4" s="51" t="s">
        <v>290</v>
      </c>
      <c r="F4" s="51" t="s">
        <v>305</v>
      </c>
      <c r="G4" s="51" t="s">
        <v>150</v>
      </c>
      <c r="H4" s="51" t="s">
        <v>286</v>
      </c>
      <c r="K4" t="str">
        <f ca="1"/>
        <v>Cuttack</v>
      </c>
    </row>
    <row r="5" spans="2:13">
      <c r="E5" s="51" t="s">
        <v>982</v>
      </c>
      <c r="F5" s="51" t="s">
        <v>301</v>
      </c>
      <c r="G5" s="51" t="s">
        <v>297</v>
      </c>
      <c r="H5" s="51" t="s">
        <v>333</v>
      </c>
      <c r="K5" t="str">
        <f ca="1"/>
        <v>Ranchi</v>
      </c>
    </row>
    <row r="6" spans="2:13">
      <c r="E6" s="51" t="s">
        <v>983</v>
      </c>
      <c r="F6" s="51" t="s">
        <v>984</v>
      </c>
      <c r="G6" s="51" t="s">
        <v>985</v>
      </c>
      <c r="H6" s="51" t="s">
        <v>986</v>
      </c>
      <c r="K6" t="str">
        <f ca="1"/>
        <v>Jamshedpur</v>
      </c>
    </row>
    <row r="7" spans="2:13">
      <c r="C7" t="s">
        <v>987</v>
      </c>
      <c r="E7" s="51" t="s">
        <v>988</v>
      </c>
      <c r="F7" s="51" t="s">
        <v>989</v>
      </c>
      <c r="G7" s="51" t="s">
        <v>990</v>
      </c>
      <c r="H7" s="51" t="s">
        <v>991</v>
      </c>
    </row>
    <row r="9" spans="2:13">
      <c r="K9" t="s">
        <v>992</v>
      </c>
    </row>
    <row r="10" spans="2:13">
      <c r="D10" t="s">
        <v>286</v>
      </c>
      <c r="E10" s="137"/>
      <c r="F10" s="137" t="s">
        <v>993</v>
      </c>
    </row>
    <row r="11" spans="2:13">
      <c r="E11" s="137" t="s">
        <v>93</v>
      </c>
      <c r="F11" s="137" t="s">
        <v>280</v>
      </c>
      <c r="H11" t="s">
        <v>994</v>
      </c>
      <c r="J11" t="s">
        <v>995</v>
      </c>
    </row>
    <row r="12" spans="2:13">
      <c r="E12" s="137" t="s">
        <v>95</v>
      </c>
      <c r="F12" s="137" t="str" cm="1">
        <f t="array" aca="1" ref="F12:F15" ca="1">INDIRECT(E12)</f>
        <v>Delhi</v>
      </c>
    </row>
    <row r="13" spans="2:13">
      <c r="E13" s="137"/>
      <c r="F13" s="137" t="str">
        <f ca="1"/>
        <v>Lucknow</v>
      </c>
      <c r="H13" s="1" t="s">
        <v>290</v>
      </c>
      <c r="J13" t="s">
        <v>991</v>
      </c>
    </row>
    <row r="14" spans="2:13">
      <c r="B14" t="s">
        <v>996</v>
      </c>
      <c r="E14" s="137"/>
      <c r="F14" s="137" t="str">
        <f ca="1"/>
        <v>Kanpur</v>
      </c>
      <c r="H14" s="1"/>
    </row>
    <row r="15" spans="2:13">
      <c r="B15" t="s">
        <v>997</v>
      </c>
      <c r="C15" t="s">
        <v>998</v>
      </c>
      <c r="E15" s="137"/>
      <c r="F15" s="137" t="str">
        <f ca="1"/>
        <v>Mohali</v>
      </c>
      <c r="H15" s="1"/>
    </row>
    <row r="16" spans="2:13">
      <c r="B16" t="s">
        <v>999</v>
      </c>
      <c r="H16" s="1"/>
    </row>
    <row r="17" spans="1:13">
      <c r="B17" t="s">
        <v>1000</v>
      </c>
    </row>
    <row r="19" spans="1:13">
      <c r="E19" t="s">
        <v>1001</v>
      </c>
    </row>
    <row r="23" spans="1:13">
      <c r="B23" t="s">
        <v>1002</v>
      </c>
    </row>
    <row r="26" spans="1:13">
      <c r="A26" s="50" t="s">
        <v>278</v>
      </c>
      <c r="B26" s="50" t="s">
        <v>168</v>
      </c>
      <c r="C26" s="50" t="s">
        <v>279</v>
      </c>
      <c r="D26" s="50" t="s">
        <v>280</v>
      </c>
      <c r="E26" s="50" t="s">
        <v>281</v>
      </c>
      <c r="F26" s="50" t="s">
        <v>282</v>
      </c>
      <c r="G26" s="132" t="s">
        <v>283</v>
      </c>
      <c r="L26" t="s">
        <v>1003</v>
      </c>
    </row>
    <row r="27" spans="1:13">
      <c r="A27" s="51">
        <v>1</v>
      </c>
      <c r="B27" s="51" t="s">
        <v>192</v>
      </c>
      <c r="C27" s="51" t="s">
        <v>285</v>
      </c>
      <c r="D27" s="51" t="s">
        <v>286</v>
      </c>
      <c r="E27" s="51" t="s">
        <v>25</v>
      </c>
      <c r="F27" s="51" t="s">
        <v>287</v>
      </c>
      <c r="G27" s="133">
        <v>10000</v>
      </c>
      <c r="I27">
        <f>SUM(SALARY)</f>
        <v>1247730</v>
      </c>
      <c r="J27" t="str">
        <f ca="1">_xlfn.FORMULATEXT(I27)</f>
        <v>=SUM(SALARY)</v>
      </c>
    </row>
    <row r="28" spans="1:13">
      <c r="A28" s="51">
        <v>2</v>
      </c>
      <c r="B28" s="51" t="s">
        <v>288</v>
      </c>
      <c r="C28" s="51" t="s">
        <v>289</v>
      </c>
      <c r="D28" s="51" t="s">
        <v>290</v>
      </c>
      <c r="E28" s="51" t="s">
        <v>28</v>
      </c>
      <c r="F28" s="51" t="s">
        <v>291</v>
      </c>
      <c r="G28" s="133">
        <v>12000</v>
      </c>
      <c r="M28">
        <f ca="1">SUM(INDIRECT(L26))</f>
        <v>1247730</v>
      </c>
    </row>
    <row r="29" spans="1:13">
      <c r="A29" s="51">
        <v>3</v>
      </c>
      <c r="B29" s="51" t="s">
        <v>292</v>
      </c>
      <c r="C29" s="51" t="s">
        <v>293</v>
      </c>
      <c r="D29" s="51" t="s">
        <v>294</v>
      </c>
      <c r="E29" s="51" t="s">
        <v>28</v>
      </c>
      <c r="F29" s="51" t="s">
        <v>295</v>
      </c>
      <c r="G29" s="133">
        <v>15000</v>
      </c>
      <c r="I29">
        <f>SUM(BASICRANGE)</f>
        <v>1247730</v>
      </c>
    </row>
    <row r="30" spans="1:13">
      <c r="A30" s="51">
        <v>4</v>
      </c>
      <c r="B30" s="51" t="s">
        <v>223</v>
      </c>
      <c r="C30" s="51" t="s">
        <v>296</v>
      </c>
      <c r="D30" s="51" t="s">
        <v>297</v>
      </c>
      <c r="E30" s="51" t="s">
        <v>34</v>
      </c>
      <c r="F30" s="131" t="s">
        <v>298</v>
      </c>
      <c r="G30" s="134">
        <v>70000</v>
      </c>
      <c r="K30" t="s">
        <v>903</v>
      </c>
    </row>
    <row r="31" spans="1:13">
      <c r="A31" s="51">
        <v>5</v>
      </c>
      <c r="B31" s="51" t="s">
        <v>224</v>
      </c>
      <c r="C31" s="51"/>
      <c r="D31" s="51" t="s">
        <v>290</v>
      </c>
      <c r="E31" s="51" t="s">
        <v>28</v>
      </c>
      <c r="F31" s="51" t="s">
        <v>287</v>
      </c>
      <c r="G31" s="133">
        <v>16250</v>
      </c>
      <c r="I31" t="s">
        <v>396</v>
      </c>
    </row>
    <row r="32" spans="1:13">
      <c r="A32" s="51">
        <v>6</v>
      </c>
      <c r="B32" s="51" t="s">
        <v>299</v>
      </c>
      <c r="C32" s="51" t="s">
        <v>300</v>
      </c>
      <c r="D32" s="51" t="s">
        <v>301</v>
      </c>
      <c r="E32" s="51" t="s">
        <v>302</v>
      </c>
      <c r="F32" s="51" t="s">
        <v>291</v>
      </c>
      <c r="G32" s="133">
        <v>184000</v>
      </c>
      <c r="L32" t="s">
        <v>500</v>
      </c>
    </row>
    <row r="33" spans="1:11">
      <c r="A33" s="51">
        <v>7</v>
      </c>
      <c r="B33" s="51" t="s">
        <v>211</v>
      </c>
      <c r="C33" s="51" t="s">
        <v>304</v>
      </c>
      <c r="D33" s="51" t="s">
        <v>305</v>
      </c>
      <c r="E33" s="51" t="s">
        <v>302</v>
      </c>
      <c r="F33" s="51" t="s">
        <v>295</v>
      </c>
      <c r="G33" s="133">
        <v>45789</v>
      </c>
    </row>
    <row r="34" spans="1:11">
      <c r="A34" s="51">
        <v>8</v>
      </c>
      <c r="B34" s="51" t="s">
        <v>187</v>
      </c>
      <c r="C34" s="51" t="s">
        <v>307</v>
      </c>
      <c r="D34" s="51" t="s">
        <v>305</v>
      </c>
      <c r="E34" s="51" t="s">
        <v>302</v>
      </c>
      <c r="F34" s="131" t="s">
        <v>298</v>
      </c>
      <c r="G34" s="134">
        <v>47866</v>
      </c>
      <c r="I34" s="98">
        <f>SUM(G27:G45)</f>
        <v>1247730</v>
      </c>
      <c r="J34" t="str">
        <f ca="1">_xlfn.FORMULATEXT(I34)</f>
        <v>=SUM(G27:G45)</v>
      </c>
    </row>
    <row r="35" spans="1:11">
      <c r="A35" s="51">
        <v>9</v>
      </c>
      <c r="B35" s="51" t="s">
        <v>309</v>
      </c>
      <c r="C35" s="51" t="s">
        <v>310</v>
      </c>
      <c r="D35" s="51" t="s">
        <v>286</v>
      </c>
      <c r="E35" s="51" t="s">
        <v>25</v>
      </c>
      <c r="F35" s="51" t="s">
        <v>287</v>
      </c>
      <c r="G35" s="133">
        <v>455651</v>
      </c>
      <c r="J35">
        <f>SUM(SALARY)</f>
        <v>1247730</v>
      </c>
    </row>
    <row r="36" spans="1:11">
      <c r="A36" s="51">
        <v>10</v>
      </c>
      <c r="B36" s="51" t="s">
        <v>216</v>
      </c>
      <c r="C36" s="51"/>
      <c r="D36" s="51" t="s">
        <v>150</v>
      </c>
      <c r="E36" s="51" t="s">
        <v>34</v>
      </c>
      <c r="F36" s="51" t="s">
        <v>291</v>
      </c>
      <c r="G36" s="133">
        <v>147894</v>
      </c>
    </row>
    <row r="37" spans="1:11">
      <c r="A37" s="51">
        <v>11</v>
      </c>
      <c r="B37" s="51" t="s">
        <v>213</v>
      </c>
      <c r="C37" s="51" t="s">
        <v>311</v>
      </c>
      <c r="D37" s="51" t="s">
        <v>150</v>
      </c>
      <c r="E37" s="51" t="s">
        <v>34</v>
      </c>
      <c r="F37" s="51" t="s">
        <v>295</v>
      </c>
      <c r="G37" s="133">
        <v>12467</v>
      </c>
      <c r="I37">
        <f>SUM(SALARY)</f>
        <v>1247730</v>
      </c>
      <c r="J37" t="str">
        <f ca="1">_xlfn.FORMULATEXT(I37)</f>
        <v>=SUM(SALARY)</v>
      </c>
      <c r="K37" t="s">
        <v>1004</v>
      </c>
    </row>
    <row r="38" spans="1:11">
      <c r="A38" s="51">
        <v>12</v>
      </c>
      <c r="B38" s="51" t="s">
        <v>312</v>
      </c>
      <c r="C38" s="51" t="s">
        <v>313</v>
      </c>
      <c r="D38" s="51" t="s">
        <v>314</v>
      </c>
      <c r="E38" s="51" t="s">
        <v>34</v>
      </c>
      <c r="F38" s="131" t="s">
        <v>298</v>
      </c>
      <c r="G38" s="134">
        <v>10235</v>
      </c>
    </row>
    <row r="39" spans="1:11">
      <c r="A39" s="51">
        <v>13</v>
      </c>
      <c r="B39" s="51" t="s">
        <v>198</v>
      </c>
      <c r="C39" s="51" t="s">
        <v>315</v>
      </c>
      <c r="D39" s="51" t="s">
        <v>316</v>
      </c>
      <c r="E39" s="51" t="s">
        <v>34</v>
      </c>
      <c r="F39" s="51" t="s">
        <v>287</v>
      </c>
      <c r="G39" s="133">
        <v>14789</v>
      </c>
      <c r="I39">
        <f ca="1">SUM(INDIRECT(L32))</f>
        <v>1247730</v>
      </c>
      <c r="J39" t="str">
        <f ca="1">_xlfn.FORMULATEXT(I39)</f>
        <v>=SUM(INDIRECT(L32))</v>
      </c>
    </row>
    <row r="40" spans="1:11">
      <c r="A40" s="51">
        <v>14</v>
      </c>
      <c r="B40" s="51" t="s">
        <v>318</v>
      </c>
      <c r="C40" s="51" t="s">
        <v>293</v>
      </c>
      <c r="D40" s="51" t="s">
        <v>319</v>
      </c>
      <c r="E40" s="51" t="s">
        <v>28</v>
      </c>
      <c r="F40" s="51" t="s">
        <v>295</v>
      </c>
      <c r="G40" s="133">
        <v>14785</v>
      </c>
    </row>
    <row r="41" spans="1:11">
      <c r="A41" s="51">
        <v>15</v>
      </c>
      <c r="B41" s="51" t="s">
        <v>321</v>
      </c>
      <c r="C41" s="51" t="s">
        <v>322</v>
      </c>
      <c r="D41" s="51" t="s">
        <v>290</v>
      </c>
      <c r="E41" s="51" t="s">
        <v>34</v>
      </c>
      <c r="F41" s="131" t="s">
        <v>298</v>
      </c>
      <c r="G41" s="134">
        <v>147895</v>
      </c>
      <c r="I41" s="50" t="s">
        <v>281</v>
      </c>
    </row>
    <row r="42" spans="1:11">
      <c r="A42" s="51">
        <v>16</v>
      </c>
      <c r="B42" s="51" t="s">
        <v>324</v>
      </c>
      <c r="C42" s="51"/>
      <c r="D42" s="51" t="s">
        <v>314</v>
      </c>
      <c r="E42" s="51" t="s">
        <v>25</v>
      </c>
      <c r="F42" s="51" t="s">
        <v>287</v>
      </c>
      <c r="G42" s="133">
        <v>14562</v>
      </c>
      <c r="I42" s="51" t="s">
        <v>25</v>
      </c>
      <c r="J42">
        <f>SUM(SALARY)</f>
        <v>1247730</v>
      </c>
      <c r="K42" t="s">
        <v>1005</v>
      </c>
    </row>
    <row r="43" spans="1:11">
      <c r="A43" s="51">
        <v>17</v>
      </c>
      <c r="B43" s="51" t="s">
        <v>325</v>
      </c>
      <c r="C43" s="51" t="s">
        <v>326</v>
      </c>
      <c r="D43" s="51" t="s">
        <v>286</v>
      </c>
      <c r="E43" s="51" t="s">
        <v>25</v>
      </c>
      <c r="F43" s="51" t="s">
        <v>295</v>
      </c>
      <c r="G43" s="133">
        <v>12435</v>
      </c>
      <c r="I43" s="51" t="s">
        <v>28</v>
      </c>
    </row>
    <row r="44" spans="1:11">
      <c r="A44" s="51">
        <v>18</v>
      </c>
      <c r="B44" s="51" t="s">
        <v>328</v>
      </c>
      <c r="C44" s="51" t="s">
        <v>329</v>
      </c>
      <c r="D44" s="51" t="s">
        <v>286</v>
      </c>
      <c r="E44" s="51" t="s">
        <v>25</v>
      </c>
      <c r="F44" s="51" t="s">
        <v>291</v>
      </c>
      <c r="G44" s="133">
        <v>1456</v>
      </c>
      <c r="I44" s="51" t="s">
        <v>34</v>
      </c>
      <c r="J44" s="50" t="s">
        <v>281</v>
      </c>
    </row>
    <row r="45" spans="1:11">
      <c r="A45" s="51">
        <v>19</v>
      </c>
      <c r="B45" s="51" t="s">
        <v>331</v>
      </c>
      <c r="C45" s="51" t="s">
        <v>332</v>
      </c>
      <c r="D45" s="51" t="s">
        <v>333</v>
      </c>
      <c r="E45" s="51" t="s">
        <v>25</v>
      </c>
      <c r="F45" s="51" t="s">
        <v>287</v>
      </c>
      <c r="G45" s="133">
        <v>14656</v>
      </c>
      <c r="I45" s="51" t="s">
        <v>302</v>
      </c>
      <c r="J45" t="s">
        <v>34</v>
      </c>
    </row>
    <row r="56" spans="3:6">
      <c r="C56" s="50" t="s">
        <v>168</v>
      </c>
      <c r="D56" s="50" t="s">
        <v>282</v>
      </c>
    </row>
    <row r="57" spans="3:6">
      <c r="C57" s="51" t="s">
        <v>1006</v>
      </c>
      <c r="D57" s="51" t="s">
        <v>287</v>
      </c>
    </row>
    <row r="58" spans="3:6">
      <c r="C58" s="51" t="s">
        <v>288</v>
      </c>
      <c r="D58" s="51" t="s">
        <v>291</v>
      </c>
    </row>
    <row r="59" spans="3:6">
      <c r="C59" s="51" t="s">
        <v>292</v>
      </c>
      <c r="D59" s="51" t="s">
        <v>295</v>
      </c>
    </row>
    <row r="60" spans="3:6">
      <c r="C60" s="51" t="s">
        <v>223</v>
      </c>
      <c r="D60" s="131" t="s">
        <v>298</v>
      </c>
    </row>
    <row r="61" spans="3:6">
      <c r="C61" s="51" t="s">
        <v>224</v>
      </c>
      <c r="D61" s="51" t="s">
        <v>287</v>
      </c>
    </row>
    <row r="62" spans="3:6">
      <c r="C62" s="51" t="s">
        <v>299</v>
      </c>
      <c r="D62" s="51" t="s">
        <v>291</v>
      </c>
      <c r="F62" s="51" t="s">
        <v>287</v>
      </c>
    </row>
    <row r="63" spans="3:6">
      <c r="C63" s="51" t="s">
        <v>211</v>
      </c>
      <c r="D63" s="51" t="s">
        <v>295</v>
      </c>
      <c r="F63" s="51" t="s">
        <v>291</v>
      </c>
    </row>
    <row r="64" spans="3:6">
      <c r="C64" s="51" t="s">
        <v>187</v>
      </c>
      <c r="D64" s="131" t="s">
        <v>298</v>
      </c>
      <c r="F64" s="51" t="s">
        <v>295</v>
      </c>
    </row>
    <row r="65" spans="3:11">
      <c r="C65" s="51" t="s">
        <v>309</v>
      </c>
      <c r="D65" s="51" t="s">
        <v>287</v>
      </c>
      <c r="F65" s="131" t="s">
        <v>298</v>
      </c>
    </row>
    <row r="66" spans="3:11">
      <c r="C66" s="51" t="s">
        <v>216</v>
      </c>
      <c r="D66" s="51" t="s">
        <v>291</v>
      </c>
    </row>
    <row r="67" spans="3:11">
      <c r="C67" s="51" t="s">
        <v>213</v>
      </c>
      <c r="D67" s="51" t="s">
        <v>295</v>
      </c>
      <c r="H67" s="50" t="s">
        <v>287</v>
      </c>
      <c r="I67" s="50" t="s">
        <v>291</v>
      </c>
      <c r="J67" s="50" t="s">
        <v>295</v>
      </c>
      <c r="K67" s="138" t="s">
        <v>298</v>
      </c>
    </row>
    <row r="68" spans="3:11">
      <c r="C68" s="51" t="s">
        <v>312</v>
      </c>
      <c r="D68" s="131" t="s">
        <v>298</v>
      </c>
      <c r="H68" s="51" t="s">
        <v>224</v>
      </c>
      <c r="I68" s="51" t="s">
        <v>288</v>
      </c>
      <c r="J68" s="51" t="s">
        <v>292</v>
      </c>
      <c r="K68" s="51" t="s">
        <v>223</v>
      </c>
    </row>
    <row r="69" spans="3:11">
      <c r="C69" s="51" t="s">
        <v>198</v>
      </c>
      <c r="D69" s="51" t="s">
        <v>287</v>
      </c>
      <c r="H69" s="51" t="s">
        <v>1007</v>
      </c>
      <c r="I69" s="51" t="s">
        <v>299</v>
      </c>
      <c r="J69" s="51" t="s">
        <v>211</v>
      </c>
      <c r="K69" s="51" t="s">
        <v>187</v>
      </c>
    </row>
    <row r="70" spans="3:11">
      <c r="C70" s="51" t="s">
        <v>318</v>
      </c>
      <c r="D70" s="51" t="s">
        <v>295</v>
      </c>
      <c r="H70" s="51" t="s">
        <v>309</v>
      </c>
      <c r="I70" s="51" t="s">
        <v>216</v>
      </c>
      <c r="J70" s="51" t="s">
        <v>213</v>
      </c>
      <c r="K70" s="51" t="s">
        <v>312</v>
      </c>
    </row>
    <row r="71" spans="3:11">
      <c r="C71" s="51" t="s">
        <v>321</v>
      </c>
      <c r="D71" s="131" t="s">
        <v>298</v>
      </c>
      <c r="H71" s="51" t="s">
        <v>198</v>
      </c>
      <c r="I71" s="51" t="s">
        <v>328</v>
      </c>
      <c r="J71" s="51" t="s">
        <v>318</v>
      </c>
      <c r="K71" s="51" t="s">
        <v>321</v>
      </c>
    </row>
    <row r="72" spans="3:11">
      <c r="C72" s="51" t="s">
        <v>324</v>
      </c>
      <c r="D72" s="51" t="s">
        <v>287</v>
      </c>
      <c r="H72" s="51" t="s">
        <v>324</v>
      </c>
      <c r="J72" s="51" t="s">
        <v>325</v>
      </c>
    </row>
    <row r="73" spans="3:11">
      <c r="C73" s="51" t="s">
        <v>325</v>
      </c>
      <c r="D73" s="51" t="s">
        <v>295</v>
      </c>
      <c r="H73" s="51" t="s">
        <v>331</v>
      </c>
    </row>
    <row r="74" spans="3:11">
      <c r="C74" s="51" t="s">
        <v>328</v>
      </c>
      <c r="D74" s="51" t="s">
        <v>291</v>
      </c>
    </row>
    <row r="75" spans="3:11">
      <c r="C75" s="51" t="s">
        <v>331</v>
      </c>
      <c r="D75" s="51" t="s">
        <v>287</v>
      </c>
    </row>
    <row r="77" spans="3:11">
      <c r="H77" t="s">
        <v>295</v>
      </c>
      <c r="I77" t="str" cm="1">
        <f t="array" aca="1" ref="I77:I82" ca="1">INDIRECT(H77)</f>
        <v>Anupam Mishra</v>
      </c>
    </row>
    <row r="78" spans="3:11">
      <c r="F78" s="51" t="s">
        <v>287</v>
      </c>
      <c r="I78" t="str">
        <f ca="1"/>
        <v>Jharna Biswal</v>
      </c>
    </row>
    <row r="79" spans="3:11">
      <c r="F79" s="51" t="s">
        <v>291</v>
      </c>
      <c r="I79" t="str">
        <f ca="1"/>
        <v>Prakash Dutta</v>
      </c>
    </row>
    <row r="80" spans="3:11">
      <c r="F80" s="51" t="s">
        <v>295</v>
      </c>
      <c r="I80" t="str">
        <f ca="1"/>
        <v>Akshn</v>
      </c>
    </row>
    <row r="81" spans="3:9">
      <c r="F81" s="131" t="s">
        <v>298</v>
      </c>
      <c r="I81" t="str">
        <f ca="1"/>
        <v>Anjum chopra</v>
      </c>
    </row>
    <row r="82" spans="3:9">
      <c r="I82" t="str">
        <f ca="1"/>
        <v>UVW</v>
      </c>
    </row>
    <row r="88" spans="3:9">
      <c r="C88" s="139" t="s">
        <v>287</v>
      </c>
      <c r="D88" s="139" t="s">
        <v>291</v>
      </c>
      <c r="E88" s="139" t="s">
        <v>295</v>
      </c>
      <c r="F88" s="139" t="s">
        <v>298</v>
      </c>
    </row>
    <row r="89" spans="3:9">
      <c r="C89" s="51" t="s">
        <v>1006</v>
      </c>
      <c r="D89" s="51" t="s">
        <v>288</v>
      </c>
      <c r="E89" s="51" t="s">
        <v>292</v>
      </c>
      <c r="F89" s="51" t="s">
        <v>223</v>
      </c>
    </row>
    <row r="90" spans="3:9">
      <c r="C90" s="51" t="s">
        <v>224</v>
      </c>
      <c r="D90" s="51" t="s">
        <v>299</v>
      </c>
      <c r="E90" s="51" t="s">
        <v>211</v>
      </c>
      <c r="F90" s="51" t="s">
        <v>187</v>
      </c>
    </row>
    <row r="91" spans="3:9">
      <c r="C91" s="51" t="s">
        <v>309</v>
      </c>
      <c r="D91" s="51" t="s">
        <v>216</v>
      </c>
      <c r="E91" s="51" t="s">
        <v>213</v>
      </c>
      <c r="F91" s="51" t="s">
        <v>312</v>
      </c>
    </row>
    <row r="92" spans="3:9">
      <c r="C92" s="51" t="s">
        <v>198</v>
      </c>
      <c r="D92" s="51" t="s">
        <v>328</v>
      </c>
      <c r="E92" s="51" t="s">
        <v>318</v>
      </c>
      <c r="F92" s="51" t="s">
        <v>321</v>
      </c>
    </row>
    <row r="93" spans="3:9">
      <c r="C93" s="51" t="s">
        <v>324</v>
      </c>
      <c r="D93" s="51" t="s">
        <v>271</v>
      </c>
      <c r="E93" s="51" t="s">
        <v>325</v>
      </c>
      <c r="F93" s="51" t="s">
        <v>273</v>
      </c>
    </row>
    <row r="94" spans="3:9">
      <c r="C94" s="51" t="s">
        <v>331</v>
      </c>
      <c r="D94" s="51" t="s">
        <v>272</v>
      </c>
      <c r="E94" s="51" t="s">
        <v>274</v>
      </c>
      <c r="F94" s="51" t="s">
        <v>1008</v>
      </c>
    </row>
    <row r="99" spans="3:7">
      <c r="F99" t="s">
        <v>295</v>
      </c>
      <c r="G99" t="str" cm="1">
        <f t="array" aca="1" ref="G99:G104" ca="1">INDIRECT(F99)</f>
        <v>Anupam Mishra</v>
      </c>
    </row>
    <row r="100" spans="3:7">
      <c r="C100" t="s">
        <v>291</v>
      </c>
      <c r="D100" t="str" cm="1">
        <f t="array" aca="1" ref="D100:D105" ca="1">INDIRECT(C100)</f>
        <v>Anjum Chopra</v>
      </c>
      <c r="G100" t="str">
        <f ca="1"/>
        <v>Jharna Biswal</v>
      </c>
    </row>
    <row r="101" spans="3:7">
      <c r="D101" t="str">
        <f ca="1"/>
        <v>Ashwini</v>
      </c>
      <c r="G101" t="str">
        <f ca="1"/>
        <v>Prakash Dutta</v>
      </c>
    </row>
    <row r="102" spans="3:7">
      <c r="D102" t="str">
        <f ca="1"/>
        <v>Manisha Guha</v>
      </c>
      <c r="G102" t="str">
        <f ca="1"/>
        <v>Akshn</v>
      </c>
    </row>
    <row r="103" spans="3:7">
      <c r="D103" t="str">
        <f ca="1"/>
        <v>Akram Khan</v>
      </c>
      <c r="G103" t="str">
        <f ca="1"/>
        <v>Anjum chopra</v>
      </c>
    </row>
    <row r="104" spans="3:7">
      <c r="D104" t="str">
        <f ca="1"/>
        <v>ABC</v>
      </c>
      <c r="G104" t="str">
        <f ca="1"/>
        <v>UVW</v>
      </c>
    </row>
    <row r="105" spans="3:7">
      <c r="D105" t="str">
        <f ca="1"/>
        <v>XYZ</v>
      </c>
    </row>
  </sheetData>
  <conditionalFormatting sqref="E26">
    <cfRule type="expression" dxfId="0" priority="1">
      <formula>"$E27=$J$44:$J$45"</formula>
    </cfRule>
  </conditionalFormatting>
  <dataValidations count="9">
    <dataValidation type="list" allowBlank="1" showInputMessage="1" showErrorMessage="1" sqref="E3:H3 E12 B9 B10 J3 M3" xr:uid="{E379EBBF-812B-45AB-8E69-FFA02568957C}">
      <formula1>$E$3:$H$3</formula1>
    </dataValidation>
    <dataValidation type="list" allowBlank="1" showInputMessage="1" showErrorMessage="1" sqref="J13" xr:uid="{65CAC345-F68A-4C68-B010-B5D6D481A20E}">
      <formula1>INDIRECT(E12)</formula1>
    </dataValidation>
    <dataValidation type="list" allowBlank="1" showInputMessage="1" showErrorMessage="1" sqref="H13" xr:uid="{982C8E32-A9D0-4BA6-945B-263362BD5FEB}">
      <formula1>INDIRECT(E12)</formula1>
    </dataValidation>
    <dataValidation type="list" allowBlank="1" showInputMessage="1" showErrorMessage="1" sqref="D9:D10" xr:uid="{3C3C2CB3-BE5D-431C-9811-C6755BEEB46B}">
      <formula1>INDIRECT($B$9)</formula1>
    </dataValidation>
    <dataValidation type="list" allowBlank="1" showInputMessage="1" showErrorMessage="1" sqref="H77" xr:uid="{5BA252A2-92A6-49B6-82C0-3E2BE0F1B5B9}">
      <formula1>$H$67:$K$67</formula1>
    </dataValidation>
    <dataValidation type="list" allowBlank="1" showInputMessage="1" showErrorMessage="1" sqref="J45" xr:uid="{A90771C7-1661-4A09-9384-96A44CED689F}">
      <formula1>$I$42:$I$45</formula1>
    </dataValidation>
    <dataValidation type="list" allowBlank="1" showInputMessage="1" showErrorMessage="1" sqref="L4" xr:uid="{3C6FC02E-4F10-463F-9A93-6F8775CA410B}">
      <formula1>INDIRECT($J$3)</formula1>
    </dataValidation>
    <dataValidation type="list" allowBlank="1" showInputMessage="1" showErrorMessage="1" sqref="C100 F100 F99" xr:uid="{7F1E4231-A6C6-42C4-A400-471C1D2A4962}">
      <formula1>$C$88:$F$88</formula1>
    </dataValidation>
    <dataValidation type="list" allowBlank="1" showInputMessage="1" showErrorMessage="1" sqref="H101" xr:uid="{8E571A17-5243-42EB-8D65-EB6FACBB3113}">
      <formula1>INDIRECT($F$99)</formula1>
    </dataValidation>
  </dataValidations>
  <pageMargins left="0.7" right="0.7" top="0.75" bottom="0.75" header="0.3" footer="0.3"/>
  <pageSetup orientation="landscape" cellComments="atEnd"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270FC-0538-4F45-BC3D-C22455A61BF7}">
  <dimension ref="A1:Q117"/>
  <sheetViews>
    <sheetView zoomScale="110" zoomScaleNormal="110" workbookViewId="0">
      <selection activeCell="F39" sqref="F39"/>
    </sheetView>
  </sheetViews>
  <sheetFormatPr defaultRowHeight="14.45"/>
  <cols>
    <col min="1" max="1" width="9" customWidth="1"/>
    <col min="2" max="2" width="17.28515625" customWidth="1"/>
    <col min="3" max="3" width="20.140625" customWidth="1"/>
    <col min="4" max="4" width="19.5703125" customWidth="1"/>
    <col min="5" max="5" width="13.140625" customWidth="1"/>
    <col min="6" max="6" width="12.85546875" customWidth="1"/>
    <col min="7" max="7" width="18.28515625" customWidth="1"/>
    <col min="8" max="8" width="20.28515625" customWidth="1"/>
    <col min="9" max="9" width="21.28515625" customWidth="1"/>
    <col min="10" max="10" width="10.7109375" customWidth="1"/>
    <col min="11" max="11" width="13.7109375" customWidth="1"/>
    <col min="12" max="12" width="14.7109375" customWidth="1"/>
    <col min="13" max="13" width="12" customWidth="1"/>
  </cols>
  <sheetData>
    <row r="1" spans="1:14">
      <c r="A1" s="50" t="s">
        <v>278</v>
      </c>
      <c r="B1" s="50" t="s">
        <v>168</v>
      </c>
      <c r="C1" s="50" t="s">
        <v>279</v>
      </c>
      <c r="D1" s="50" t="s">
        <v>280</v>
      </c>
      <c r="E1" s="50" t="s">
        <v>93</v>
      </c>
      <c r="F1" s="50" t="s">
        <v>282</v>
      </c>
      <c r="G1" s="50" t="s">
        <v>393</v>
      </c>
    </row>
    <row r="2" spans="1:14">
      <c r="A2" s="51">
        <v>1</v>
      </c>
      <c r="B2" s="51" t="s">
        <v>321</v>
      </c>
      <c r="C2" s="51" t="s">
        <v>285</v>
      </c>
      <c r="D2" s="51" t="s">
        <v>286</v>
      </c>
      <c r="E2" s="51" t="s">
        <v>25</v>
      </c>
      <c r="F2" s="51" t="s">
        <v>287</v>
      </c>
      <c r="G2" s="127">
        <v>985456878</v>
      </c>
    </row>
    <row r="3" spans="1:14">
      <c r="A3" s="51">
        <v>2</v>
      </c>
      <c r="B3" s="51" t="s">
        <v>328</v>
      </c>
      <c r="C3" s="51" t="s">
        <v>841</v>
      </c>
      <c r="D3" s="51" t="s">
        <v>290</v>
      </c>
      <c r="E3" s="51" t="s">
        <v>28</v>
      </c>
      <c r="F3" s="51" t="s">
        <v>291</v>
      </c>
      <c r="G3" s="127">
        <v>12000000</v>
      </c>
    </row>
    <row r="4" spans="1:14">
      <c r="A4" s="51">
        <v>3</v>
      </c>
      <c r="B4" s="51" t="s">
        <v>318</v>
      </c>
      <c r="C4" s="51" t="s">
        <v>293</v>
      </c>
      <c r="D4" s="51" t="s">
        <v>294</v>
      </c>
      <c r="E4" s="51" t="s">
        <v>28</v>
      </c>
      <c r="F4" s="51" t="s">
        <v>295</v>
      </c>
      <c r="G4" s="127">
        <v>15000000</v>
      </c>
      <c r="J4" t="s">
        <v>1009</v>
      </c>
      <c r="N4" s="56" t="s">
        <v>34</v>
      </c>
    </row>
    <row r="5" spans="1:14">
      <c r="A5" s="51">
        <v>4</v>
      </c>
      <c r="B5" s="51" t="s">
        <v>192</v>
      </c>
      <c r="C5" s="51" t="s">
        <v>296</v>
      </c>
      <c r="D5" s="51" t="s">
        <v>297</v>
      </c>
      <c r="E5" s="51" t="s">
        <v>34</v>
      </c>
      <c r="F5" s="51" t="s">
        <v>298</v>
      </c>
      <c r="G5" s="127">
        <v>7000000</v>
      </c>
      <c r="L5" t="s">
        <v>150</v>
      </c>
      <c r="N5" s="56" t="s">
        <v>25</v>
      </c>
    </row>
    <row r="6" spans="1:14">
      <c r="A6" s="51">
        <v>5</v>
      </c>
      <c r="B6" s="51" t="s">
        <v>325</v>
      </c>
      <c r="C6" s="51"/>
      <c r="D6" s="51" t="s">
        <v>290</v>
      </c>
      <c r="E6" s="51" t="s">
        <v>28</v>
      </c>
      <c r="F6" s="51" t="s">
        <v>287</v>
      </c>
      <c r="G6" s="127">
        <v>16250</v>
      </c>
      <c r="H6" t="s">
        <v>1010</v>
      </c>
      <c r="J6" t="s">
        <v>1011</v>
      </c>
      <c r="L6" t="s">
        <v>314</v>
      </c>
      <c r="N6" t="s">
        <v>302</v>
      </c>
    </row>
    <row r="7" spans="1:14">
      <c r="A7" s="51">
        <v>6</v>
      </c>
      <c r="B7" s="51" t="s">
        <v>288</v>
      </c>
      <c r="C7" s="51" t="s">
        <v>300</v>
      </c>
      <c r="D7" s="51" t="s">
        <v>301</v>
      </c>
      <c r="E7" s="51" t="s">
        <v>302</v>
      </c>
      <c r="F7" s="51" t="s">
        <v>291</v>
      </c>
      <c r="G7" s="127">
        <v>184000</v>
      </c>
      <c r="L7" t="s">
        <v>294</v>
      </c>
      <c r="N7" t="s">
        <v>28</v>
      </c>
    </row>
    <row r="8" spans="1:14">
      <c r="A8" s="51">
        <v>7</v>
      </c>
      <c r="B8" s="51" t="s">
        <v>292</v>
      </c>
      <c r="C8" s="51" t="s">
        <v>304</v>
      </c>
      <c r="D8" s="51" t="s">
        <v>305</v>
      </c>
      <c r="E8" s="51" t="s">
        <v>302</v>
      </c>
      <c r="F8" s="51" t="s">
        <v>295</v>
      </c>
      <c r="G8" s="127">
        <v>423300</v>
      </c>
      <c r="J8" t="s">
        <v>1012</v>
      </c>
      <c r="K8" t="s">
        <v>1013</v>
      </c>
    </row>
    <row r="9" spans="1:14">
      <c r="A9" s="51">
        <v>8</v>
      </c>
      <c r="B9" s="51" t="s">
        <v>223</v>
      </c>
      <c r="C9" s="51" t="s">
        <v>307</v>
      </c>
      <c r="D9" s="51" t="s">
        <v>305</v>
      </c>
      <c r="E9" s="51" t="s">
        <v>302</v>
      </c>
      <c r="F9" s="51" t="s">
        <v>298</v>
      </c>
      <c r="G9" s="127">
        <v>47866</v>
      </c>
    </row>
    <row r="10" spans="1:14">
      <c r="A10" s="51">
        <v>9</v>
      </c>
      <c r="B10" s="51" t="s">
        <v>224</v>
      </c>
      <c r="C10" s="51" t="s">
        <v>310</v>
      </c>
      <c r="D10" s="51" t="s">
        <v>286</v>
      </c>
      <c r="E10" s="51" t="s">
        <v>25</v>
      </c>
      <c r="F10" s="51" t="s">
        <v>287</v>
      </c>
      <c r="G10" s="127">
        <v>455651</v>
      </c>
      <c r="M10" t="s">
        <v>523</v>
      </c>
    </row>
    <row r="11" spans="1:14">
      <c r="A11" s="51">
        <v>10</v>
      </c>
      <c r="B11" s="51" t="s">
        <v>299</v>
      </c>
      <c r="C11" s="51"/>
      <c r="D11" s="51" t="s">
        <v>150</v>
      </c>
      <c r="E11" s="51" t="s">
        <v>34</v>
      </c>
      <c r="F11" s="51" t="s">
        <v>291</v>
      </c>
      <c r="G11" s="127">
        <v>147894</v>
      </c>
      <c r="H11" s="27">
        <v>45193</v>
      </c>
    </row>
    <row r="12" spans="1:14">
      <c r="A12" s="51">
        <v>11</v>
      </c>
      <c r="B12" s="51" t="s">
        <v>211</v>
      </c>
      <c r="C12" s="51" t="s">
        <v>311</v>
      </c>
      <c r="D12" s="51" t="s">
        <v>150</v>
      </c>
      <c r="E12" s="51" t="s">
        <v>34</v>
      </c>
      <c r="F12" s="51" t="s">
        <v>295</v>
      </c>
      <c r="G12" s="127">
        <v>12467</v>
      </c>
    </row>
    <row r="13" spans="1:14">
      <c r="A13" s="51">
        <v>12</v>
      </c>
      <c r="B13" s="51" t="s">
        <v>187</v>
      </c>
      <c r="C13" s="51" t="s">
        <v>313</v>
      </c>
      <c r="D13" s="51" t="s">
        <v>314</v>
      </c>
      <c r="E13" s="51" t="s">
        <v>34</v>
      </c>
      <c r="F13" s="51" t="s">
        <v>298</v>
      </c>
      <c r="G13" s="127">
        <v>10235</v>
      </c>
    </row>
    <row r="14" spans="1:14">
      <c r="A14" s="51">
        <v>13</v>
      </c>
      <c r="B14" s="51" t="s">
        <v>309</v>
      </c>
      <c r="C14" s="51" t="s">
        <v>315</v>
      </c>
      <c r="D14" s="51" t="s">
        <v>316</v>
      </c>
      <c r="E14" s="51" t="s">
        <v>34</v>
      </c>
      <c r="F14" s="51" t="s">
        <v>287</v>
      </c>
      <c r="G14" s="127">
        <v>14789</v>
      </c>
      <c r="K14" s="8" t="s">
        <v>280</v>
      </c>
    </row>
    <row r="15" spans="1:14">
      <c r="A15" s="51">
        <v>14</v>
      </c>
      <c r="B15" s="51" t="s">
        <v>331</v>
      </c>
      <c r="C15" s="51" t="s">
        <v>293</v>
      </c>
      <c r="D15" s="51" t="s">
        <v>314</v>
      </c>
      <c r="E15" s="51" t="s">
        <v>28</v>
      </c>
      <c r="F15" s="51" t="s">
        <v>295</v>
      </c>
      <c r="G15" s="127">
        <v>14785</v>
      </c>
      <c r="J15" t="s">
        <v>1014</v>
      </c>
      <c r="K15" t="s">
        <v>1015</v>
      </c>
    </row>
    <row r="16" spans="1:14">
      <c r="A16" s="51">
        <v>15</v>
      </c>
      <c r="B16" s="51" t="s">
        <v>216</v>
      </c>
      <c r="C16" s="51" t="s">
        <v>322</v>
      </c>
      <c r="D16" s="51" t="s">
        <v>290</v>
      </c>
      <c r="E16" s="51" t="s">
        <v>34</v>
      </c>
      <c r="F16" s="51" t="s">
        <v>298</v>
      </c>
      <c r="G16" s="127">
        <v>147895</v>
      </c>
    </row>
    <row r="17" spans="1:17">
      <c r="A17" s="51">
        <v>16</v>
      </c>
      <c r="B17" s="51" t="s">
        <v>213</v>
      </c>
      <c r="C17" s="51"/>
      <c r="D17" s="51" t="s">
        <v>314</v>
      </c>
      <c r="E17" s="51" t="s">
        <v>25</v>
      </c>
      <c r="F17" s="51" t="s">
        <v>287</v>
      </c>
      <c r="G17" s="127">
        <v>1454</v>
      </c>
    </row>
    <row r="18" spans="1:17">
      <c r="A18" s="51">
        <v>17</v>
      </c>
      <c r="B18" s="51" t="s">
        <v>312</v>
      </c>
      <c r="C18" s="51" t="s">
        <v>326</v>
      </c>
      <c r="D18" s="51" t="s">
        <v>286</v>
      </c>
      <c r="E18" s="51" t="s">
        <v>25</v>
      </c>
      <c r="F18" s="51" t="s">
        <v>295</v>
      </c>
      <c r="G18" s="127">
        <v>12435</v>
      </c>
    </row>
    <row r="19" spans="1:17">
      <c r="A19" s="51">
        <v>18</v>
      </c>
      <c r="B19" s="51" t="s">
        <v>198</v>
      </c>
      <c r="C19" s="51" t="s">
        <v>329</v>
      </c>
      <c r="D19" s="51" t="s">
        <v>286</v>
      </c>
      <c r="E19" s="51" t="s">
        <v>25</v>
      </c>
      <c r="F19" s="51" t="s">
        <v>291</v>
      </c>
      <c r="G19" s="127">
        <v>1456</v>
      </c>
    </row>
    <row r="20" spans="1:17">
      <c r="A20" s="51">
        <v>19</v>
      </c>
      <c r="B20" s="51" t="s">
        <v>324</v>
      </c>
      <c r="C20" s="51" t="s">
        <v>332</v>
      </c>
      <c r="D20" s="51" t="s">
        <v>333</v>
      </c>
      <c r="E20" s="51" t="s">
        <v>25</v>
      </c>
      <c r="F20" s="51" t="s">
        <v>287</v>
      </c>
      <c r="G20" s="127">
        <v>14656</v>
      </c>
    </row>
    <row r="25" spans="1:17">
      <c r="H25" t="s">
        <v>1016</v>
      </c>
    </row>
    <row r="26" spans="1:17">
      <c r="B26" t="s">
        <v>1017</v>
      </c>
      <c r="C26" t="s">
        <v>1018</v>
      </c>
      <c r="E26" t="s">
        <v>1019</v>
      </c>
    </row>
    <row r="27" spans="1:17">
      <c r="E27" t="s">
        <v>1020</v>
      </c>
      <c r="K27" s="8" t="s">
        <v>278</v>
      </c>
      <c r="L27" s="8" t="s">
        <v>168</v>
      </c>
      <c r="M27" s="8" t="s">
        <v>279</v>
      </c>
      <c r="N27" s="8" t="s">
        <v>280</v>
      </c>
      <c r="O27" s="8" t="s">
        <v>281</v>
      </c>
      <c r="P27" s="8" t="s">
        <v>283</v>
      </c>
      <c r="Q27" s="135" t="s">
        <v>802</v>
      </c>
    </row>
    <row r="28" spans="1:17">
      <c r="K28">
        <v>1</v>
      </c>
      <c r="L28" t="s">
        <v>216</v>
      </c>
      <c r="N28" t="s">
        <v>150</v>
      </c>
      <c r="O28" s="56" t="s">
        <v>34</v>
      </c>
      <c r="P28" s="11">
        <v>147894</v>
      </c>
      <c r="Q28" s="13">
        <v>45085</v>
      </c>
    </row>
    <row r="29" spans="1:17">
      <c r="K29">
        <v>15</v>
      </c>
      <c r="L29" t="s">
        <v>213</v>
      </c>
      <c r="M29" t="s">
        <v>311</v>
      </c>
      <c r="N29" t="s">
        <v>150</v>
      </c>
      <c r="O29" t="s">
        <v>34</v>
      </c>
      <c r="P29" s="11">
        <v>12467</v>
      </c>
      <c r="Q29" s="13">
        <v>45096</v>
      </c>
    </row>
    <row r="30" spans="1:17">
      <c r="B30" t="s">
        <v>976</v>
      </c>
    </row>
    <row r="31" spans="1:17">
      <c r="G31" t="s">
        <v>1021</v>
      </c>
    </row>
    <row r="32" spans="1:17">
      <c r="B32" t="s">
        <v>1022</v>
      </c>
    </row>
    <row r="34" spans="2:15">
      <c r="B34" t="s">
        <v>978</v>
      </c>
      <c r="I34" s="8" t="s">
        <v>278</v>
      </c>
      <c r="J34" s="8" t="s">
        <v>168</v>
      </c>
      <c r="K34" s="8" t="s">
        <v>279</v>
      </c>
      <c r="L34" s="8" t="s">
        <v>280</v>
      </c>
      <c r="M34" s="8" t="s">
        <v>281</v>
      </c>
      <c r="N34" s="8" t="s">
        <v>283</v>
      </c>
      <c r="O34" s="135" t="s">
        <v>802</v>
      </c>
    </row>
    <row r="35" spans="2:15">
      <c r="D35" t="s">
        <v>1023</v>
      </c>
      <c r="F35" t="s">
        <v>1024</v>
      </c>
      <c r="I35">
        <v>1</v>
      </c>
      <c r="J35" t="s">
        <v>216</v>
      </c>
      <c r="L35" t="s">
        <v>150</v>
      </c>
      <c r="M35" s="56" t="s">
        <v>34</v>
      </c>
      <c r="N35" s="11">
        <v>147894</v>
      </c>
      <c r="O35" s="13">
        <v>45085</v>
      </c>
    </row>
    <row r="36" spans="2:15">
      <c r="I36">
        <v>15</v>
      </c>
      <c r="J36" t="s">
        <v>213</v>
      </c>
      <c r="K36" t="s">
        <v>311</v>
      </c>
      <c r="L36" t="s">
        <v>150</v>
      </c>
      <c r="M36" t="s">
        <v>34</v>
      </c>
      <c r="N36" s="11">
        <v>12467</v>
      </c>
      <c r="O36" s="13">
        <v>45096</v>
      </c>
    </row>
    <row r="37" spans="2:15">
      <c r="B37" s="8" t="s">
        <v>280</v>
      </c>
      <c r="D37" s="14" t="s">
        <v>1025</v>
      </c>
      <c r="E37" s="14"/>
      <c r="F37" s="14" t="s">
        <v>1026</v>
      </c>
      <c r="I37">
        <v>2</v>
      </c>
      <c r="J37" t="s">
        <v>312</v>
      </c>
      <c r="K37" t="s">
        <v>313</v>
      </c>
      <c r="L37" t="s">
        <v>314</v>
      </c>
      <c r="M37" s="56" t="s">
        <v>34</v>
      </c>
      <c r="N37" s="11">
        <v>10235</v>
      </c>
      <c r="O37" s="13">
        <v>45131</v>
      </c>
    </row>
    <row r="38" spans="2:15">
      <c r="B38" t="s">
        <v>1027</v>
      </c>
      <c r="I38">
        <v>3</v>
      </c>
      <c r="J38" t="s">
        <v>318</v>
      </c>
      <c r="K38" t="s">
        <v>293</v>
      </c>
      <c r="L38" t="s">
        <v>314</v>
      </c>
      <c r="M38" s="56" t="s">
        <v>25</v>
      </c>
      <c r="N38" s="11">
        <v>14785</v>
      </c>
      <c r="O38" s="13">
        <v>45080</v>
      </c>
    </row>
    <row r="39" spans="2:15">
      <c r="D39" t="s">
        <v>1028</v>
      </c>
      <c r="F39" t="s">
        <v>1029</v>
      </c>
      <c r="I39">
        <v>9</v>
      </c>
      <c r="J39" t="s">
        <v>324</v>
      </c>
      <c r="L39" t="s">
        <v>314</v>
      </c>
      <c r="M39" t="s">
        <v>302</v>
      </c>
      <c r="N39" s="11">
        <v>14562</v>
      </c>
      <c r="O39" s="13">
        <v>45131</v>
      </c>
    </row>
    <row r="40" spans="2:15">
      <c r="B40" s="8" t="s">
        <v>168</v>
      </c>
      <c r="I40">
        <v>4</v>
      </c>
      <c r="J40" t="s">
        <v>292</v>
      </c>
      <c r="K40" t="s">
        <v>293</v>
      </c>
      <c r="L40" t="s">
        <v>294</v>
      </c>
      <c r="M40" s="25" t="s">
        <v>25</v>
      </c>
      <c r="N40" s="11">
        <v>15000</v>
      </c>
      <c r="O40" s="13">
        <v>45080</v>
      </c>
    </row>
    <row r="41" spans="2:15">
      <c r="B41" t="s">
        <v>1024</v>
      </c>
      <c r="I41">
        <v>10</v>
      </c>
      <c r="J41" t="s">
        <v>223</v>
      </c>
      <c r="K41" t="s">
        <v>296</v>
      </c>
      <c r="L41" t="s">
        <v>297</v>
      </c>
      <c r="M41" t="s">
        <v>28</v>
      </c>
      <c r="N41" s="11">
        <v>70000</v>
      </c>
      <c r="O41" s="13" t="s">
        <v>443</v>
      </c>
    </row>
    <row r="42" spans="2:15">
      <c r="I42">
        <v>18</v>
      </c>
      <c r="J42" t="s">
        <v>299</v>
      </c>
      <c r="K42" t="s">
        <v>300</v>
      </c>
      <c r="L42" t="s">
        <v>301</v>
      </c>
      <c r="M42" t="s">
        <v>25</v>
      </c>
      <c r="N42" s="11">
        <v>184000</v>
      </c>
      <c r="O42" s="13">
        <v>45086</v>
      </c>
    </row>
    <row r="43" spans="2:15">
      <c r="B43" s="8" t="s">
        <v>798</v>
      </c>
      <c r="E43" t="s">
        <v>1027</v>
      </c>
      <c r="G43" t="s">
        <v>1030</v>
      </c>
      <c r="I43">
        <v>6</v>
      </c>
      <c r="J43" t="s">
        <v>187</v>
      </c>
      <c r="K43" t="s">
        <v>307</v>
      </c>
      <c r="L43" t="s">
        <v>305</v>
      </c>
      <c r="M43" s="25" t="s">
        <v>25</v>
      </c>
      <c r="N43" s="11">
        <v>47866</v>
      </c>
      <c r="O43" s="13">
        <v>45091</v>
      </c>
    </row>
    <row r="44" spans="2:15">
      <c r="B44" t="s">
        <v>1031</v>
      </c>
      <c r="I44">
        <v>19</v>
      </c>
      <c r="J44" t="s">
        <v>211</v>
      </c>
      <c r="K44" t="s">
        <v>304</v>
      </c>
      <c r="L44" t="s">
        <v>305</v>
      </c>
      <c r="M44" t="s">
        <v>25</v>
      </c>
      <c r="N44" s="11">
        <v>45789</v>
      </c>
      <c r="O44" s="13">
        <v>45117</v>
      </c>
    </row>
    <row r="45" spans="2:15">
      <c r="G45" t="s">
        <v>150</v>
      </c>
      <c r="I45">
        <v>7</v>
      </c>
      <c r="J45" t="s">
        <v>192</v>
      </c>
      <c r="K45" t="s">
        <v>285</v>
      </c>
      <c r="L45" t="s">
        <v>286</v>
      </c>
      <c r="M45" t="s">
        <v>302</v>
      </c>
      <c r="N45" s="11">
        <v>10000</v>
      </c>
      <c r="O45" s="13">
        <v>45122</v>
      </c>
    </row>
    <row r="46" spans="2:15">
      <c r="I46">
        <v>8</v>
      </c>
      <c r="J46" t="s">
        <v>309</v>
      </c>
      <c r="K46" t="s">
        <v>310</v>
      </c>
      <c r="L46" t="s">
        <v>286</v>
      </c>
      <c r="M46" t="s">
        <v>302</v>
      </c>
      <c r="N46" s="11">
        <v>455651</v>
      </c>
      <c r="O46" s="13">
        <v>45101</v>
      </c>
    </row>
    <row r="47" spans="2:15">
      <c r="B47" t="s">
        <v>168</v>
      </c>
      <c r="I47">
        <v>11</v>
      </c>
      <c r="J47" t="s">
        <v>325</v>
      </c>
      <c r="K47" t="s">
        <v>326</v>
      </c>
      <c r="L47" t="s">
        <v>286</v>
      </c>
      <c r="M47" t="s">
        <v>28</v>
      </c>
      <c r="N47" s="11">
        <v>12435</v>
      </c>
      <c r="O47" s="13">
        <v>45090</v>
      </c>
    </row>
    <row r="48" spans="2:15">
      <c r="B48" t="s">
        <v>1032</v>
      </c>
      <c r="I48">
        <v>12</v>
      </c>
      <c r="J48" t="s">
        <v>328</v>
      </c>
      <c r="K48" t="s">
        <v>329</v>
      </c>
      <c r="L48" t="s">
        <v>286</v>
      </c>
      <c r="M48" t="s">
        <v>28</v>
      </c>
      <c r="N48" s="11">
        <v>1456</v>
      </c>
      <c r="O48" s="13">
        <v>45051</v>
      </c>
    </row>
    <row r="49" spans="2:16">
      <c r="C49" s="8"/>
      <c r="D49" s="8"/>
      <c r="E49" s="8"/>
      <c r="F49" s="8"/>
      <c r="G49" s="8"/>
      <c r="H49" s="8"/>
      <c r="I49" s="135"/>
    </row>
    <row r="50" spans="2:16">
      <c r="B50" s="8"/>
      <c r="H50" s="11"/>
      <c r="I50" s="13"/>
    </row>
    <row r="51" spans="2:16">
      <c r="G51" s="56"/>
      <c r="H51" s="11"/>
      <c r="I51" s="13"/>
    </row>
    <row r="52" spans="2:16">
      <c r="G52" s="56"/>
      <c r="H52" s="11"/>
      <c r="I52" s="13"/>
    </row>
    <row r="53" spans="2:16">
      <c r="G53" s="56"/>
      <c r="H53" s="11"/>
      <c r="I53" s="13"/>
    </row>
    <row r="54" spans="2:16">
      <c r="H54" s="11"/>
      <c r="I54" s="13"/>
    </row>
    <row r="56" spans="2:16">
      <c r="J56" s="8" t="s">
        <v>278</v>
      </c>
      <c r="K56" s="8" t="s">
        <v>168</v>
      </c>
      <c r="L56" s="8" t="s">
        <v>279</v>
      </c>
      <c r="M56" s="8" t="s">
        <v>280</v>
      </c>
      <c r="N56" s="8" t="s">
        <v>281</v>
      </c>
      <c r="O56" s="8" t="s">
        <v>283</v>
      </c>
      <c r="P56" s="135" t="s">
        <v>802</v>
      </c>
    </row>
    <row r="57" spans="2:16">
      <c r="J57">
        <v>13</v>
      </c>
      <c r="K57" t="s">
        <v>331</v>
      </c>
      <c r="L57" t="s">
        <v>332</v>
      </c>
      <c r="M57" t="s">
        <v>333</v>
      </c>
      <c r="N57" t="s">
        <v>28</v>
      </c>
      <c r="O57" s="11">
        <v>14656</v>
      </c>
      <c r="P57" s="13">
        <v>45082</v>
      </c>
    </row>
    <row r="58" spans="2:16">
      <c r="J58">
        <v>4</v>
      </c>
      <c r="K58" t="s">
        <v>292</v>
      </c>
      <c r="L58" t="s">
        <v>293</v>
      </c>
      <c r="M58" t="s">
        <v>294</v>
      </c>
      <c r="N58" s="25" t="s">
        <v>25</v>
      </c>
      <c r="O58" s="11">
        <v>15000</v>
      </c>
      <c r="P58" s="13">
        <v>45080</v>
      </c>
    </row>
    <row r="59" spans="2:16">
      <c r="J59">
        <v>16</v>
      </c>
      <c r="K59" t="s">
        <v>198</v>
      </c>
      <c r="L59" t="s">
        <v>315</v>
      </c>
      <c r="M59" t="s">
        <v>316</v>
      </c>
      <c r="N59" t="s">
        <v>34</v>
      </c>
      <c r="O59" s="11">
        <v>14789</v>
      </c>
      <c r="P59" s="13">
        <v>45085</v>
      </c>
    </row>
    <row r="60" spans="2:16">
      <c r="J60">
        <v>11</v>
      </c>
      <c r="K60" t="s">
        <v>325</v>
      </c>
      <c r="L60" t="s">
        <v>326</v>
      </c>
      <c r="M60" t="s">
        <v>286</v>
      </c>
      <c r="N60" t="s">
        <v>28</v>
      </c>
      <c r="O60" s="11">
        <v>12435</v>
      </c>
      <c r="P60" s="13">
        <v>45090</v>
      </c>
    </row>
    <row r="61" spans="2:16">
      <c r="B61" s="8" t="s">
        <v>278</v>
      </c>
      <c r="C61" s="8" t="s">
        <v>168</v>
      </c>
      <c r="D61" s="8" t="s">
        <v>279</v>
      </c>
      <c r="E61" s="8" t="s">
        <v>280</v>
      </c>
      <c r="F61" s="8" t="s">
        <v>281</v>
      </c>
      <c r="G61" s="8" t="s">
        <v>283</v>
      </c>
      <c r="H61" s="135" t="s">
        <v>802</v>
      </c>
      <c r="J61">
        <v>12</v>
      </c>
      <c r="K61" t="s">
        <v>328</v>
      </c>
      <c r="L61" t="s">
        <v>329</v>
      </c>
      <c r="M61" t="s">
        <v>286</v>
      </c>
      <c r="N61" t="s">
        <v>28</v>
      </c>
      <c r="O61" s="11">
        <v>1456</v>
      </c>
      <c r="P61" s="13">
        <v>45051</v>
      </c>
    </row>
    <row r="62" spans="2:16">
      <c r="B62">
        <v>4</v>
      </c>
      <c r="C62" t="s">
        <v>292</v>
      </c>
      <c r="D62" t="s">
        <v>293</v>
      </c>
      <c r="E62" t="s">
        <v>294</v>
      </c>
      <c r="F62" s="25" t="s">
        <v>25</v>
      </c>
      <c r="G62" s="11">
        <v>15000</v>
      </c>
      <c r="H62" s="13">
        <v>45080</v>
      </c>
      <c r="J62">
        <v>7</v>
      </c>
      <c r="K62" t="s">
        <v>192</v>
      </c>
      <c r="L62" t="s">
        <v>285</v>
      </c>
      <c r="M62" t="s">
        <v>286</v>
      </c>
      <c r="N62" t="s">
        <v>302</v>
      </c>
      <c r="O62" s="11">
        <v>10000</v>
      </c>
      <c r="P62" s="13">
        <v>45122</v>
      </c>
    </row>
    <row r="63" spans="2:16">
      <c r="B63">
        <v>11</v>
      </c>
      <c r="C63" t="s">
        <v>325</v>
      </c>
      <c r="D63" t="s">
        <v>326</v>
      </c>
      <c r="E63" t="s">
        <v>286</v>
      </c>
      <c r="F63" t="s">
        <v>28</v>
      </c>
      <c r="G63" s="11">
        <v>12435</v>
      </c>
      <c r="H63" s="13">
        <v>45090</v>
      </c>
      <c r="J63">
        <v>8</v>
      </c>
      <c r="K63" t="s">
        <v>309</v>
      </c>
      <c r="L63" t="s">
        <v>310</v>
      </c>
      <c r="M63" t="s">
        <v>286</v>
      </c>
      <c r="N63" t="s">
        <v>302</v>
      </c>
      <c r="O63" s="11">
        <v>455651</v>
      </c>
      <c r="P63" s="13">
        <v>45101</v>
      </c>
    </row>
    <row r="64" spans="2:16">
      <c r="B64">
        <v>12</v>
      </c>
      <c r="C64" t="s">
        <v>328</v>
      </c>
      <c r="D64" t="s">
        <v>329</v>
      </c>
      <c r="E64" t="s">
        <v>286</v>
      </c>
      <c r="F64" t="s">
        <v>28</v>
      </c>
      <c r="G64" s="11">
        <v>1456</v>
      </c>
      <c r="H64" s="13">
        <v>45051</v>
      </c>
      <c r="J64">
        <v>9</v>
      </c>
      <c r="K64" t="s">
        <v>324</v>
      </c>
      <c r="M64" t="s">
        <v>314</v>
      </c>
      <c r="N64" t="s">
        <v>302</v>
      </c>
      <c r="O64" s="11">
        <v>14562</v>
      </c>
      <c r="P64" s="13">
        <v>45131</v>
      </c>
    </row>
    <row r="65" spans="2:16">
      <c r="B65">
        <v>7</v>
      </c>
      <c r="C65" t="s">
        <v>192</v>
      </c>
      <c r="D65" t="s">
        <v>285</v>
      </c>
      <c r="E65" t="s">
        <v>286</v>
      </c>
      <c r="F65" t="s">
        <v>302</v>
      </c>
      <c r="G65" s="11">
        <v>10000</v>
      </c>
      <c r="H65" s="13">
        <v>45122</v>
      </c>
      <c r="J65">
        <v>3</v>
      </c>
      <c r="K65" t="s">
        <v>318</v>
      </c>
      <c r="L65" t="s">
        <v>293</v>
      </c>
      <c r="M65" t="s">
        <v>314</v>
      </c>
      <c r="N65" s="56" t="s">
        <v>25</v>
      </c>
      <c r="O65" s="11">
        <v>14785</v>
      </c>
      <c r="P65" s="13">
        <v>45080</v>
      </c>
    </row>
    <row r="66" spans="2:16">
      <c r="B66">
        <v>3</v>
      </c>
      <c r="C66" t="s">
        <v>318</v>
      </c>
      <c r="D66" t="s">
        <v>293</v>
      </c>
      <c r="E66" t="s">
        <v>314</v>
      </c>
      <c r="F66" s="56" t="s">
        <v>25</v>
      </c>
      <c r="G66" s="11">
        <v>14785</v>
      </c>
      <c r="H66" s="13">
        <v>45080</v>
      </c>
      <c r="J66">
        <v>2</v>
      </c>
      <c r="K66" t="s">
        <v>312</v>
      </c>
      <c r="L66" t="s">
        <v>313</v>
      </c>
      <c r="M66" t="s">
        <v>314</v>
      </c>
      <c r="N66" s="56" t="s">
        <v>34</v>
      </c>
      <c r="O66" s="11">
        <v>10235</v>
      </c>
      <c r="P66" s="13">
        <v>45131</v>
      </c>
    </row>
    <row r="67" spans="2:16">
      <c r="B67">
        <v>5</v>
      </c>
      <c r="C67" t="s">
        <v>224</v>
      </c>
      <c r="E67" t="s">
        <v>290</v>
      </c>
      <c r="F67" s="25" t="s">
        <v>25</v>
      </c>
      <c r="G67" s="11">
        <v>16250</v>
      </c>
      <c r="H67" s="13">
        <v>45116</v>
      </c>
      <c r="J67">
        <v>6</v>
      </c>
      <c r="K67" t="s">
        <v>187</v>
      </c>
      <c r="L67" t="s">
        <v>307</v>
      </c>
      <c r="M67" t="s">
        <v>305</v>
      </c>
      <c r="N67" s="25" t="s">
        <v>25</v>
      </c>
      <c r="O67" s="11">
        <v>47866</v>
      </c>
      <c r="P67" s="13">
        <v>45091</v>
      </c>
    </row>
    <row r="68" spans="2:16">
      <c r="B68">
        <v>14</v>
      </c>
      <c r="C68" t="s">
        <v>288</v>
      </c>
      <c r="D68" t="s">
        <v>289</v>
      </c>
      <c r="E68" t="s">
        <v>290</v>
      </c>
      <c r="F68" t="s">
        <v>34</v>
      </c>
      <c r="G68" s="11">
        <v>12000</v>
      </c>
      <c r="H68" s="13">
        <v>45082</v>
      </c>
      <c r="J68">
        <v>19</v>
      </c>
      <c r="K68" t="s">
        <v>211</v>
      </c>
      <c r="L68" t="s">
        <v>304</v>
      </c>
      <c r="M68" t="s">
        <v>305</v>
      </c>
      <c r="N68" t="s">
        <v>25</v>
      </c>
      <c r="O68" s="11">
        <v>45789</v>
      </c>
      <c r="P68" s="13">
        <v>45117</v>
      </c>
    </row>
    <row r="69" spans="2:16">
      <c r="B69">
        <v>17</v>
      </c>
      <c r="C69" t="s">
        <v>321</v>
      </c>
      <c r="D69" t="s">
        <v>322</v>
      </c>
      <c r="E69" t="s">
        <v>290</v>
      </c>
      <c r="F69" t="s">
        <v>34</v>
      </c>
      <c r="G69" s="11">
        <v>147895</v>
      </c>
      <c r="H69" s="13">
        <v>45114</v>
      </c>
      <c r="J69">
        <v>5</v>
      </c>
      <c r="K69" t="s">
        <v>224</v>
      </c>
      <c r="M69" t="s">
        <v>290</v>
      </c>
      <c r="N69" s="25" t="s">
        <v>25</v>
      </c>
      <c r="O69" s="11">
        <v>16250</v>
      </c>
      <c r="P69" s="13">
        <v>45116</v>
      </c>
    </row>
    <row r="70" spans="2:16">
      <c r="B70">
        <v>18</v>
      </c>
      <c r="C70" t="s">
        <v>299</v>
      </c>
      <c r="D70" t="s">
        <v>300</v>
      </c>
      <c r="E70" t="s">
        <v>301</v>
      </c>
      <c r="F70" t="s">
        <v>25</v>
      </c>
      <c r="G70" s="11">
        <v>184000</v>
      </c>
      <c r="H70" s="13">
        <v>45086</v>
      </c>
      <c r="J70">
        <v>14</v>
      </c>
      <c r="K70" t="s">
        <v>288</v>
      </c>
      <c r="L70" t="s">
        <v>289</v>
      </c>
      <c r="M70" t="s">
        <v>290</v>
      </c>
      <c r="N70" t="s">
        <v>34</v>
      </c>
      <c r="O70" s="11">
        <v>12000</v>
      </c>
      <c r="P70" s="13">
        <v>45082</v>
      </c>
    </row>
    <row r="71" spans="2:16">
      <c r="B71">
        <v>10</v>
      </c>
      <c r="C71" t="s">
        <v>223</v>
      </c>
      <c r="D71" t="s">
        <v>296</v>
      </c>
      <c r="E71" t="s">
        <v>297</v>
      </c>
      <c r="F71" t="s">
        <v>28</v>
      </c>
      <c r="G71" s="11">
        <v>70000</v>
      </c>
      <c r="H71" s="13" t="s">
        <v>443</v>
      </c>
      <c r="J71">
        <v>17</v>
      </c>
      <c r="K71" t="s">
        <v>321</v>
      </c>
      <c r="L71" t="s">
        <v>322</v>
      </c>
      <c r="M71" t="s">
        <v>290</v>
      </c>
      <c r="N71" t="s">
        <v>34</v>
      </c>
      <c r="O71" s="11">
        <v>147895</v>
      </c>
      <c r="P71" s="13">
        <v>45114</v>
      </c>
    </row>
    <row r="72" spans="2:16">
      <c r="J72">
        <v>18</v>
      </c>
      <c r="K72" t="s">
        <v>299</v>
      </c>
      <c r="L72" t="s">
        <v>300</v>
      </c>
      <c r="M72" t="s">
        <v>301</v>
      </c>
      <c r="N72" t="s">
        <v>25</v>
      </c>
      <c r="O72" s="11">
        <v>184000</v>
      </c>
      <c r="P72" s="13">
        <v>45086</v>
      </c>
    </row>
    <row r="73" spans="2:16">
      <c r="J73">
        <v>10</v>
      </c>
      <c r="K73" t="s">
        <v>223</v>
      </c>
      <c r="L73" t="s">
        <v>296</v>
      </c>
      <c r="M73" t="s">
        <v>297</v>
      </c>
      <c r="N73" t="s">
        <v>28</v>
      </c>
      <c r="O73" s="11">
        <v>70000</v>
      </c>
      <c r="P73" s="13" t="s">
        <v>443</v>
      </c>
    </row>
    <row r="74" spans="2:16">
      <c r="B74" s="8"/>
      <c r="C74" s="8"/>
      <c r="D74" s="8"/>
      <c r="E74" s="8"/>
      <c r="F74" s="8"/>
      <c r="G74" s="8"/>
      <c r="H74" s="8"/>
      <c r="J74">
        <v>1</v>
      </c>
      <c r="K74" t="s">
        <v>216</v>
      </c>
      <c r="M74" t="s">
        <v>150</v>
      </c>
      <c r="N74" s="56" t="s">
        <v>34</v>
      </c>
      <c r="O74" s="11">
        <v>147894</v>
      </c>
      <c r="P74" s="13">
        <v>45085</v>
      </c>
    </row>
    <row r="75" spans="2:16">
      <c r="J75">
        <v>15</v>
      </c>
      <c r="K75" t="s">
        <v>213</v>
      </c>
      <c r="L75" t="s">
        <v>311</v>
      </c>
      <c r="M75" t="s">
        <v>150</v>
      </c>
      <c r="N75" t="s">
        <v>34</v>
      </c>
      <c r="O75" s="11">
        <v>12467</v>
      </c>
      <c r="P75" s="13">
        <v>45096</v>
      </c>
    </row>
    <row r="78" spans="2:16">
      <c r="B78" s="8"/>
      <c r="C78" s="8"/>
      <c r="D78" s="8"/>
      <c r="E78" s="8"/>
      <c r="F78" s="8"/>
      <c r="G78" s="8"/>
      <c r="H78" s="8"/>
    </row>
    <row r="79" spans="2:16">
      <c r="H79" s="148"/>
    </row>
    <row r="80" spans="2:16">
      <c r="H80" s="148"/>
    </row>
    <row r="81" spans="2:8">
      <c r="H81" s="148"/>
    </row>
    <row r="82" spans="2:8">
      <c r="H82" s="148"/>
    </row>
    <row r="83" spans="2:8">
      <c r="H83" s="148"/>
    </row>
    <row r="92" spans="2:8">
      <c r="B92" s="8"/>
      <c r="C92" s="8"/>
      <c r="D92" s="8"/>
      <c r="E92" s="8"/>
      <c r="F92" s="8"/>
      <c r="G92" s="8"/>
      <c r="H92" s="8"/>
    </row>
    <row r="93" spans="2:8">
      <c r="H93" s="148"/>
    </row>
    <row r="94" spans="2:8">
      <c r="H94" s="148"/>
    </row>
    <row r="95" spans="2:8">
      <c r="H95" s="148"/>
    </row>
    <row r="96" spans="2:8">
      <c r="H96" s="148"/>
    </row>
    <row r="97" spans="2:8">
      <c r="H97" s="148"/>
    </row>
    <row r="98" spans="2:8">
      <c r="H98" s="148"/>
    </row>
    <row r="99" spans="2:8">
      <c r="H99" s="148"/>
    </row>
    <row r="100" spans="2:8">
      <c r="H100" s="148"/>
    </row>
    <row r="101" spans="2:8">
      <c r="H101" s="148"/>
    </row>
    <row r="102" spans="2:8">
      <c r="H102" s="148"/>
    </row>
    <row r="105" spans="2:8">
      <c r="B105" s="8"/>
      <c r="C105" s="8"/>
      <c r="D105" s="8"/>
      <c r="E105" s="8"/>
      <c r="F105" s="8"/>
      <c r="G105" s="8"/>
      <c r="H105" s="8"/>
    </row>
    <row r="106" spans="2:8">
      <c r="H106" s="148"/>
    </row>
    <row r="107" spans="2:8">
      <c r="H107" s="148"/>
    </row>
    <row r="108" spans="2:8">
      <c r="H108" s="148"/>
    </row>
    <row r="109" spans="2:8">
      <c r="H109" s="148"/>
    </row>
    <row r="110" spans="2:8">
      <c r="H110" s="148"/>
    </row>
    <row r="111" spans="2:8">
      <c r="H111" s="148"/>
    </row>
    <row r="112" spans="2:8">
      <c r="H112" s="148"/>
    </row>
    <row r="113" spans="2:8">
      <c r="H113" s="148"/>
    </row>
    <row r="114" spans="2:8">
      <c r="H114" s="148"/>
    </row>
    <row r="115" spans="2:8">
      <c r="H115" s="148"/>
    </row>
    <row r="117" spans="2:8">
      <c r="B117" s="8"/>
      <c r="C117" s="8"/>
      <c r="D117" s="8"/>
      <c r="E117" s="8"/>
      <c r="F117" s="8"/>
      <c r="G117" s="8"/>
      <c r="H117" s="8"/>
    </row>
  </sheetData>
  <sortState xmlns:xlrd2="http://schemas.microsoft.com/office/spreadsheetml/2017/richdata2" caseSensitive="1" ref="A2:G20">
    <sortCondition ref="A2:A20"/>
    <sortCondition ref="D2:D20"/>
    <sortCondition ref="G2:G20"/>
  </sortState>
  <pageMargins left="0.7" right="0.7" top="0.75" bottom="0.75" header="0.3" footer="0.3"/>
  <pageSetup orientation="landscape" cellComments="atEnd"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72130-5133-48E2-9B8C-88160B8BDCA0}">
  <dimension ref="B3:Q101"/>
  <sheetViews>
    <sheetView topLeftCell="D1" zoomScale="110" zoomScaleNormal="110" workbookViewId="0">
      <selection activeCell="H3" sqref="H3:H22"/>
    </sheetView>
  </sheetViews>
  <sheetFormatPr defaultRowHeight="14.45"/>
  <cols>
    <col min="3" max="3" width="17.5703125" customWidth="1"/>
    <col min="4" max="4" width="21.28515625" customWidth="1"/>
    <col min="5" max="5" width="13" customWidth="1"/>
    <col min="7" max="7" width="13.42578125" customWidth="1"/>
    <col min="8" max="8" width="19.140625" customWidth="1"/>
    <col min="9" max="9" width="13.85546875" customWidth="1"/>
    <col min="10" max="10" width="12.140625" customWidth="1"/>
    <col min="13" max="13" width="19.42578125" customWidth="1"/>
    <col min="14" max="14" width="12.28515625" customWidth="1"/>
  </cols>
  <sheetData>
    <row r="3" spans="2:17">
      <c r="B3" s="8" t="s">
        <v>278</v>
      </c>
      <c r="C3" s="8" t="s">
        <v>168</v>
      </c>
      <c r="D3" s="8" t="s">
        <v>279</v>
      </c>
      <c r="E3" s="8" t="s">
        <v>280</v>
      </c>
      <c r="F3" s="8" t="s">
        <v>281</v>
      </c>
      <c r="G3" s="8" t="s">
        <v>283</v>
      </c>
      <c r="H3" s="135" t="s">
        <v>802</v>
      </c>
    </row>
    <row r="4" spans="2:17">
      <c r="B4">
        <v>12</v>
      </c>
      <c r="C4" t="s">
        <v>328</v>
      </c>
      <c r="D4" t="s">
        <v>329</v>
      </c>
      <c r="E4" t="s">
        <v>286</v>
      </c>
      <c r="F4" t="s">
        <v>28</v>
      </c>
      <c r="G4" s="11">
        <v>1456</v>
      </c>
      <c r="H4" s="13">
        <v>45051</v>
      </c>
      <c r="J4" t="s">
        <v>1033</v>
      </c>
      <c r="K4" t="s">
        <v>1034</v>
      </c>
    </row>
    <row r="5" spans="2:17">
      <c r="B5">
        <v>7</v>
      </c>
      <c r="C5" t="s">
        <v>192</v>
      </c>
      <c r="D5" t="s">
        <v>285</v>
      </c>
      <c r="E5" t="s">
        <v>286</v>
      </c>
      <c r="F5" t="s">
        <v>302</v>
      </c>
      <c r="G5" s="11">
        <v>10000</v>
      </c>
      <c r="H5" s="13">
        <v>45122</v>
      </c>
      <c r="L5">
        <v>1</v>
      </c>
      <c r="M5" t="s">
        <v>1035</v>
      </c>
      <c r="P5" t="s">
        <v>25</v>
      </c>
      <c r="Q5">
        <v>4</v>
      </c>
    </row>
    <row r="6" spans="2:17">
      <c r="B6">
        <v>2</v>
      </c>
      <c r="C6" t="s">
        <v>312</v>
      </c>
      <c r="D6" t="s">
        <v>313</v>
      </c>
      <c r="E6" t="s">
        <v>314</v>
      </c>
      <c r="F6" s="56" t="s">
        <v>34</v>
      </c>
      <c r="G6" s="11">
        <v>10235</v>
      </c>
      <c r="H6" s="13">
        <v>45131</v>
      </c>
      <c r="M6" t="s">
        <v>1036</v>
      </c>
      <c r="P6" t="s">
        <v>28</v>
      </c>
      <c r="Q6">
        <v>3</v>
      </c>
    </row>
    <row r="7" spans="2:17">
      <c r="B7">
        <v>14</v>
      </c>
      <c r="C7" t="s">
        <v>288</v>
      </c>
      <c r="D7" t="s">
        <v>289</v>
      </c>
      <c r="E7" t="s">
        <v>290</v>
      </c>
      <c r="F7" t="s">
        <v>34</v>
      </c>
      <c r="G7" s="11">
        <v>12000</v>
      </c>
      <c r="H7" s="13">
        <v>45082</v>
      </c>
      <c r="N7" t="s">
        <v>286</v>
      </c>
      <c r="P7" t="s">
        <v>34</v>
      </c>
      <c r="Q7">
        <v>2</v>
      </c>
    </row>
    <row r="8" spans="2:17">
      <c r="B8">
        <v>11</v>
      </c>
      <c r="C8" t="s">
        <v>325</v>
      </c>
      <c r="D8" t="s">
        <v>326</v>
      </c>
      <c r="E8" t="s">
        <v>286</v>
      </c>
      <c r="F8" t="s">
        <v>28</v>
      </c>
      <c r="G8" s="11">
        <v>12435</v>
      </c>
      <c r="H8" s="13">
        <v>45090</v>
      </c>
      <c r="N8" t="s">
        <v>314</v>
      </c>
      <c r="P8" t="s">
        <v>302</v>
      </c>
      <c r="Q8">
        <v>1</v>
      </c>
    </row>
    <row r="9" spans="2:17">
      <c r="B9">
        <v>15</v>
      </c>
      <c r="C9" t="s">
        <v>213</v>
      </c>
      <c r="D9" t="s">
        <v>311</v>
      </c>
      <c r="E9" t="s">
        <v>150</v>
      </c>
      <c r="F9" t="s">
        <v>34</v>
      </c>
      <c r="G9" s="11">
        <v>12467</v>
      </c>
      <c r="H9" s="13">
        <v>45096</v>
      </c>
      <c r="K9" t="s">
        <v>903</v>
      </c>
      <c r="N9" t="s">
        <v>290</v>
      </c>
    </row>
    <row r="10" spans="2:17">
      <c r="B10">
        <v>9</v>
      </c>
      <c r="C10" t="s">
        <v>324</v>
      </c>
      <c r="E10" t="s">
        <v>314</v>
      </c>
      <c r="F10" t="s">
        <v>302</v>
      </c>
      <c r="G10" s="11">
        <v>14562</v>
      </c>
      <c r="H10" s="13">
        <v>45131</v>
      </c>
      <c r="N10" t="s">
        <v>150</v>
      </c>
    </row>
    <row r="11" spans="2:17">
      <c r="B11">
        <v>13</v>
      </c>
      <c r="C11" t="s">
        <v>331</v>
      </c>
      <c r="D11" t="s">
        <v>332</v>
      </c>
      <c r="E11" t="s">
        <v>333</v>
      </c>
      <c r="F11" t="s">
        <v>28</v>
      </c>
      <c r="G11" s="11">
        <v>14656</v>
      </c>
      <c r="H11" s="13">
        <v>45082</v>
      </c>
      <c r="N11" t="s">
        <v>333</v>
      </c>
    </row>
    <row r="12" spans="2:17">
      <c r="B12">
        <v>3</v>
      </c>
      <c r="C12" t="s">
        <v>318</v>
      </c>
      <c r="D12" t="s">
        <v>293</v>
      </c>
      <c r="E12" t="s">
        <v>314</v>
      </c>
      <c r="F12" s="56" t="s">
        <v>25</v>
      </c>
      <c r="G12" s="11">
        <v>14785</v>
      </c>
      <c r="H12" s="13">
        <v>45080</v>
      </c>
      <c r="N12" t="s">
        <v>319</v>
      </c>
    </row>
    <row r="13" spans="2:17">
      <c r="B13">
        <v>16</v>
      </c>
      <c r="C13" t="s">
        <v>198</v>
      </c>
      <c r="D13" t="s">
        <v>315</v>
      </c>
      <c r="E13" t="s">
        <v>316</v>
      </c>
      <c r="F13" t="s">
        <v>34</v>
      </c>
      <c r="G13" s="11">
        <v>14789</v>
      </c>
      <c r="H13" s="13">
        <v>45085</v>
      </c>
      <c r="N13" t="s">
        <v>316</v>
      </c>
    </row>
    <row r="14" spans="2:17">
      <c r="B14">
        <v>4</v>
      </c>
      <c r="C14" t="s">
        <v>292</v>
      </c>
      <c r="D14" t="s">
        <v>293</v>
      </c>
      <c r="E14" t="s">
        <v>294</v>
      </c>
      <c r="F14" s="25" t="s">
        <v>25</v>
      </c>
      <c r="G14" s="11">
        <v>15000</v>
      </c>
      <c r="H14" s="13">
        <v>45080</v>
      </c>
      <c r="N14" t="s">
        <v>294</v>
      </c>
    </row>
    <row r="15" spans="2:17">
      <c r="B15">
        <v>5</v>
      </c>
      <c r="C15" t="s">
        <v>224</v>
      </c>
      <c r="E15" t="s">
        <v>290</v>
      </c>
      <c r="F15" s="25" t="s">
        <v>25</v>
      </c>
      <c r="G15" s="11">
        <v>16250</v>
      </c>
      <c r="H15" s="13">
        <v>45116</v>
      </c>
      <c r="N15" t="s">
        <v>305</v>
      </c>
    </row>
    <row r="16" spans="2:17">
      <c r="B16">
        <v>19</v>
      </c>
      <c r="C16" t="s">
        <v>211</v>
      </c>
      <c r="D16" t="s">
        <v>304</v>
      </c>
      <c r="E16" t="s">
        <v>305</v>
      </c>
      <c r="F16" t="s">
        <v>25</v>
      </c>
      <c r="G16" s="11">
        <v>45789</v>
      </c>
      <c r="H16" s="13">
        <v>45117</v>
      </c>
      <c r="N16" t="s">
        <v>297</v>
      </c>
    </row>
    <row r="17" spans="2:14">
      <c r="B17">
        <v>6</v>
      </c>
      <c r="C17" t="s">
        <v>187</v>
      </c>
      <c r="D17" t="s">
        <v>307</v>
      </c>
      <c r="E17" t="s">
        <v>305</v>
      </c>
      <c r="F17" s="25" t="s">
        <v>25</v>
      </c>
      <c r="G17" s="11">
        <v>47866</v>
      </c>
      <c r="H17" s="13">
        <v>45091</v>
      </c>
      <c r="N17" t="s">
        <v>301</v>
      </c>
    </row>
    <row r="18" spans="2:14">
      <c r="B18">
        <v>10</v>
      </c>
      <c r="C18" t="s">
        <v>223</v>
      </c>
      <c r="D18" t="s">
        <v>296</v>
      </c>
      <c r="E18" t="s">
        <v>297</v>
      </c>
      <c r="F18" t="s">
        <v>28</v>
      </c>
      <c r="G18" s="11">
        <v>70000</v>
      </c>
      <c r="H18" s="13">
        <v>45114</v>
      </c>
    </row>
    <row r="19" spans="2:14">
      <c r="B19">
        <v>1</v>
      </c>
      <c r="C19" t="s">
        <v>216</v>
      </c>
      <c r="E19" t="s">
        <v>150</v>
      </c>
      <c r="F19" s="56" t="s">
        <v>34</v>
      </c>
      <c r="G19" s="11">
        <v>147894</v>
      </c>
      <c r="H19" s="13">
        <v>45085</v>
      </c>
    </row>
    <row r="20" spans="2:14">
      <c r="B20">
        <v>17</v>
      </c>
      <c r="C20" t="s">
        <v>321</v>
      </c>
      <c r="D20" t="s">
        <v>322</v>
      </c>
      <c r="E20" t="s">
        <v>290</v>
      </c>
      <c r="F20" t="s">
        <v>34</v>
      </c>
      <c r="G20" s="11">
        <v>147895</v>
      </c>
      <c r="H20" s="13">
        <v>45114</v>
      </c>
    </row>
    <row r="21" spans="2:14">
      <c r="B21">
        <v>18</v>
      </c>
      <c r="C21" t="s">
        <v>299</v>
      </c>
      <c r="D21" t="s">
        <v>300</v>
      </c>
      <c r="E21" t="s">
        <v>301</v>
      </c>
      <c r="F21" t="s">
        <v>25</v>
      </c>
      <c r="G21" s="11">
        <v>184000</v>
      </c>
      <c r="H21" s="13">
        <v>45086</v>
      </c>
    </row>
    <row r="22" spans="2:14">
      <c r="B22">
        <v>8</v>
      </c>
      <c r="C22" t="s">
        <v>331</v>
      </c>
      <c r="D22" t="s">
        <v>310</v>
      </c>
      <c r="E22" t="s">
        <v>286</v>
      </c>
      <c r="F22" t="s">
        <v>302</v>
      </c>
      <c r="G22" s="11">
        <v>455651</v>
      </c>
      <c r="H22" s="13">
        <v>45101</v>
      </c>
      <c r="J22" s="27">
        <v>45131</v>
      </c>
      <c r="M22" t="s">
        <v>1037</v>
      </c>
    </row>
    <row r="30" spans="2:14">
      <c r="C30" s="8" t="s">
        <v>280</v>
      </c>
    </row>
    <row r="31" spans="2:14">
      <c r="C31" t="s">
        <v>1027</v>
      </c>
      <c r="F31" s="8" t="s">
        <v>278</v>
      </c>
      <c r="G31" s="8" t="s">
        <v>168</v>
      </c>
      <c r="H31" s="8" t="s">
        <v>279</v>
      </c>
      <c r="I31" s="8" t="s">
        <v>280</v>
      </c>
      <c r="J31" s="8" t="s">
        <v>281</v>
      </c>
      <c r="K31" s="8" t="s">
        <v>283</v>
      </c>
      <c r="L31" s="135" t="s">
        <v>802</v>
      </c>
    </row>
    <row r="32" spans="2:14">
      <c r="F32">
        <v>2</v>
      </c>
      <c r="G32" t="s">
        <v>312</v>
      </c>
      <c r="H32" t="s">
        <v>313</v>
      </c>
      <c r="I32" t="s">
        <v>314</v>
      </c>
      <c r="J32" s="56" t="s">
        <v>34</v>
      </c>
      <c r="K32" s="11">
        <v>10235</v>
      </c>
      <c r="L32" s="13">
        <v>45131</v>
      </c>
    </row>
    <row r="33" spans="3:12">
      <c r="F33">
        <v>15</v>
      </c>
      <c r="G33" t="s">
        <v>213</v>
      </c>
      <c r="H33" t="s">
        <v>311</v>
      </c>
      <c r="I33" t="s">
        <v>150</v>
      </c>
      <c r="J33" t="s">
        <v>34</v>
      </c>
      <c r="K33" s="11">
        <v>12467</v>
      </c>
      <c r="L33" s="13">
        <v>45096</v>
      </c>
    </row>
    <row r="34" spans="3:12">
      <c r="C34" s="8" t="s">
        <v>168</v>
      </c>
      <c r="F34">
        <v>9</v>
      </c>
      <c r="G34" t="s">
        <v>324</v>
      </c>
      <c r="I34" t="s">
        <v>314</v>
      </c>
      <c r="J34" t="s">
        <v>302</v>
      </c>
      <c r="K34" s="11">
        <v>14562</v>
      </c>
      <c r="L34" s="13">
        <v>45131</v>
      </c>
    </row>
    <row r="35" spans="3:12">
      <c r="C35" t="s">
        <v>1024</v>
      </c>
      <c r="D35" t="s">
        <v>1038</v>
      </c>
      <c r="F35">
        <v>3</v>
      </c>
      <c r="G35" t="s">
        <v>318</v>
      </c>
      <c r="H35" t="s">
        <v>293</v>
      </c>
      <c r="I35" t="s">
        <v>314</v>
      </c>
      <c r="J35" s="56" t="s">
        <v>25</v>
      </c>
      <c r="K35" s="11">
        <v>14785</v>
      </c>
      <c r="L35" s="13">
        <v>45080</v>
      </c>
    </row>
    <row r="36" spans="3:12">
      <c r="F36">
        <v>1</v>
      </c>
      <c r="G36" t="s">
        <v>216</v>
      </c>
      <c r="I36" t="s">
        <v>150</v>
      </c>
      <c r="J36" s="56" t="s">
        <v>34</v>
      </c>
      <c r="K36" s="11">
        <v>147894</v>
      </c>
      <c r="L36" s="13">
        <v>45085</v>
      </c>
    </row>
    <row r="38" spans="3:12">
      <c r="C38" s="8" t="s">
        <v>168</v>
      </c>
      <c r="D38" t="s">
        <v>1039</v>
      </c>
    </row>
    <row r="39" spans="3:12">
      <c r="C39" t="s">
        <v>1040</v>
      </c>
    </row>
    <row r="40" spans="3:12">
      <c r="I40" t="s">
        <v>1041</v>
      </c>
    </row>
    <row r="43" spans="3:12">
      <c r="C43" s="8" t="s">
        <v>278</v>
      </c>
      <c r="D43" s="8" t="s">
        <v>168</v>
      </c>
      <c r="E43" s="8" t="s">
        <v>279</v>
      </c>
      <c r="F43" s="8" t="s">
        <v>280</v>
      </c>
      <c r="G43" s="8" t="s">
        <v>281</v>
      </c>
      <c r="H43" s="8" t="s">
        <v>283</v>
      </c>
      <c r="I43" s="135" t="s">
        <v>802</v>
      </c>
    </row>
    <row r="44" spans="3:12">
      <c r="C44">
        <v>2</v>
      </c>
      <c r="D44" t="s">
        <v>312</v>
      </c>
      <c r="E44" t="s">
        <v>313</v>
      </c>
      <c r="F44" t="s">
        <v>314</v>
      </c>
      <c r="G44" s="56" t="s">
        <v>34</v>
      </c>
      <c r="H44" s="11">
        <v>10235</v>
      </c>
      <c r="I44" s="13">
        <v>45131</v>
      </c>
    </row>
    <row r="45" spans="3:12">
      <c r="C45">
        <v>15</v>
      </c>
      <c r="D45" t="s">
        <v>213</v>
      </c>
      <c r="E45" t="s">
        <v>311</v>
      </c>
      <c r="F45" t="s">
        <v>150</v>
      </c>
      <c r="G45" t="s">
        <v>34</v>
      </c>
      <c r="H45" s="11">
        <v>12467</v>
      </c>
      <c r="I45" s="13">
        <v>45096</v>
      </c>
    </row>
    <row r="46" spans="3:12">
      <c r="C46">
        <v>9</v>
      </c>
      <c r="D46" t="s">
        <v>324</v>
      </c>
      <c r="F46" t="s">
        <v>314</v>
      </c>
      <c r="G46" t="s">
        <v>302</v>
      </c>
      <c r="H46" s="11">
        <v>14562</v>
      </c>
      <c r="I46" s="13">
        <v>45131</v>
      </c>
    </row>
    <row r="47" spans="3:12">
      <c r="C47">
        <v>3</v>
      </c>
      <c r="D47" t="s">
        <v>318</v>
      </c>
      <c r="E47" t="s">
        <v>293</v>
      </c>
      <c r="F47" t="s">
        <v>314</v>
      </c>
      <c r="G47" s="56" t="s">
        <v>25</v>
      </c>
      <c r="H47" s="11">
        <v>14785</v>
      </c>
      <c r="I47" s="13">
        <v>45080</v>
      </c>
    </row>
    <row r="48" spans="3:12">
      <c r="C48">
        <v>1</v>
      </c>
      <c r="D48" t="s">
        <v>216</v>
      </c>
      <c r="F48" t="s">
        <v>150</v>
      </c>
      <c r="G48" s="56" t="s">
        <v>34</v>
      </c>
      <c r="H48" s="11">
        <v>147894</v>
      </c>
      <c r="I48" s="13">
        <v>45085</v>
      </c>
    </row>
    <row r="52" spans="3:9">
      <c r="C52" s="8" t="s">
        <v>278</v>
      </c>
      <c r="D52" s="8" t="s">
        <v>168</v>
      </c>
      <c r="E52" s="8" t="s">
        <v>279</v>
      </c>
      <c r="F52" s="8" t="s">
        <v>280</v>
      </c>
      <c r="G52" s="8" t="s">
        <v>281</v>
      </c>
      <c r="H52" s="8" t="s">
        <v>283</v>
      </c>
      <c r="I52" s="135" t="s">
        <v>802</v>
      </c>
    </row>
    <row r="53" spans="3:9">
      <c r="C53">
        <v>12</v>
      </c>
      <c r="D53" s="102" t="s">
        <v>328</v>
      </c>
      <c r="E53" t="s">
        <v>329</v>
      </c>
      <c r="F53" t="s">
        <v>286</v>
      </c>
      <c r="G53" t="s">
        <v>28</v>
      </c>
      <c r="H53" s="11">
        <v>1456</v>
      </c>
      <c r="I53" s="13">
        <v>45051</v>
      </c>
    </row>
    <row r="54" spans="3:9">
      <c r="C54">
        <v>7</v>
      </c>
      <c r="D54" s="102" t="s">
        <v>192</v>
      </c>
      <c r="E54" t="s">
        <v>285</v>
      </c>
      <c r="F54" t="s">
        <v>286</v>
      </c>
      <c r="G54" t="s">
        <v>302</v>
      </c>
      <c r="H54" s="11">
        <v>10000</v>
      </c>
      <c r="I54" s="13">
        <v>45122</v>
      </c>
    </row>
    <row r="55" spans="3:9">
      <c r="C55">
        <v>14</v>
      </c>
      <c r="D55" s="102" t="s">
        <v>288</v>
      </c>
      <c r="E55" t="s">
        <v>289</v>
      </c>
      <c r="F55" t="s">
        <v>290</v>
      </c>
      <c r="G55" t="s">
        <v>34</v>
      </c>
      <c r="H55" s="11">
        <v>12000</v>
      </c>
      <c r="I55" s="13">
        <v>45082</v>
      </c>
    </row>
    <row r="56" spans="3:9">
      <c r="C56">
        <v>11</v>
      </c>
      <c r="D56" s="102" t="s">
        <v>325</v>
      </c>
      <c r="E56" t="s">
        <v>326</v>
      </c>
      <c r="F56" t="s">
        <v>286</v>
      </c>
      <c r="G56" t="s">
        <v>28</v>
      </c>
      <c r="H56" s="11">
        <v>12435</v>
      </c>
      <c r="I56" s="13">
        <v>45090</v>
      </c>
    </row>
    <row r="57" spans="3:9">
      <c r="C57">
        <v>3</v>
      </c>
      <c r="D57" s="102" t="s">
        <v>318</v>
      </c>
      <c r="E57" t="s">
        <v>293</v>
      </c>
      <c r="F57" t="s">
        <v>314</v>
      </c>
      <c r="G57" s="56" t="s">
        <v>25</v>
      </c>
      <c r="H57" s="11">
        <v>14785</v>
      </c>
      <c r="I57" s="13">
        <v>45080</v>
      </c>
    </row>
    <row r="58" spans="3:9">
      <c r="C58">
        <v>4</v>
      </c>
      <c r="D58" s="102" t="s">
        <v>292</v>
      </c>
      <c r="E58" t="s">
        <v>293</v>
      </c>
      <c r="F58" t="s">
        <v>294</v>
      </c>
      <c r="G58" s="25" t="s">
        <v>25</v>
      </c>
      <c r="H58" s="11">
        <v>15000</v>
      </c>
      <c r="I58" s="13">
        <v>45080</v>
      </c>
    </row>
    <row r="59" spans="3:9">
      <c r="C59">
        <v>5</v>
      </c>
      <c r="D59" s="102" t="s">
        <v>224</v>
      </c>
      <c r="F59" t="s">
        <v>290</v>
      </c>
      <c r="G59" s="25" t="s">
        <v>25</v>
      </c>
      <c r="H59" s="11">
        <v>16250</v>
      </c>
      <c r="I59" s="13">
        <v>45116</v>
      </c>
    </row>
    <row r="60" spans="3:9">
      <c r="C60">
        <v>10</v>
      </c>
      <c r="D60" s="102" t="s">
        <v>223</v>
      </c>
      <c r="E60" t="s">
        <v>296</v>
      </c>
      <c r="F60" t="s">
        <v>297</v>
      </c>
      <c r="G60" t="s">
        <v>28</v>
      </c>
      <c r="H60" s="11">
        <v>70000</v>
      </c>
      <c r="I60" s="13">
        <v>45114</v>
      </c>
    </row>
    <row r="61" spans="3:9">
      <c r="C61">
        <v>17</v>
      </c>
      <c r="D61" s="102" t="s">
        <v>321</v>
      </c>
      <c r="E61" t="s">
        <v>322</v>
      </c>
      <c r="F61" t="s">
        <v>290</v>
      </c>
      <c r="G61" t="s">
        <v>34</v>
      </c>
      <c r="H61" s="11">
        <v>147895</v>
      </c>
      <c r="I61" s="13">
        <v>45114</v>
      </c>
    </row>
    <row r="62" spans="3:9">
      <c r="C62">
        <v>18</v>
      </c>
      <c r="D62" s="102" t="s">
        <v>299</v>
      </c>
      <c r="E62" t="s">
        <v>300</v>
      </c>
      <c r="F62" t="s">
        <v>301</v>
      </c>
      <c r="G62" t="s">
        <v>25</v>
      </c>
      <c r="H62" s="11">
        <v>184000</v>
      </c>
      <c r="I62" s="13">
        <v>45086</v>
      </c>
    </row>
    <row r="67" spans="3:9">
      <c r="C67" s="8" t="s">
        <v>278</v>
      </c>
      <c r="D67" s="8" t="s">
        <v>168</v>
      </c>
      <c r="E67" s="8" t="s">
        <v>279</v>
      </c>
      <c r="F67" s="8" t="s">
        <v>280</v>
      </c>
      <c r="G67" s="8" t="s">
        <v>281</v>
      </c>
      <c r="H67" s="8" t="s">
        <v>283</v>
      </c>
      <c r="I67" s="135" t="s">
        <v>802</v>
      </c>
    </row>
    <row r="68" spans="3:9">
      <c r="C68">
        <v>12</v>
      </c>
      <c r="D68" t="s">
        <v>328</v>
      </c>
      <c r="E68" t="s">
        <v>329</v>
      </c>
      <c r="F68" t="s">
        <v>286</v>
      </c>
      <c r="G68" t="s">
        <v>28</v>
      </c>
      <c r="H68" s="11">
        <v>1456</v>
      </c>
      <c r="I68" s="13">
        <v>45051</v>
      </c>
    </row>
    <row r="69" spans="3:9">
      <c r="C69">
        <v>7</v>
      </c>
      <c r="D69" t="s">
        <v>192</v>
      </c>
      <c r="E69" t="s">
        <v>285</v>
      </c>
      <c r="F69" t="s">
        <v>286</v>
      </c>
      <c r="G69" t="s">
        <v>302</v>
      </c>
      <c r="H69" s="11">
        <v>10000</v>
      </c>
      <c r="I69" s="13">
        <v>45122</v>
      </c>
    </row>
    <row r="70" spans="3:9">
      <c r="C70">
        <v>2</v>
      </c>
      <c r="D70" t="s">
        <v>312</v>
      </c>
      <c r="E70" t="s">
        <v>313</v>
      </c>
      <c r="F70" t="s">
        <v>314</v>
      </c>
      <c r="G70" s="56" t="s">
        <v>34</v>
      </c>
      <c r="H70" s="11">
        <v>10235</v>
      </c>
      <c r="I70" s="13">
        <v>45131</v>
      </c>
    </row>
    <row r="71" spans="3:9">
      <c r="C71">
        <v>14</v>
      </c>
      <c r="D71" t="s">
        <v>288</v>
      </c>
      <c r="E71" t="s">
        <v>289</v>
      </c>
      <c r="F71" t="s">
        <v>290</v>
      </c>
      <c r="G71" t="s">
        <v>34</v>
      </c>
      <c r="H71" s="11">
        <v>12000</v>
      </c>
      <c r="I71" s="13">
        <v>45082</v>
      </c>
    </row>
    <row r="72" spans="3:9">
      <c r="C72">
        <v>11</v>
      </c>
      <c r="D72" t="s">
        <v>325</v>
      </c>
      <c r="E72" t="s">
        <v>326</v>
      </c>
      <c r="F72" t="s">
        <v>286</v>
      </c>
      <c r="G72" t="s">
        <v>28</v>
      </c>
      <c r="H72" s="11">
        <v>12435</v>
      </c>
      <c r="I72" s="13">
        <v>45090</v>
      </c>
    </row>
    <row r="73" spans="3:9">
      <c r="C73">
        <v>15</v>
      </c>
      <c r="D73" t="s">
        <v>213</v>
      </c>
      <c r="E73" t="s">
        <v>311</v>
      </c>
      <c r="F73" t="s">
        <v>150</v>
      </c>
      <c r="G73" t="s">
        <v>34</v>
      </c>
      <c r="H73" s="11">
        <v>12467</v>
      </c>
      <c r="I73" s="13">
        <v>45096</v>
      </c>
    </row>
    <row r="74" spans="3:9">
      <c r="C74">
        <v>9</v>
      </c>
      <c r="D74" t="s">
        <v>324</v>
      </c>
      <c r="F74" t="s">
        <v>314</v>
      </c>
      <c r="G74" t="s">
        <v>302</v>
      </c>
      <c r="H74" s="11">
        <v>14562</v>
      </c>
      <c r="I74" s="13">
        <v>45131</v>
      </c>
    </row>
    <row r="75" spans="3:9">
      <c r="C75">
        <v>13</v>
      </c>
      <c r="D75" t="s">
        <v>331</v>
      </c>
      <c r="E75" t="s">
        <v>332</v>
      </c>
      <c r="F75" t="s">
        <v>333</v>
      </c>
      <c r="G75" t="s">
        <v>28</v>
      </c>
      <c r="H75" s="11">
        <v>14656</v>
      </c>
      <c r="I75" s="13">
        <v>45082</v>
      </c>
    </row>
    <row r="76" spans="3:9">
      <c r="C76">
        <v>16</v>
      </c>
      <c r="D76" t="s">
        <v>198</v>
      </c>
      <c r="E76" t="s">
        <v>315</v>
      </c>
      <c r="F76" t="s">
        <v>316</v>
      </c>
      <c r="G76" t="s">
        <v>34</v>
      </c>
      <c r="H76" s="11">
        <v>14789</v>
      </c>
      <c r="I76" s="13">
        <v>45085</v>
      </c>
    </row>
    <row r="77" spans="3:9">
      <c r="C77">
        <v>4</v>
      </c>
      <c r="D77" t="s">
        <v>292</v>
      </c>
      <c r="E77" t="s">
        <v>293</v>
      </c>
      <c r="F77" t="s">
        <v>294</v>
      </c>
      <c r="G77" s="25" t="s">
        <v>25</v>
      </c>
      <c r="H77" s="11">
        <v>15000</v>
      </c>
      <c r="I77" s="13">
        <v>45080</v>
      </c>
    </row>
    <row r="78" spans="3:9">
      <c r="C78">
        <v>5</v>
      </c>
      <c r="D78" t="s">
        <v>224</v>
      </c>
      <c r="F78" t="s">
        <v>290</v>
      </c>
      <c r="G78" s="25" t="s">
        <v>25</v>
      </c>
      <c r="H78" s="11">
        <v>16250</v>
      </c>
      <c r="I78" s="13">
        <v>45116</v>
      </c>
    </row>
    <row r="79" spans="3:9">
      <c r="C79">
        <v>19</v>
      </c>
      <c r="D79" t="s">
        <v>211</v>
      </c>
      <c r="E79" t="s">
        <v>304</v>
      </c>
      <c r="F79" t="s">
        <v>305</v>
      </c>
      <c r="G79" t="s">
        <v>25</v>
      </c>
      <c r="H79" s="11">
        <v>45789</v>
      </c>
      <c r="I79" s="13">
        <v>45117</v>
      </c>
    </row>
    <row r="80" spans="3:9">
      <c r="C80">
        <v>6</v>
      </c>
      <c r="D80" t="s">
        <v>187</v>
      </c>
      <c r="E80" t="s">
        <v>307</v>
      </c>
      <c r="F80" t="s">
        <v>305</v>
      </c>
      <c r="G80" s="25" t="s">
        <v>25</v>
      </c>
      <c r="H80" s="11">
        <v>47866</v>
      </c>
      <c r="I80" s="13">
        <v>45091</v>
      </c>
    </row>
    <row r="81" spans="3:9">
      <c r="C81">
        <v>10</v>
      </c>
      <c r="D81" t="s">
        <v>223</v>
      </c>
      <c r="E81" t="s">
        <v>296</v>
      </c>
      <c r="F81" t="s">
        <v>297</v>
      </c>
      <c r="G81" t="s">
        <v>28</v>
      </c>
      <c r="H81" s="11">
        <v>70000</v>
      </c>
      <c r="I81" s="13">
        <v>45114</v>
      </c>
    </row>
    <row r="82" spans="3:9">
      <c r="C82">
        <v>8</v>
      </c>
      <c r="D82" t="s">
        <v>331</v>
      </c>
      <c r="E82" t="s">
        <v>310</v>
      </c>
      <c r="F82" t="s">
        <v>286</v>
      </c>
      <c r="G82" t="s">
        <v>302</v>
      </c>
      <c r="H82" s="11">
        <v>455651</v>
      </c>
      <c r="I82" s="13">
        <v>45101</v>
      </c>
    </row>
    <row r="86" spans="3:9">
      <c r="C86" s="8" t="s">
        <v>278</v>
      </c>
      <c r="D86" s="8" t="s">
        <v>168</v>
      </c>
      <c r="E86" s="8" t="s">
        <v>279</v>
      </c>
      <c r="F86" s="8" t="s">
        <v>280</v>
      </c>
      <c r="G86" s="8" t="s">
        <v>281</v>
      </c>
      <c r="H86" s="8" t="s">
        <v>283</v>
      </c>
      <c r="I86" s="135" t="s">
        <v>802</v>
      </c>
    </row>
    <row r="87" spans="3:9">
      <c r="C87">
        <v>12</v>
      </c>
      <c r="D87" t="s">
        <v>328</v>
      </c>
      <c r="E87" t="s">
        <v>329</v>
      </c>
      <c r="F87" t="s">
        <v>286</v>
      </c>
      <c r="G87" t="s">
        <v>28</v>
      </c>
      <c r="H87" s="11">
        <v>1456</v>
      </c>
      <c r="I87" s="13">
        <v>45051</v>
      </c>
    </row>
    <row r="88" spans="3:9">
      <c r="C88">
        <v>7</v>
      </c>
      <c r="D88" t="s">
        <v>192</v>
      </c>
      <c r="E88" t="s">
        <v>285</v>
      </c>
      <c r="F88" t="s">
        <v>286</v>
      </c>
      <c r="G88" t="s">
        <v>302</v>
      </c>
      <c r="H88" s="11">
        <v>10000</v>
      </c>
      <c r="I88" s="13">
        <v>45122</v>
      </c>
    </row>
    <row r="89" spans="3:9">
      <c r="C89">
        <v>2</v>
      </c>
      <c r="D89" t="s">
        <v>312</v>
      </c>
      <c r="E89" t="s">
        <v>313</v>
      </c>
      <c r="F89" t="s">
        <v>314</v>
      </c>
      <c r="G89" s="56" t="s">
        <v>34</v>
      </c>
      <c r="H89" s="11">
        <v>10235</v>
      </c>
      <c r="I89" s="13">
        <v>45131</v>
      </c>
    </row>
    <row r="90" spans="3:9">
      <c r="C90">
        <v>14</v>
      </c>
      <c r="D90" t="s">
        <v>288</v>
      </c>
      <c r="E90" t="s">
        <v>289</v>
      </c>
      <c r="F90" t="s">
        <v>290</v>
      </c>
      <c r="G90" t="s">
        <v>34</v>
      </c>
      <c r="H90" s="11">
        <v>12000</v>
      </c>
      <c r="I90" s="13">
        <v>45082</v>
      </c>
    </row>
    <row r="91" spans="3:9">
      <c r="C91">
        <v>11</v>
      </c>
      <c r="D91" t="s">
        <v>325</v>
      </c>
      <c r="E91" t="s">
        <v>326</v>
      </c>
      <c r="F91" t="s">
        <v>286</v>
      </c>
      <c r="G91" t="s">
        <v>28</v>
      </c>
      <c r="H91" s="11">
        <v>12435</v>
      </c>
      <c r="I91" s="13">
        <v>45090</v>
      </c>
    </row>
    <row r="92" spans="3:9">
      <c r="C92">
        <v>15</v>
      </c>
      <c r="D92" t="s">
        <v>213</v>
      </c>
      <c r="E92" t="s">
        <v>311</v>
      </c>
      <c r="F92" t="s">
        <v>150</v>
      </c>
      <c r="G92" t="s">
        <v>34</v>
      </c>
      <c r="H92" s="11">
        <v>12467</v>
      </c>
      <c r="I92" s="13">
        <v>45096</v>
      </c>
    </row>
    <row r="93" spans="3:9">
      <c r="C93">
        <v>9</v>
      </c>
      <c r="D93" t="s">
        <v>324</v>
      </c>
      <c r="F93" t="s">
        <v>314</v>
      </c>
      <c r="G93" t="s">
        <v>302</v>
      </c>
      <c r="H93" s="11">
        <v>14562</v>
      </c>
      <c r="I93" s="13">
        <v>45131</v>
      </c>
    </row>
    <row r="94" spans="3:9">
      <c r="C94">
        <v>13</v>
      </c>
      <c r="D94" t="s">
        <v>331</v>
      </c>
      <c r="E94" t="s">
        <v>332</v>
      </c>
      <c r="F94" t="s">
        <v>333</v>
      </c>
      <c r="G94" t="s">
        <v>28</v>
      </c>
      <c r="H94" s="11">
        <v>14656</v>
      </c>
      <c r="I94" s="13">
        <v>45082</v>
      </c>
    </row>
    <row r="95" spans="3:9">
      <c r="C95">
        <v>16</v>
      </c>
      <c r="D95" t="s">
        <v>198</v>
      </c>
      <c r="E95" t="s">
        <v>315</v>
      </c>
      <c r="F95" t="s">
        <v>316</v>
      </c>
      <c r="G95" t="s">
        <v>34</v>
      </c>
      <c r="H95" s="11">
        <v>14789</v>
      </c>
      <c r="I95" s="13">
        <v>45085</v>
      </c>
    </row>
    <row r="96" spans="3:9">
      <c r="C96">
        <v>4</v>
      </c>
      <c r="D96" t="s">
        <v>292</v>
      </c>
      <c r="E96" t="s">
        <v>293</v>
      </c>
      <c r="F96" t="s">
        <v>294</v>
      </c>
      <c r="G96" s="25" t="s">
        <v>25</v>
      </c>
      <c r="H96" s="11">
        <v>15000</v>
      </c>
      <c r="I96" s="13">
        <v>45080</v>
      </c>
    </row>
    <row r="97" spans="3:9">
      <c r="C97">
        <v>5</v>
      </c>
      <c r="D97" t="s">
        <v>224</v>
      </c>
      <c r="F97" t="s">
        <v>290</v>
      </c>
      <c r="G97" s="25" t="s">
        <v>25</v>
      </c>
      <c r="H97" s="11">
        <v>16250</v>
      </c>
      <c r="I97" s="13">
        <v>45116</v>
      </c>
    </row>
    <row r="98" spans="3:9">
      <c r="C98">
        <v>19</v>
      </c>
      <c r="D98" t="s">
        <v>211</v>
      </c>
      <c r="E98" t="s">
        <v>304</v>
      </c>
      <c r="F98" t="s">
        <v>305</v>
      </c>
      <c r="G98" t="s">
        <v>25</v>
      </c>
      <c r="H98" s="11">
        <v>45789</v>
      </c>
      <c r="I98" s="13">
        <v>45117</v>
      </c>
    </row>
    <row r="99" spans="3:9">
      <c r="C99">
        <v>6</v>
      </c>
      <c r="D99" t="s">
        <v>187</v>
      </c>
      <c r="E99" t="s">
        <v>307</v>
      </c>
      <c r="F99" t="s">
        <v>305</v>
      </c>
      <c r="G99" s="25" t="s">
        <v>25</v>
      </c>
      <c r="H99" s="11">
        <v>47866</v>
      </c>
      <c r="I99" s="13">
        <v>45091</v>
      </c>
    </row>
    <row r="100" spans="3:9">
      <c r="C100">
        <v>10</v>
      </c>
      <c r="D100" t="s">
        <v>223</v>
      </c>
      <c r="E100" t="s">
        <v>296</v>
      </c>
      <c r="F100" t="s">
        <v>297</v>
      </c>
      <c r="G100" t="s">
        <v>28</v>
      </c>
      <c r="H100" s="11">
        <v>70000</v>
      </c>
      <c r="I100" s="13">
        <v>45114</v>
      </c>
    </row>
    <row r="101" spans="3:9">
      <c r="C101">
        <v>8</v>
      </c>
      <c r="D101" t="s">
        <v>331</v>
      </c>
      <c r="E101" t="s">
        <v>310</v>
      </c>
      <c r="F101" t="s">
        <v>286</v>
      </c>
      <c r="G101" t="s">
        <v>302</v>
      </c>
      <c r="H101" s="11">
        <v>455651</v>
      </c>
      <c r="I101" s="13">
        <v>45101</v>
      </c>
    </row>
  </sheetData>
  <sortState xmlns:xlrd2="http://schemas.microsoft.com/office/spreadsheetml/2017/richdata2" ref="B4:H22">
    <sortCondition descending="1" ref="F4:F22" customList="W,N,S,E"/>
  </sortState>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1AC75-17C5-468F-9C80-87E344AD8321}">
  <dimension ref="B1:AD147"/>
  <sheetViews>
    <sheetView workbookViewId="0">
      <selection activeCell="Q41" sqref="Q41"/>
    </sheetView>
  </sheetViews>
  <sheetFormatPr defaultRowHeight="14.45"/>
  <cols>
    <col min="3" max="3" width="15" customWidth="1"/>
    <col min="7" max="7" width="11.28515625" customWidth="1"/>
    <col min="8" max="8" width="13.7109375" customWidth="1"/>
    <col min="16" max="16" width="15" customWidth="1"/>
    <col min="22" max="22" width="15.5703125" customWidth="1"/>
  </cols>
  <sheetData>
    <row r="1" spans="2:29">
      <c r="U1" s="64" t="s">
        <v>1042</v>
      </c>
      <c r="V1" s="64"/>
      <c r="W1" s="64"/>
      <c r="X1" s="64"/>
      <c r="Y1" s="64"/>
      <c r="Z1" s="64"/>
      <c r="AA1" s="64"/>
      <c r="AB1" s="64"/>
      <c r="AC1" s="64"/>
    </row>
    <row r="2" spans="2:29">
      <c r="U2" s="64" t="s">
        <v>1026</v>
      </c>
      <c r="V2" s="64"/>
      <c r="W2" s="64"/>
      <c r="X2" s="64"/>
      <c r="Y2" s="64"/>
      <c r="Z2" s="64"/>
      <c r="AA2" s="64"/>
      <c r="AB2" s="64"/>
      <c r="AC2" s="64"/>
    </row>
    <row r="3" spans="2:29">
      <c r="B3" s="8" t="s">
        <v>278</v>
      </c>
      <c r="C3" s="8" t="s">
        <v>168</v>
      </c>
      <c r="D3" s="8" t="s">
        <v>279</v>
      </c>
      <c r="E3" s="8" t="s">
        <v>280</v>
      </c>
      <c r="F3" s="8" t="s">
        <v>281</v>
      </c>
      <c r="G3" s="8" t="s">
        <v>283</v>
      </c>
      <c r="H3" s="13" t="s">
        <v>802</v>
      </c>
      <c r="I3" s="13"/>
      <c r="U3" s="64"/>
      <c r="V3" s="65" t="s">
        <v>278</v>
      </c>
      <c r="W3" s="65" t="s">
        <v>168</v>
      </c>
      <c r="X3" s="65" t="s">
        <v>279</v>
      </c>
      <c r="Y3" s="65" t="s">
        <v>280</v>
      </c>
      <c r="Z3" s="65" t="s">
        <v>281</v>
      </c>
      <c r="AA3" s="65" t="s">
        <v>283</v>
      </c>
      <c r="AB3" s="66" t="s">
        <v>802</v>
      </c>
      <c r="AC3" s="64"/>
    </row>
    <row r="4" spans="2:29">
      <c r="B4">
        <v>1</v>
      </c>
      <c r="C4" t="s">
        <v>216</v>
      </c>
      <c r="E4" t="s">
        <v>150</v>
      </c>
      <c r="F4" s="56" t="s">
        <v>34</v>
      </c>
      <c r="G4" s="11">
        <v>147894</v>
      </c>
      <c r="H4" s="13">
        <v>45085</v>
      </c>
      <c r="I4" s="13"/>
      <c r="L4" s="61" t="s">
        <v>93</v>
      </c>
      <c r="M4" s="61" t="s">
        <v>280</v>
      </c>
      <c r="U4" s="64"/>
      <c r="V4" s="64">
        <v>1</v>
      </c>
      <c r="W4" s="64" t="s">
        <v>216</v>
      </c>
      <c r="X4" s="64"/>
      <c r="Y4" s="64" t="s">
        <v>150</v>
      </c>
      <c r="Z4" s="64" t="s">
        <v>34</v>
      </c>
      <c r="AA4" s="67">
        <v>147894</v>
      </c>
      <c r="AB4" s="66">
        <v>45085</v>
      </c>
      <c r="AC4" s="64"/>
    </row>
    <row r="5" spans="2:29">
      <c r="B5">
        <v>2</v>
      </c>
      <c r="C5" t="s">
        <v>312</v>
      </c>
      <c r="D5" t="s">
        <v>313</v>
      </c>
      <c r="E5" t="s">
        <v>314</v>
      </c>
      <c r="F5" s="56" t="s">
        <v>34</v>
      </c>
      <c r="G5" s="11">
        <v>10235</v>
      </c>
      <c r="H5" s="13">
        <v>45131</v>
      </c>
      <c r="I5" s="13"/>
      <c r="L5" s="1" t="s">
        <v>25</v>
      </c>
      <c r="M5" s="1" t="s">
        <v>286</v>
      </c>
      <c r="U5" s="64"/>
      <c r="V5" s="64">
        <v>2</v>
      </c>
      <c r="W5" s="64" t="s">
        <v>312</v>
      </c>
      <c r="X5" s="64" t="s">
        <v>313</v>
      </c>
      <c r="Y5" s="64" t="s">
        <v>314</v>
      </c>
      <c r="Z5" s="64" t="s">
        <v>34</v>
      </c>
      <c r="AA5" s="67">
        <v>10235</v>
      </c>
      <c r="AB5" s="66">
        <v>45131</v>
      </c>
      <c r="AC5" s="64"/>
    </row>
    <row r="6" spans="2:29">
      <c r="B6">
        <v>3</v>
      </c>
      <c r="C6" t="s">
        <v>318</v>
      </c>
      <c r="D6" t="s">
        <v>293</v>
      </c>
      <c r="E6" t="s">
        <v>319</v>
      </c>
      <c r="F6" s="56" t="s">
        <v>25</v>
      </c>
      <c r="G6" s="11">
        <v>14785</v>
      </c>
      <c r="H6" s="13">
        <v>45080</v>
      </c>
      <c r="I6" s="13"/>
      <c r="U6" s="64"/>
      <c r="V6" s="64">
        <v>3</v>
      </c>
      <c r="W6" s="64" t="s">
        <v>318</v>
      </c>
      <c r="X6" s="64" t="s">
        <v>293</v>
      </c>
      <c r="Y6" s="64" t="s">
        <v>319</v>
      </c>
      <c r="Z6" s="64" t="s">
        <v>25</v>
      </c>
      <c r="AA6" s="67">
        <v>14785</v>
      </c>
      <c r="AB6" s="66">
        <v>45080</v>
      </c>
      <c r="AC6" s="64"/>
    </row>
    <row r="7" spans="2:29">
      <c r="B7">
        <v>4</v>
      </c>
      <c r="C7" t="s">
        <v>292</v>
      </c>
      <c r="D7" t="s">
        <v>293</v>
      </c>
      <c r="E7" t="s">
        <v>294</v>
      </c>
      <c r="F7" s="25" t="s">
        <v>25</v>
      </c>
      <c r="G7" s="11">
        <v>15000</v>
      </c>
      <c r="H7" s="13">
        <v>45080</v>
      </c>
      <c r="I7" s="13"/>
      <c r="U7" s="64"/>
      <c r="V7" s="64">
        <v>4</v>
      </c>
      <c r="W7" s="64" t="s">
        <v>292</v>
      </c>
      <c r="X7" s="64" t="s">
        <v>293</v>
      </c>
      <c r="Y7" s="64" t="s">
        <v>294</v>
      </c>
      <c r="Z7" s="64" t="s">
        <v>25</v>
      </c>
      <c r="AA7" s="67">
        <v>15000</v>
      </c>
      <c r="AB7" s="66">
        <v>45080</v>
      </c>
      <c r="AC7" s="64"/>
    </row>
    <row r="8" spans="2:29">
      <c r="B8">
        <v>5</v>
      </c>
      <c r="C8" t="s">
        <v>224</v>
      </c>
      <c r="E8" t="s">
        <v>290</v>
      </c>
      <c r="F8" s="25" t="s">
        <v>25</v>
      </c>
      <c r="G8" s="11">
        <v>16250</v>
      </c>
      <c r="H8" s="13">
        <v>45116</v>
      </c>
      <c r="I8" s="13"/>
      <c r="Q8" t="s">
        <v>1043</v>
      </c>
      <c r="U8" s="64"/>
      <c r="V8" s="64">
        <v>6</v>
      </c>
      <c r="W8" s="64" t="s">
        <v>187</v>
      </c>
      <c r="X8" s="64" t="s">
        <v>307</v>
      </c>
      <c r="Y8" s="64" t="s">
        <v>305</v>
      </c>
      <c r="Z8" s="64" t="s">
        <v>25</v>
      </c>
      <c r="AA8" s="67">
        <v>47866</v>
      </c>
      <c r="AB8" s="66">
        <v>45091</v>
      </c>
      <c r="AC8" s="64"/>
    </row>
    <row r="9" spans="2:29">
      <c r="B9">
        <v>6</v>
      </c>
      <c r="C9" t="s">
        <v>187</v>
      </c>
      <c r="D9" t="s">
        <v>307</v>
      </c>
      <c r="E9" t="s">
        <v>305</v>
      </c>
      <c r="F9" s="25" t="s">
        <v>25</v>
      </c>
      <c r="G9" s="11">
        <v>47866</v>
      </c>
      <c r="H9" s="13">
        <v>45091</v>
      </c>
      <c r="I9" s="13"/>
      <c r="U9" s="64"/>
      <c r="V9" s="64">
        <v>7</v>
      </c>
      <c r="W9" s="64" t="s">
        <v>192</v>
      </c>
      <c r="X9" s="64" t="s">
        <v>285</v>
      </c>
      <c r="Y9" s="64" t="s">
        <v>286</v>
      </c>
      <c r="Z9" s="64" t="s">
        <v>302</v>
      </c>
      <c r="AA9" s="67">
        <v>10000</v>
      </c>
      <c r="AB9" s="66">
        <v>45122</v>
      </c>
      <c r="AC9" s="64"/>
    </row>
    <row r="10" spans="2:29">
      <c r="B10">
        <v>7</v>
      </c>
      <c r="C10" t="s">
        <v>192</v>
      </c>
      <c r="D10" t="s">
        <v>285</v>
      </c>
      <c r="E10" t="s">
        <v>286</v>
      </c>
      <c r="F10" t="s">
        <v>302</v>
      </c>
      <c r="G10" s="11">
        <v>10000</v>
      </c>
      <c r="H10" s="13">
        <v>45122</v>
      </c>
      <c r="I10" s="13"/>
      <c r="U10" s="64"/>
      <c r="V10" s="64">
        <v>8</v>
      </c>
      <c r="W10" s="64" t="s">
        <v>309</v>
      </c>
      <c r="X10" s="64" t="s">
        <v>310</v>
      </c>
      <c r="Y10" s="64" t="s">
        <v>286</v>
      </c>
      <c r="Z10" s="64" t="s">
        <v>302</v>
      </c>
      <c r="AA10" s="67">
        <v>455651</v>
      </c>
      <c r="AB10" s="66">
        <v>45101</v>
      </c>
      <c r="AC10" s="64"/>
    </row>
    <row r="11" spans="2:29">
      <c r="B11">
        <v>8</v>
      </c>
      <c r="C11" t="s">
        <v>309</v>
      </c>
      <c r="D11" t="s">
        <v>310</v>
      </c>
      <c r="E11" t="s">
        <v>286</v>
      </c>
      <c r="F11" t="s">
        <v>302</v>
      </c>
      <c r="G11" s="11">
        <v>455651</v>
      </c>
      <c r="H11" s="13">
        <v>45101</v>
      </c>
      <c r="I11" s="13"/>
      <c r="U11" s="64"/>
      <c r="V11" s="64">
        <v>9</v>
      </c>
      <c r="W11" s="64" t="s">
        <v>324</v>
      </c>
      <c r="X11" s="64"/>
      <c r="Y11" s="64" t="s">
        <v>314</v>
      </c>
      <c r="Z11" s="64" t="s">
        <v>302</v>
      </c>
      <c r="AA11" s="67">
        <v>14562</v>
      </c>
      <c r="AB11" s="66">
        <v>45131</v>
      </c>
      <c r="AC11" s="64"/>
    </row>
    <row r="12" spans="2:29">
      <c r="B12">
        <v>9</v>
      </c>
      <c r="C12" t="s">
        <v>324</v>
      </c>
      <c r="E12" t="s">
        <v>314</v>
      </c>
      <c r="F12" t="s">
        <v>302</v>
      </c>
      <c r="G12" s="11">
        <v>14562</v>
      </c>
      <c r="H12" s="13">
        <v>45131</v>
      </c>
      <c r="I12" s="13"/>
      <c r="S12" s="8"/>
      <c r="T12" s="8"/>
      <c r="U12" s="65"/>
      <c r="V12" s="64">
        <v>10</v>
      </c>
      <c r="W12" s="64" t="s">
        <v>223</v>
      </c>
      <c r="X12" s="64" t="s">
        <v>296</v>
      </c>
      <c r="Y12" s="64" t="s">
        <v>297</v>
      </c>
      <c r="Z12" s="64" t="s">
        <v>28</v>
      </c>
      <c r="AA12" s="67">
        <v>70000</v>
      </c>
      <c r="AB12" s="66">
        <v>45114</v>
      </c>
      <c r="AC12" s="64"/>
    </row>
    <row r="13" spans="2:29">
      <c r="B13">
        <v>10</v>
      </c>
      <c r="C13" t="s">
        <v>223</v>
      </c>
      <c r="D13" t="s">
        <v>296</v>
      </c>
      <c r="E13" t="s">
        <v>297</v>
      </c>
      <c r="F13" t="s">
        <v>28</v>
      </c>
      <c r="G13" s="11">
        <v>70000</v>
      </c>
      <c r="H13" s="13">
        <v>45114</v>
      </c>
      <c r="I13" s="13"/>
      <c r="J13" s="57"/>
      <c r="K13" s="57"/>
      <c r="L13" s="57"/>
      <c r="M13" s="57"/>
      <c r="N13" s="57"/>
      <c r="O13" s="57"/>
      <c r="P13" s="57"/>
      <c r="Q13" s="57"/>
      <c r="U13" s="64"/>
      <c r="V13" s="64">
        <v>11</v>
      </c>
      <c r="W13" s="64" t="s">
        <v>325</v>
      </c>
      <c r="X13" s="64" t="s">
        <v>326</v>
      </c>
      <c r="Y13" s="64" t="s">
        <v>286</v>
      </c>
      <c r="Z13" s="64" t="s">
        <v>28</v>
      </c>
      <c r="AA13" s="67">
        <v>12435</v>
      </c>
      <c r="AB13" s="66">
        <v>45090</v>
      </c>
      <c r="AC13" s="64"/>
    </row>
    <row r="14" spans="2:29">
      <c r="B14">
        <v>11</v>
      </c>
      <c r="C14" t="s">
        <v>325</v>
      </c>
      <c r="D14" t="s">
        <v>326</v>
      </c>
      <c r="E14" t="s">
        <v>286</v>
      </c>
      <c r="F14" t="s">
        <v>28</v>
      </c>
      <c r="G14" s="11">
        <v>12435</v>
      </c>
      <c r="H14" s="13">
        <v>45090</v>
      </c>
      <c r="I14" s="13"/>
      <c r="J14" s="58" t="s">
        <v>278</v>
      </c>
      <c r="K14" s="58" t="s">
        <v>168</v>
      </c>
      <c r="L14" s="58" t="s">
        <v>279</v>
      </c>
      <c r="M14" s="58" t="s">
        <v>280</v>
      </c>
      <c r="N14" s="58" t="s">
        <v>281</v>
      </c>
      <c r="O14" s="58" t="s">
        <v>283</v>
      </c>
      <c r="P14" s="59" t="s">
        <v>802</v>
      </c>
      <c r="Q14" s="57"/>
      <c r="U14" s="64"/>
      <c r="V14" s="64">
        <v>12</v>
      </c>
      <c r="W14" s="64" t="s">
        <v>328</v>
      </c>
      <c r="X14" s="64" t="s">
        <v>329</v>
      </c>
      <c r="Y14" s="64" t="s">
        <v>286</v>
      </c>
      <c r="Z14" s="64" t="s">
        <v>28</v>
      </c>
      <c r="AA14" s="67">
        <v>1456</v>
      </c>
      <c r="AB14" s="66">
        <v>45051</v>
      </c>
      <c r="AC14" s="64"/>
    </row>
    <row r="15" spans="2:29">
      <c r="B15">
        <v>12</v>
      </c>
      <c r="C15" t="s">
        <v>328</v>
      </c>
      <c r="D15" t="s">
        <v>329</v>
      </c>
      <c r="E15" t="s">
        <v>286</v>
      </c>
      <c r="F15" t="s">
        <v>28</v>
      </c>
      <c r="G15" s="11">
        <v>1456</v>
      </c>
      <c r="H15" s="13">
        <v>45051</v>
      </c>
      <c r="I15" s="13"/>
      <c r="J15" s="57">
        <v>14</v>
      </c>
      <c r="K15" s="57" t="s">
        <v>318</v>
      </c>
      <c r="L15" s="57" t="s">
        <v>293</v>
      </c>
      <c r="M15" s="57" t="s">
        <v>319</v>
      </c>
      <c r="N15" s="57" t="s">
        <v>25</v>
      </c>
      <c r="O15" s="60">
        <v>14785</v>
      </c>
      <c r="P15" s="59">
        <v>45080</v>
      </c>
      <c r="Q15" s="57"/>
      <c r="U15" s="64"/>
      <c r="V15" s="64">
        <v>15</v>
      </c>
      <c r="W15" s="64" t="s">
        <v>213</v>
      </c>
      <c r="X15" s="64" t="s">
        <v>311</v>
      </c>
      <c r="Y15" s="64" t="s">
        <v>150</v>
      </c>
      <c r="Z15" s="64" t="s">
        <v>34</v>
      </c>
      <c r="AA15" s="67">
        <v>12467</v>
      </c>
      <c r="AB15" s="66">
        <v>45096</v>
      </c>
      <c r="AC15" s="64"/>
    </row>
    <row r="16" spans="2:29">
      <c r="B16">
        <v>13</v>
      </c>
      <c r="C16" t="s">
        <v>331</v>
      </c>
      <c r="D16" t="s">
        <v>332</v>
      </c>
      <c r="E16" t="s">
        <v>333</v>
      </c>
      <c r="F16" t="s">
        <v>28</v>
      </c>
      <c r="G16" s="11">
        <v>14656</v>
      </c>
      <c r="H16" s="13">
        <v>45082</v>
      </c>
      <c r="I16" s="13"/>
      <c r="J16" s="57">
        <v>3</v>
      </c>
      <c r="K16" s="57" t="s">
        <v>292</v>
      </c>
      <c r="L16" s="57" t="s">
        <v>293</v>
      </c>
      <c r="M16" s="57" t="s">
        <v>294</v>
      </c>
      <c r="N16" s="57" t="s">
        <v>25</v>
      </c>
      <c r="O16" s="60">
        <v>15000</v>
      </c>
      <c r="P16" s="59">
        <v>45080</v>
      </c>
      <c r="Q16" s="57"/>
      <c r="U16" s="64"/>
      <c r="V16" s="64">
        <v>18</v>
      </c>
      <c r="W16" s="64" t="s">
        <v>299</v>
      </c>
      <c r="X16" s="64" t="s">
        <v>300</v>
      </c>
      <c r="Y16" s="64" t="s">
        <v>301</v>
      </c>
      <c r="Z16" s="64" t="s">
        <v>25</v>
      </c>
      <c r="AA16" s="67">
        <v>184000</v>
      </c>
      <c r="AB16" s="66">
        <v>45086</v>
      </c>
      <c r="AC16" s="64"/>
    </row>
    <row r="17" spans="2:30">
      <c r="B17">
        <v>14</v>
      </c>
      <c r="C17" t="s">
        <v>288</v>
      </c>
      <c r="D17" t="s">
        <v>289</v>
      </c>
      <c r="E17" t="s">
        <v>290</v>
      </c>
      <c r="F17" t="s">
        <v>34</v>
      </c>
      <c r="G17" s="11">
        <v>12000</v>
      </c>
      <c r="H17" s="13">
        <v>45082</v>
      </c>
      <c r="I17" s="13"/>
      <c r="J17" s="57">
        <v>5</v>
      </c>
      <c r="K17" s="57" t="s">
        <v>224</v>
      </c>
      <c r="L17" s="57"/>
      <c r="M17" s="57" t="s">
        <v>290</v>
      </c>
      <c r="N17" s="57" t="s">
        <v>25</v>
      </c>
      <c r="O17" s="60">
        <v>16250</v>
      </c>
      <c r="P17" s="59">
        <v>45116</v>
      </c>
      <c r="Q17" s="57"/>
      <c r="U17" s="64"/>
      <c r="V17" s="64">
        <v>19</v>
      </c>
      <c r="W17" s="64" t="s">
        <v>211</v>
      </c>
      <c r="X17" s="64" t="s">
        <v>304</v>
      </c>
      <c r="Y17" s="64" t="s">
        <v>305</v>
      </c>
      <c r="Z17" s="64" t="s">
        <v>25</v>
      </c>
      <c r="AA17" s="67">
        <v>45789</v>
      </c>
      <c r="AB17" s="66">
        <v>45117</v>
      </c>
      <c r="AC17" s="64"/>
    </row>
    <row r="18" spans="2:30">
      <c r="B18">
        <v>15</v>
      </c>
      <c r="C18" t="s">
        <v>213</v>
      </c>
      <c r="D18" t="s">
        <v>311</v>
      </c>
      <c r="E18" t="s">
        <v>150</v>
      </c>
      <c r="F18" t="s">
        <v>34</v>
      </c>
      <c r="G18" s="11">
        <v>12467</v>
      </c>
      <c r="H18" s="13">
        <v>45096</v>
      </c>
      <c r="I18" s="13"/>
      <c r="J18" s="57">
        <v>8</v>
      </c>
      <c r="K18" s="57" t="s">
        <v>187</v>
      </c>
      <c r="L18" s="57" t="s">
        <v>307</v>
      </c>
      <c r="M18" s="57" t="s">
        <v>305</v>
      </c>
      <c r="N18" s="57" t="s">
        <v>25</v>
      </c>
      <c r="O18" s="60">
        <v>47866</v>
      </c>
      <c r="P18" s="59">
        <v>45091</v>
      </c>
      <c r="Q18" s="57"/>
    </row>
    <row r="19" spans="2:30">
      <c r="B19">
        <v>16</v>
      </c>
      <c r="C19" t="s">
        <v>198</v>
      </c>
      <c r="D19" t="s">
        <v>315</v>
      </c>
      <c r="E19" t="s">
        <v>316</v>
      </c>
      <c r="F19" t="s">
        <v>34</v>
      </c>
      <c r="G19" s="11">
        <v>14789</v>
      </c>
      <c r="H19" s="13">
        <v>45085</v>
      </c>
      <c r="I19" s="13"/>
      <c r="J19" s="57">
        <v>6</v>
      </c>
      <c r="K19" s="57" t="s">
        <v>299</v>
      </c>
      <c r="L19" s="57" t="s">
        <v>300</v>
      </c>
      <c r="M19" s="57" t="s">
        <v>301</v>
      </c>
      <c r="N19" s="57" t="s">
        <v>25</v>
      </c>
      <c r="O19" s="60">
        <v>184000</v>
      </c>
      <c r="P19" s="59">
        <v>45086</v>
      </c>
      <c r="Q19" s="57"/>
    </row>
    <row r="20" spans="2:30">
      <c r="B20">
        <v>17</v>
      </c>
      <c r="C20" t="s">
        <v>321</v>
      </c>
      <c r="D20" t="s">
        <v>322</v>
      </c>
      <c r="E20" t="s">
        <v>290</v>
      </c>
      <c r="F20" t="s">
        <v>34</v>
      </c>
      <c r="G20" s="11">
        <v>147895</v>
      </c>
      <c r="H20" s="13">
        <v>45114</v>
      </c>
      <c r="I20" s="13"/>
      <c r="J20" s="57">
        <v>7</v>
      </c>
      <c r="K20" s="57" t="s">
        <v>211</v>
      </c>
      <c r="L20" s="57" t="s">
        <v>304</v>
      </c>
      <c r="M20" s="57" t="s">
        <v>305</v>
      </c>
      <c r="N20" s="57" t="s">
        <v>25</v>
      </c>
      <c r="O20" s="60">
        <v>45789</v>
      </c>
      <c r="P20" s="59">
        <v>45117</v>
      </c>
      <c r="Q20" s="57"/>
    </row>
    <row r="21" spans="2:30">
      <c r="B21">
        <v>18</v>
      </c>
      <c r="C21" t="s">
        <v>299</v>
      </c>
      <c r="D21" t="s">
        <v>300</v>
      </c>
      <c r="E21" t="s">
        <v>301</v>
      </c>
      <c r="F21" t="s">
        <v>25</v>
      </c>
      <c r="G21" s="11">
        <v>184000</v>
      </c>
      <c r="H21" s="13">
        <v>45086</v>
      </c>
      <c r="I21" s="13"/>
      <c r="J21" s="57"/>
      <c r="K21" s="57"/>
      <c r="L21" s="57"/>
      <c r="M21" s="57"/>
      <c r="N21" s="57"/>
      <c r="O21" s="57"/>
      <c r="P21" s="57"/>
      <c r="Q21" s="57"/>
    </row>
    <row r="22" spans="2:30">
      <c r="B22">
        <v>19</v>
      </c>
      <c r="C22" t="s">
        <v>211</v>
      </c>
      <c r="D22" t="s">
        <v>304</v>
      </c>
      <c r="E22" t="s">
        <v>305</v>
      </c>
      <c r="F22" t="s">
        <v>25</v>
      </c>
      <c r="G22" s="11">
        <v>45789</v>
      </c>
      <c r="H22" s="13">
        <v>45117</v>
      </c>
      <c r="I22" s="13"/>
      <c r="W22" t="s">
        <v>93</v>
      </c>
      <c r="AD22" t="s">
        <v>798</v>
      </c>
    </row>
    <row r="23" spans="2:30">
      <c r="H23" s="13"/>
      <c r="I23" s="13"/>
      <c r="W23" t="s">
        <v>1044</v>
      </c>
      <c r="AD23" t="s">
        <v>1045</v>
      </c>
    </row>
    <row r="25" spans="2:30">
      <c r="K25" s="62"/>
      <c r="L25" s="62"/>
      <c r="M25" s="62"/>
      <c r="N25" s="62"/>
    </row>
    <row r="26" spans="2:30">
      <c r="G26" t="s">
        <v>1046</v>
      </c>
      <c r="K26" s="62"/>
      <c r="L26" s="63" t="s">
        <v>93</v>
      </c>
      <c r="M26" s="63" t="s">
        <v>1047</v>
      </c>
      <c r="N26" s="62"/>
    </row>
    <row r="27" spans="2:30">
      <c r="B27" t="s">
        <v>1048</v>
      </c>
      <c r="K27" s="62"/>
      <c r="L27" s="62"/>
      <c r="M27" s="62" t="s">
        <v>298</v>
      </c>
      <c r="N27" s="62"/>
      <c r="P27" t="s">
        <v>1049</v>
      </c>
    </row>
    <row r="28" spans="2:30">
      <c r="B28" t="s">
        <v>1050</v>
      </c>
      <c r="K28" s="62"/>
      <c r="L28" s="62" t="s">
        <v>34</v>
      </c>
      <c r="M28" s="62"/>
      <c r="N28" s="62"/>
    </row>
    <row r="29" spans="2:30">
      <c r="K29" s="62"/>
      <c r="L29" s="62"/>
      <c r="M29" s="62"/>
      <c r="N29" s="62"/>
    </row>
    <row r="32" spans="2:30">
      <c r="E32" t="s">
        <v>1051</v>
      </c>
      <c r="N32" t="s">
        <v>1052</v>
      </c>
    </row>
    <row r="38" spans="2:17">
      <c r="B38" t="s">
        <v>1053</v>
      </c>
    </row>
    <row r="40" spans="2:17">
      <c r="Q40" s="8" t="s">
        <v>168</v>
      </c>
    </row>
    <row r="41" spans="2:17">
      <c r="Q41" t="s">
        <v>130</v>
      </c>
    </row>
    <row r="61" spans="16:18">
      <c r="P61" s="68"/>
      <c r="Q61" s="69" t="s">
        <v>280</v>
      </c>
      <c r="R61" s="68"/>
    </row>
    <row r="62" spans="16:18">
      <c r="P62" s="68"/>
      <c r="Q62" s="68" t="s">
        <v>150</v>
      </c>
      <c r="R62" s="68"/>
    </row>
    <row r="63" spans="16:18">
      <c r="P63" s="68"/>
      <c r="Q63" s="68" t="s">
        <v>314</v>
      </c>
      <c r="R63" s="68"/>
    </row>
    <row r="64" spans="16:18">
      <c r="P64" s="68"/>
      <c r="Q64" s="68" t="s">
        <v>319</v>
      </c>
      <c r="R64" s="68"/>
    </row>
    <row r="65" spans="16:24">
      <c r="P65" s="68"/>
      <c r="Q65" s="68" t="s">
        <v>294</v>
      </c>
      <c r="R65" s="68"/>
    </row>
    <row r="66" spans="16:24">
      <c r="P66" s="68"/>
      <c r="Q66" s="68" t="s">
        <v>290</v>
      </c>
      <c r="R66" s="68"/>
      <c r="T66" t="s">
        <v>1054</v>
      </c>
    </row>
    <row r="67" spans="16:24">
      <c r="P67" s="68"/>
      <c r="Q67" s="68" t="s">
        <v>305</v>
      </c>
      <c r="R67" s="68"/>
    </row>
    <row r="68" spans="16:24">
      <c r="P68" s="68"/>
      <c r="Q68" s="68" t="s">
        <v>286</v>
      </c>
      <c r="R68" s="68"/>
    </row>
    <row r="69" spans="16:24">
      <c r="P69" s="68"/>
      <c r="Q69" s="68" t="s">
        <v>297</v>
      </c>
      <c r="R69" s="68"/>
    </row>
    <row r="70" spans="16:24">
      <c r="P70" s="68"/>
      <c r="Q70" s="68" t="s">
        <v>333</v>
      </c>
      <c r="R70" s="68"/>
    </row>
    <row r="71" spans="16:24">
      <c r="P71" s="68"/>
      <c r="Q71" s="68" t="s">
        <v>316</v>
      </c>
      <c r="R71" s="68"/>
    </row>
    <row r="72" spans="16:24">
      <c r="P72" s="68"/>
      <c r="Q72" s="68" t="s">
        <v>301</v>
      </c>
      <c r="R72" s="68"/>
    </row>
    <row r="73" spans="16:24">
      <c r="P73" s="68"/>
      <c r="Q73" s="68"/>
      <c r="R73" s="68"/>
    </row>
    <row r="79" spans="16:24">
      <c r="P79" s="70" t="s">
        <v>278</v>
      </c>
      <c r="Q79" s="70" t="s">
        <v>168</v>
      </c>
      <c r="R79" s="70" t="s">
        <v>279</v>
      </c>
      <c r="S79" s="70" t="s">
        <v>280</v>
      </c>
      <c r="T79" s="70" t="s">
        <v>281</v>
      </c>
      <c r="U79" s="70" t="s">
        <v>283</v>
      </c>
      <c r="V79" s="74" t="s">
        <v>802</v>
      </c>
      <c r="W79" s="72"/>
      <c r="X79" s="72"/>
    </row>
    <row r="80" spans="16:24">
      <c r="P80">
        <v>3</v>
      </c>
      <c r="Q80" t="s">
        <v>318</v>
      </c>
      <c r="R80" t="s">
        <v>293</v>
      </c>
      <c r="S80" t="s">
        <v>319</v>
      </c>
      <c r="T80" s="56" t="s">
        <v>25</v>
      </c>
      <c r="U80" s="11">
        <v>14785</v>
      </c>
      <c r="V80" s="13">
        <v>45080</v>
      </c>
      <c r="W80" s="72"/>
      <c r="X80" s="72"/>
    </row>
    <row r="81" spans="2:24">
      <c r="B81" t="s">
        <v>1055</v>
      </c>
      <c r="P81">
        <v>4</v>
      </c>
      <c r="Q81" t="s">
        <v>292</v>
      </c>
      <c r="R81" t="s">
        <v>293</v>
      </c>
      <c r="S81" t="s">
        <v>294</v>
      </c>
      <c r="T81" s="25" t="s">
        <v>25</v>
      </c>
      <c r="U81" s="11">
        <v>15000</v>
      </c>
      <c r="V81" s="13">
        <v>45080</v>
      </c>
      <c r="W81" s="72"/>
      <c r="X81" s="72"/>
    </row>
    <row r="82" spans="2:24">
      <c r="P82">
        <v>5</v>
      </c>
      <c r="Q82" t="s">
        <v>224</v>
      </c>
      <c r="S82" t="s">
        <v>290</v>
      </c>
      <c r="T82" s="25" t="s">
        <v>25</v>
      </c>
      <c r="U82" s="11">
        <v>16250</v>
      </c>
      <c r="V82" s="13">
        <v>45116</v>
      </c>
      <c r="W82" s="72"/>
      <c r="X82" s="72"/>
    </row>
    <row r="83" spans="2:24">
      <c r="P83">
        <v>6</v>
      </c>
      <c r="Q83" t="s">
        <v>187</v>
      </c>
      <c r="R83" t="s">
        <v>307</v>
      </c>
      <c r="S83" t="s">
        <v>305</v>
      </c>
      <c r="T83" s="25" t="s">
        <v>25</v>
      </c>
      <c r="U83" s="11">
        <v>47866</v>
      </c>
      <c r="V83" s="13">
        <v>45091</v>
      </c>
      <c r="W83" s="72"/>
      <c r="X83" s="72"/>
    </row>
    <row r="84" spans="2:24">
      <c r="B84" t="s">
        <v>1056</v>
      </c>
      <c r="P84">
        <v>18</v>
      </c>
      <c r="Q84" t="s">
        <v>299</v>
      </c>
      <c r="R84" t="s">
        <v>300</v>
      </c>
      <c r="S84" t="s">
        <v>301</v>
      </c>
      <c r="T84" t="s">
        <v>25</v>
      </c>
      <c r="U84" s="11">
        <v>184000</v>
      </c>
      <c r="V84" s="13">
        <v>45086</v>
      </c>
      <c r="W84" s="72"/>
      <c r="X84" s="72"/>
    </row>
    <row r="85" spans="2:24">
      <c r="P85">
        <v>19</v>
      </c>
      <c r="Q85" t="s">
        <v>211</v>
      </c>
      <c r="R85" t="s">
        <v>304</v>
      </c>
      <c r="S85" t="s">
        <v>305</v>
      </c>
      <c r="T85" t="s">
        <v>25</v>
      </c>
      <c r="U85" s="11">
        <v>45789</v>
      </c>
      <c r="V85" s="13">
        <v>45117</v>
      </c>
      <c r="W85" s="72"/>
      <c r="X85" s="72"/>
    </row>
    <row r="86" spans="2:24">
      <c r="B86" t="s">
        <v>1057</v>
      </c>
      <c r="P86" s="72"/>
      <c r="Q86" s="72"/>
      <c r="R86" s="72"/>
      <c r="S86" s="72"/>
      <c r="T86" s="72"/>
      <c r="U86" s="73"/>
      <c r="V86" s="71"/>
      <c r="W86" s="72"/>
      <c r="X86" s="72"/>
    </row>
    <row r="87" spans="2:24">
      <c r="P87" s="72"/>
      <c r="Q87" s="72"/>
      <c r="R87" s="72"/>
      <c r="S87" s="72"/>
      <c r="T87" s="72"/>
      <c r="U87" s="73"/>
      <c r="V87" s="71"/>
      <c r="W87" s="72" t="s">
        <v>1058</v>
      </c>
      <c r="X87" s="72"/>
    </row>
    <row r="88" spans="2:24">
      <c r="P88" s="72"/>
      <c r="Q88" s="72"/>
      <c r="R88" s="72"/>
      <c r="S88" s="72"/>
      <c r="T88" s="72"/>
      <c r="U88" s="73"/>
      <c r="V88" s="71"/>
      <c r="W88" s="72"/>
      <c r="X88" s="72"/>
    </row>
    <row r="89" spans="2:24">
      <c r="P89" s="72"/>
      <c r="Q89" s="72"/>
      <c r="R89" s="72"/>
      <c r="S89" s="72"/>
      <c r="T89" s="72"/>
      <c r="U89" s="73"/>
      <c r="V89" s="71"/>
      <c r="W89" s="72"/>
      <c r="X89" s="72"/>
    </row>
    <row r="90" spans="2:24">
      <c r="P90" s="72"/>
      <c r="Q90" s="72"/>
      <c r="R90" s="72"/>
      <c r="S90" s="72"/>
      <c r="T90" s="72"/>
      <c r="U90" s="73"/>
      <c r="V90" s="71"/>
      <c r="W90" s="72"/>
      <c r="X90" s="72"/>
    </row>
    <row r="91" spans="2:24">
      <c r="P91" s="72"/>
      <c r="Q91" s="72"/>
      <c r="R91" s="72"/>
      <c r="S91" s="72"/>
      <c r="T91" s="72"/>
      <c r="U91" s="73"/>
      <c r="V91" s="71"/>
      <c r="W91" s="72"/>
      <c r="X91" s="72"/>
    </row>
    <row r="92" spans="2:24">
      <c r="P92" s="72"/>
      <c r="Q92" s="72"/>
      <c r="R92" s="72"/>
      <c r="S92" s="72"/>
      <c r="T92" s="72"/>
      <c r="U92" s="73"/>
      <c r="V92" s="71"/>
      <c r="W92" s="72"/>
      <c r="X92" s="72"/>
    </row>
    <row r="93" spans="2:24">
      <c r="P93" s="72"/>
      <c r="Q93" s="72"/>
      <c r="R93" s="72"/>
      <c r="S93" s="72"/>
      <c r="T93" s="72"/>
      <c r="U93" s="73"/>
      <c r="V93" s="71"/>
      <c r="W93" s="72"/>
      <c r="X93" s="72"/>
    </row>
    <row r="94" spans="2:24">
      <c r="P94" s="72"/>
      <c r="Q94" s="72"/>
      <c r="R94" s="72"/>
      <c r="S94" s="72"/>
      <c r="T94" s="72"/>
      <c r="U94" s="73"/>
      <c r="V94" s="71"/>
      <c r="W94" s="72"/>
      <c r="X94" s="72"/>
    </row>
    <row r="95" spans="2:24">
      <c r="P95" s="72"/>
      <c r="Q95" s="72"/>
      <c r="R95" s="72"/>
      <c r="S95" s="72"/>
      <c r="T95" s="72"/>
      <c r="U95" s="73"/>
      <c r="V95" s="71"/>
      <c r="W95" s="72"/>
      <c r="X95" s="72"/>
    </row>
    <row r="96" spans="2:24">
      <c r="B96" t="s">
        <v>1059</v>
      </c>
      <c r="P96" s="72"/>
      <c r="Q96" s="72"/>
      <c r="R96" s="72"/>
      <c r="S96" s="72"/>
      <c r="T96" s="72"/>
      <c r="U96" s="73"/>
      <c r="V96" s="71"/>
      <c r="W96" s="72"/>
      <c r="X96" s="72"/>
    </row>
    <row r="97" spans="16:24">
      <c r="P97" s="72"/>
      <c r="Q97" s="72"/>
      <c r="R97" s="72"/>
      <c r="S97" s="72"/>
      <c r="T97" s="72"/>
      <c r="U97" s="73"/>
      <c r="V97" s="71"/>
      <c r="W97" s="72"/>
      <c r="X97" s="72"/>
    </row>
    <row r="98" spans="16:24">
      <c r="P98" s="72"/>
      <c r="Q98" s="72"/>
      <c r="R98" s="72"/>
      <c r="S98" s="72"/>
      <c r="T98" s="72"/>
      <c r="U98" s="73"/>
      <c r="V98" s="71"/>
      <c r="W98" s="72"/>
      <c r="X98" s="72"/>
    </row>
    <row r="100" spans="16:24">
      <c r="P100" s="8" t="s">
        <v>278</v>
      </c>
      <c r="Q100" s="8" t="s">
        <v>168</v>
      </c>
      <c r="R100" s="8" t="s">
        <v>279</v>
      </c>
      <c r="S100" s="8" t="s">
        <v>280</v>
      </c>
      <c r="T100" s="8" t="s">
        <v>281</v>
      </c>
      <c r="U100" s="8" t="s">
        <v>283</v>
      </c>
      <c r="V100" s="13" t="s">
        <v>802</v>
      </c>
    </row>
    <row r="101" spans="16:24">
      <c r="P101">
        <v>3</v>
      </c>
      <c r="Q101" t="s">
        <v>318</v>
      </c>
      <c r="R101" t="s">
        <v>293</v>
      </c>
      <c r="S101" t="s">
        <v>319</v>
      </c>
      <c r="T101" s="56" t="s">
        <v>25</v>
      </c>
      <c r="U101" s="11">
        <v>14785</v>
      </c>
      <c r="V101" s="13">
        <v>45080</v>
      </c>
    </row>
    <row r="102" spans="16:24">
      <c r="P102">
        <v>4</v>
      </c>
      <c r="Q102" t="s">
        <v>292</v>
      </c>
      <c r="R102" t="s">
        <v>293</v>
      </c>
      <c r="S102" t="s">
        <v>294</v>
      </c>
      <c r="T102" s="25" t="s">
        <v>25</v>
      </c>
      <c r="U102" s="11">
        <v>15000</v>
      </c>
      <c r="V102" s="13">
        <v>45080</v>
      </c>
    </row>
    <row r="103" spans="16:24">
      <c r="P103">
        <v>5</v>
      </c>
      <c r="Q103" t="s">
        <v>224</v>
      </c>
      <c r="S103" t="s">
        <v>290</v>
      </c>
      <c r="T103" s="25" t="s">
        <v>25</v>
      </c>
      <c r="U103" s="11">
        <v>16250</v>
      </c>
      <c r="V103" s="13">
        <v>45116</v>
      </c>
    </row>
    <row r="104" spans="16:24">
      <c r="P104">
        <v>6</v>
      </c>
      <c r="Q104" t="s">
        <v>187</v>
      </c>
      <c r="R104" t="s">
        <v>307</v>
      </c>
      <c r="S104" t="s">
        <v>305</v>
      </c>
      <c r="T104" s="25" t="s">
        <v>25</v>
      </c>
      <c r="U104" s="11">
        <v>47866</v>
      </c>
      <c r="V104" s="13">
        <v>45091</v>
      </c>
    </row>
    <row r="105" spans="16:24">
      <c r="P105">
        <v>18</v>
      </c>
      <c r="Q105" t="s">
        <v>299</v>
      </c>
      <c r="R105" t="s">
        <v>300</v>
      </c>
      <c r="S105" t="s">
        <v>301</v>
      </c>
      <c r="T105" t="s">
        <v>25</v>
      </c>
      <c r="U105" s="11">
        <v>184000</v>
      </c>
      <c r="V105" s="13">
        <v>45086</v>
      </c>
    </row>
    <row r="106" spans="16:24">
      <c r="P106">
        <v>19</v>
      </c>
      <c r="Q106" t="s">
        <v>211</v>
      </c>
      <c r="R106" t="s">
        <v>304</v>
      </c>
      <c r="S106" t="s">
        <v>305</v>
      </c>
      <c r="T106" t="s">
        <v>25</v>
      </c>
      <c r="U106" s="11">
        <v>45789</v>
      </c>
      <c r="V106" s="13">
        <v>45117</v>
      </c>
    </row>
    <row r="110" spans="16:24">
      <c r="P110" s="8" t="s">
        <v>278</v>
      </c>
      <c r="Q110" s="8" t="s">
        <v>168</v>
      </c>
      <c r="R110" s="8" t="s">
        <v>279</v>
      </c>
      <c r="S110" s="8" t="s">
        <v>280</v>
      </c>
      <c r="T110" s="8" t="s">
        <v>281</v>
      </c>
      <c r="U110" s="8" t="s">
        <v>283</v>
      </c>
      <c r="V110" s="13" t="s">
        <v>802</v>
      </c>
    </row>
    <row r="111" spans="16:24">
      <c r="P111">
        <v>7</v>
      </c>
      <c r="Q111" t="s">
        <v>192</v>
      </c>
      <c r="R111" t="s">
        <v>285</v>
      </c>
      <c r="S111" t="s">
        <v>286</v>
      </c>
      <c r="T111" t="s">
        <v>302</v>
      </c>
      <c r="U111" s="11">
        <v>10000</v>
      </c>
      <c r="V111" s="13">
        <v>45122</v>
      </c>
    </row>
    <row r="112" spans="16:24">
      <c r="P112">
        <v>8</v>
      </c>
      <c r="Q112" t="s">
        <v>309</v>
      </c>
      <c r="R112" t="s">
        <v>310</v>
      </c>
      <c r="S112" t="s">
        <v>286</v>
      </c>
      <c r="T112" t="s">
        <v>302</v>
      </c>
      <c r="U112" s="11">
        <v>455651</v>
      </c>
      <c r="V112" s="13">
        <v>45101</v>
      </c>
    </row>
    <row r="113" spans="2:22">
      <c r="P113">
        <v>11</v>
      </c>
      <c r="Q113" t="s">
        <v>325</v>
      </c>
      <c r="R113" t="s">
        <v>326</v>
      </c>
      <c r="S113" t="s">
        <v>286</v>
      </c>
      <c r="T113" t="s">
        <v>28</v>
      </c>
      <c r="U113" s="11">
        <v>12435</v>
      </c>
      <c r="V113" s="13">
        <v>45090</v>
      </c>
    </row>
    <row r="114" spans="2:22">
      <c r="P114">
        <v>12</v>
      </c>
      <c r="Q114" t="s">
        <v>328</v>
      </c>
      <c r="R114" t="s">
        <v>329</v>
      </c>
      <c r="S114" t="s">
        <v>286</v>
      </c>
      <c r="T114" t="s">
        <v>28</v>
      </c>
      <c r="U114" s="11">
        <v>1456</v>
      </c>
      <c r="V114" s="13">
        <v>45051</v>
      </c>
    </row>
    <row r="117" spans="2:22">
      <c r="P117" s="8" t="s">
        <v>278</v>
      </c>
      <c r="Q117" s="8" t="s">
        <v>168</v>
      </c>
      <c r="R117" s="8" t="s">
        <v>279</v>
      </c>
      <c r="S117" s="8" t="s">
        <v>280</v>
      </c>
      <c r="T117" s="8" t="s">
        <v>281</v>
      </c>
      <c r="U117" s="8" t="s">
        <v>283</v>
      </c>
      <c r="V117" s="13" t="s">
        <v>802</v>
      </c>
    </row>
    <row r="118" spans="2:22">
      <c r="P118">
        <v>7</v>
      </c>
      <c r="Q118" t="s">
        <v>192</v>
      </c>
      <c r="R118" t="s">
        <v>285</v>
      </c>
      <c r="S118" t="s">
        <v>286</v>
      </c>
      <c r="T118" t="s">
        <v>302</v>
      </c>
      <c r="U118" s="11">
        <v>10000</v>
      </c>
      <c r="V118" s="13">
        <v>45122</v>
      </c>
    </row>
    <row r="119" spans="2:22">
      <c r="P119">
        <v>8</v>
      </c>
      <c r="Q119" t="s">
        <v>309</v>
      </c>
      <c r="R119" t="s">
        <v>310</v>
      </c>
      <c r="S119" t="s">
        <v>286</v>
      </c>
      <c r="T119" t="s">
        <v>302</v>
      </c>
      <c r="U119" s="11">
        <v>455651</v>
      </c>
      <c r="V119" s="13">
        <v>45101</v>
      </c>
    </row>
    <row r="120" spans="2:22">
      <c r="P120">
        <v>11</v>
      </c>
      <c r="Q120" t="s">
        <v>325</v>
      </c>
      <c r="R120" t="s">
        <v>326</v>
      </c>
      <c r="S120" t="s">
        <v>286</v>
      </c>
      <c r="T120" t="s">
        <v>28</v>
      </c>
      <c r="U120" s="11">
        <v>12435</v>
      </c>
      <c r="V120" s="13">
        <v>45090</v>
      </c>
    </row>
    <row r="121" spans="2:22">
      <c r="P121">
        <v>12</v>
      </c>
      <c r="Q121" t="s">
        <v>328</v>
      </c>
      <c r="R121" t="s">
        <v>329</v>
      </c>
      <c r="S121" t="s">
        <v>286</v>
      </c>
      <c r="T121" t="s">
        <v>28</v>
      </c>
      <c r="U121" s="11">
        <v>1456</v>
      </c>
      <c r="V121" s="13">
        <v>45051</v>
      </c>
    </row>
    <row r="125" spans="2:22">
      <c r="B125" t="s">
        <v>1060</v>
      </c>
    </row>
    <row r="147" spans="2:2">
      <c r="B147" t="s">
        <v>1018</v>
      </c>
    </row>
  </sheetData>
  <sortState xmlns:xlrd2="http://schemas.microsoft.com/office/spreadsheetml/2017/richdata2" ref="B4:B22">
    <sortCondition ref="B3:B22"/>
  </sortState>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BC4C5-B533-46E2-9BAC-62C5EA56E00C}">
  <dimension ref="A1:T15"/>
  <sheetViews>
    <sheetView topLeftCell="A41" workbookViewId="0">
      <selection activeCell="A17" sqref="A17"/>
    </sheetView>
  </sheetViews>
  <sheetFormatPr defaultRowHeight="14.45"/>
  <cols>
    <col min="7" max="7" width="11" customWidth="1"/>
    <col min="8" max="8" width="11.7109375" customWidth="1"/>
    <col min="9" max="9" width="10.42578125" customWidth="1"/>
    <col min="10" max="10" width="11" customWidth="1"/>
    <col min="12" max="12" width="10.5703125" customWidth="1"/>
    <col min="16" max="16" width="10.28515625" customWidth="1"/>
    <col min="20" max="20" width="9.7109375" customWidth="1"/>
  </cols>
  <sheetData>
    <row r="1" spans="1:20">
      <c r="A1" s="8" t="s">
        <v>278</v>
      </c>
      <c r="B1">
        <v>10</v>
      </c>
      <c r="C1">
        <v>12</v>
      </c>
      <c r="D1">
        <v>14</v>
      </c>
      <c r="E1">
        <v>3</v>
      </c>
      <c r="F1">
        <v>5</v>
      </c>
      <c r="G1">
        <v>8</v>
      </c>
      <c r="H1">
        <v>1</v>
      </c>
      <c r="I1">
        <v>9</v>
      </c>
      <c r="J1">
        <v>16</v>
      </c>
      <c r="K1">
        <v>4</v>
      </c>
      <c r="L1">
        <v>17</v>
      </c>
      <c r="M1">
        <v>18</v>
      </c>
      <c r="N1">
        <v>19</v>
      </c>
      <c r="O1">
        <v>2</v>
      </c>
      <c r="P1">
        <v>11</v>
      </c>
      <c r="Q1">
        <v>13</v>
      </c>
      <c r="R1">
        <v>15</v>
      </c>
      <c r="S1">
        <v>6</v>
      </c>
      <c r="T1">
        <v>7</v>
      </c>
    </row>
    <row r="2" spans="1:20">
      <c r="A2" s="8" t="s">
        <v>168</v>
      </c>
      <c r="B2" t="s">
        <v>216</v>
      </c>
      <c r="C2" t="s">
        <v>312</v>
      </c>
      <c r="D2" t="s">
        <v>318</v>
      </c>
      <c r="E2" t="s">
        <v>292</v>
      </c>
      <c r="F2" t="s">
        <v>224</v>
      </c>
      <c r="G2" t="s">
        <v>187</v>
      </c>
      <c r="H2" t="s">
        <v>192</v>
      </c>
      <c r="I2" t="s">
        <v>309</v>
      </c>
      <c r="J2" t="s">
        <v>324</v>
      </c>
      <c r="K2" t="s">
        <v>223</v>
      </c>
      <c r="L2" t="s">
        <v>325</v>
      </c>
      <c r="M2" t="s">
        <v>328</v>
      </c>
      <c r="N2" t="s">
        <v>331</v>
      </c>
      <c r="O2" t="s">
        <v>288</v>
      </c>
      <c r="P2" t="s">
        <v>213</v>
      </c>
      <c r="Q2" t="s">
        <v>198</v>
      </c>
      <c r="R2" t="s">
        <v>321</v>
      </c>
      <c r="S2" t="s">
        <v>299</v>
      </c>
      <c r="T2" t="s">
        <v>211</v>
      </c>
    </row>
    <row r="3" spans="1:20">
      <c r="A3" s="8" t="s">
        <v>279</v>
      </c>
      <c r="C3" t="s">
        <v>313</v>
      </c>
      <c r="D3" t="s">
        <v>293</v>
      </c>
      <c r="E3" t="s">
        <v>293</v>
      </c>
      <c r="G3" t="s">
        <v>307</v>
      </c>
      <c r="H3" t="s">
        <v>285</v>
      </c>
      <c r="I3" t="s">
        <v>310</v>
      </c>
      <c r="K3" t="s">
        <v>296</v>
      </c>
      <c r="L3" t="s">
        <v>326</v>
      </c>
      <c r="M3" t="s">
        <v>329</v>
      </c>
      <c r="N3" t="s">
        <v>332</v>
      </c>
      <c r="O3" t="s">
        <v>289</v>
      </c>
      <c r="P3" t="s">
        <v>311</v>
      </c>
      <c r="Q3" t="s">
        <v>315</v>
      </c>
      <c r="R3" t="s">
        <v>322</v>
      </c>
      <c r="S3" t="s">
        <v>300</v>
      </c>
      <c r="T3" t="s">
        <v>304</v>
      </c>
    </row>
    <row r="4" spans="1:20">
      <c r="A4" s="8" t="s">
        <v>280</v>
      </c>
      <c r="B4" t="s">
        <v>150</v>
      </c>
      <c r="C4" t="s">
        <v>314</v>
      </c>
      <c r="D4" t="s">
        <v>319</v>
      </c>
      <c r="E4" t="s">
        <v>294</v>
      </c>
      <c r="F4" t="s">
        <v>290</v>
      </c>
      <c r="G4" t="s">
        <v>305</v>
      </c>
      <c r="H4" t="s">
        <v>286</v>
      </c>
      <c r="I4" t="s">
        <v>286</v>
      </c>
      <c r="J4" t="s">
        <v>314</v>
      </c>
      <c r="K4" t="s">
        <v>297</v>
      </c>
      <c r="L4" t="s">
        <v>286</v>
      </c>
      <c r="M4" t="s">
        <v>286</v>
      </c>
      <c r="N4" t="s">
        <v>333</v>
      </c>
      <c r="O4" t="s">
        <v>290</v>
      </c>
      <c r="P4" t="s">
        <v>150</v>
      </c>
      <c r="Q4" t="s">
        <v>316</v>
      </c>
      <c r="R4" t="s">
        <v>290</v>
      </c>
      <c r="S4" t="s">
        <v>301</v>
      </c>
      <c r="T4" t="s">
        <v>305</v>
      </c>
    </row>
    <row r="5" spans="1:20">
      <c r="A5" s="8" t="s">
        <v>281</v>
      </c>
      <c r="B5" s="56" t="s">
        <v>34</v>
      </c>
      <c r="C5" s="56" t="s">
        <v>34</v>
      </c>
      <c r="D5" s="56" t="s">
        <v>25</v>
      </c>
      <c r="E5" s="25" t="s">
        <v>25</v>
      </c>
      <c r="F5" s="25" t="s">
        <v>25</v>
      </c>
      <c r="G5" s="25" t="s">
        <v>25</v>
      </c>
      <c r="H5" t="s">
        <v>302</v>
      </c>
      <c r="I5" t="s">
        <v>302</v>
      </c>
      <c r="J5" t="s">
        <v>302</v>
      </c>
      <c r="K5" t="s">
        <v>28</v>
      </c>
      <c r="L5" t="s">
        <v>28</v>
      </c>
      <c r="M5" t="s">
        <v>28</v>
      </c>
      <c r="N5" t="s">
        <v>28</v>
      </c>
      <c r="O5" t="s">
        <v>34</v>
      </c>
      <c r="P5" t="s">
        <v>34</v>
      </c>
      <c r="Q5" t="s">
        <v>34</v>
      </c>
      <c r="R5" t="s">
        <v>34</v>
      </c>
      <c r="S5" t="s">
        <v>25</v>
      </c>
      <c r="T5" t="s">
        <v>25</v>
      </c>
    </row>
    <row r="6" spans="1:20">
      <c r="A6" s="8" t="s">
        <v>283</v>
      </c>
      <c r="B6" s="11">
        <v>147894</v>
      </c>
      <c r="C6" s="11">
        <v>10235</v>
      </c>
      <c r="D6" s="11">
        <v>14785</v>
      </c>
      <c r="E6" s="11">
        <v>15000</v>
      </c>
      <c r="F6" s="11">
        <v>16250</v>
      </c>
      <c r="G6" s="11">
        <v>47866</v>
      </c>
      <c r="H6" s="11">
        <v>10000</v>
      </c>
      <c r="I6" s="11">
        <v>455651</v>
      </c>
      <c r="J6" s="11">
        <v>14562</v>
      </c>
      <c r="K6" s="11">
        <v>70000</v>
      </c>
      <c r="L6" s="11">
        <v>12435</v>
      </c>
      <c r="M6" s="11">
        <v>1456</v>
      </c>
      <c r="N6" s="11">
        <v>14656</v>
      </c>
      <c r="O6" s="11">
        <v>12000</v>
      </c>
      <c r="P6" s="11">
        <v>12467</v>
      </c>
      <c r="Q6" s="11">
        <v>14789</v>
      </c>
      <c r="R6" s="11">
        <v>147895</v>
      </c>
      <c r="S6" s="11">
        <v>184000</v>
      </c>
      <c r="T6" s="11">
        <v>45789</v>
      </c>
    </row>
    <row r="7" spans="1:20">
      <c r="A7" s="135" t="s">
        <v>802</v>
      </c>
      <c r="B7" s="13">
        <v>45085</v>
      </c>
      <c r="C7" s="13">
        <v>45131</v>
      </c>
      <c r="D7" s="13">
        <v>45080</v>
      </c>
      <c r="E7" s="13">
        <v>45080</v>
      </c>
      <c r="F7" s="13">
        <v>45116</v>
      </c>
      <c r="G7" s="13">
        <v>45091</v>
      </c>
      <c r="H7" s="13">
        <v>45122</v>
      </c>
      <c r="I7" s="13">
        <v>45101</v>
      </c>
      <c r="J7" s="13">
        <v>45131</v>
      </c>
      <c r="K7" s="13">
        <v>45114</v>
      </c>
      <c r="L7" s="13">
        <v>45090</v>
      </c>
      <c r="M7" s="13">
        <v>45051</v>
      </c>
      <c r="N7" s="13">
        <v>45082</v>
      </c>
      <c r="O7" s="13">
        <v>45082</v>
      </c>
      <c r="P7" s="13">
        <v>45096</v>
      </c>
      <c r="Q7" s="13">
        <v>45085</v>
      </c>
      <c r="R7" s="13">
        <v>45114</v>
      </c>
      <c r="S7" s="13">
        <v>45086</v>
      </c>
      <c r="T7" s="13">
        <v>45117</v>
      </c>
    </row>
    <row r="15" spans="1:20">
      <c r="A15" s="8" t="s">
        <v>278</v>
      </c>
      <c r="B15" s="8" t="s">
        <v>168</v>
      </c>
      <c r="C15" s="8" t="s">
        <v>279</v>
      </c>
      <c r="D15" s="8" t="s">
        <v>280</v>
      </c>
      <c r="E15" s="8" t="s">
        <v>281</v>
      </c>
      <c r="F15" s="8" t="s">
        <v>283</v>
      </c>
      <c r="G15" s="135" t="s">
        <v>802</v>
      </c>
      <c r="H15" s="8" t="s">
        <v>1061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45F6D-BCC6-4C27-9FCA-E8502D46DB96}">
  <dimension ref="A1:O29"/>
  <sheetViews>
    <sheetView topLeftCell="A11" zoomScale="110" zoomScaleNormal="110" workbookViewId="0">
      <selection activeCell="I29" sqref="I29"/>
    </sheetView>
  </sheetViews>
  <sheetFormatPr defaultRowHeight="14.45"/>
  <cols>
    <col min="2" max="2" width="16.85546875" customWidth="1"/>
    <col min="6" max="6" width="13.42578125" customWidth="1"/>
    <col min="7" max="7" width="14.5703125" customWidth="1"/>
    <col min="11" max="11" width="11.7109375" customWidth="1"/>
    <col min="12" max="12" width="16" customWidth="1"/>
    <col min="13" max="13" width="10.28515625" customWidth="1"/>
    <col min="14" max="14" width="11.28515625" customWidth="1"/>
    <col min="15" max="15" width="16.85546875" customWidth="1"/>
  </cols>
  <sheetData>
    <row r="1" spans="1:15">
      <c r="A1" s="8" t="s">
        <v>278</v>
      </c>
      <c r="B1" s="8" t="s">
        <v>168</v>
      </c>
      <c r="C1" s="8" t="s">
        <v>279</v>
      </c>
      <c r="D1" s="8" t="s">
        <v>280</v>
      </c>
      <c r="E1" s="8" t="s">
        <v>281</v>
      </c>
      <c r="F1" s="8" t="s">
        <v>393</v>
      </c>
      <c r="G1" s="142" t="s">
        <v>802</v>
      </c>
    </row>
    <row r="2" spans="1:15">
      <c r="A2">
        <v>17</v>
      </c>
      <c r="B2" t="s">
        <v>198</v>
      </c>
      <c r="C2" t="s">
        <v>322</v>
      </c>
      <c r="D2" t="s">
        <v>290</v>
      </c>
      <c r="E2" t="s">
        <v>34</v>
      </c>
      <c r="F2" s="11">
        <v>147895</v>
      </c>
      <c r="G2" s="13">
        <v>45114</v>
      </c>
      <c r="K2" s="75" t="s">
        <v>1062</v>
      </c>
      <c r="L2" s="75" t="s">
        <v>168</v>
      </c>
      <c r="M2" s="75" t="s">
        <v>280</v>
      </c>
      <c r="N2" s="75" t="s">
        <v>93</v>
      </c>
      <c r="O2" s="75" t="s">
        <v>393</v>
      </c>
    </row>
    <row r="3" spans="1:15">
      <c r="A3">
        <v>3</v>
      </c>
      <c r="B3" t="s">
        <v>312</v>
      </c>
      <c r="C3" t="s">
        <v>293</v>
      </c>
      <c r="D3" t="s">
        <v>319</v>
      </c>
      <c r="E3" s="128" t="s">
        <v>25</v>
      </c>
      <c r="F3" s="11">
        <v>14785</v>
      </c>
      <c r="G3" s="13">
        <v>45080</v>
      </c>
      <c r="K3">
        <v>17</v>
      </c>
      <c r="L3" s="51" t="str">
        <f>LOOKUP(K3,A2:A16,B2:B16)</f>
        <v>Akram Khan</v>
      </c>
      <c r="M3" s="51" t="e">
        <f t="shared" ref="M3:N10" si="0">LOOKUP(L3,B2:B16,C2:C16)</f>
        <v>#N/A</v>
      </c>
      <c r="N3" s="51" t="e">
        <f t="shared" si="0"/>
        <v>#N/A</v>
      </c>
      <c r="O3" s="51" t="e">
        <f>LOOKUP(N3,D2:D16,E2:E16)</f>
        <v>#N/A</v>
      </c>
    </row>
    <row r="4" spans="1:15">
      <c r="A4">
        <v>16</v>
      </c>
      <c r="B4" t="s">
        <v>213</v>
      </c>
      <c r="C4" t="s">
        <v>315</v>
      </c>
      <c r="D4" t="s">
        <v>316</v>
      </c>
      <c r="E4" t="s">
        <v>34</v>
      </c>
      <c r="F4" s="11">
        <v>14789</v>
      </c>
      <c r="G4" s="13">
        <v>45085</v>
      </c>
      <c r="K4">
        <v>3</v>
      </c>
      <c r="L4" s="51" t="str">
        <f>LOOKUP(K4,A3:A16,B3:B16)</f>
        <v>Manisha Guha</v>
      </c>
      <c r="M4" s="51" t="str">
        <f>LOOKUP(L4,B3:B16,C3:C16)</f>
        <v>Link Road</v>
      </c>
      <c r="N4" s="51" t="str">
        <f>LOOKUP(M4,C3:C16,D3:D16)</f>
        <v>Bangalore</v>
      </c>
      <c r="O4" s="51" t="str">
        <f>LOOKUP(N4,D3:D16,E3:E16)</f>
        <v>S</v>
      </c>
    </row>
    <row r="5" spans="1:15">
      <c r="A5">
        <v>1</v>
      </c>
      <c r="B5" t="s">
        <v>216</v>
      </c>
      <c r="D5" t="s">
        <v>150</v>
      </c>
      <c r="E5" s="128" t="s">
        <v>34</v>
      </c>
      <c r="F5" s="11">
        <v>147894</v>
      </c>
      <c r="G5" s="13">
        <v>45085</v>
      </c>
      <c r="K5">
        <v>16</v>
      </c>
      <c r="L5" s="51" t="str">
        <f>LOOKUP(K5,A4:A16,B4:B16)</f>
        <v>Akram Khan</v>
      </c>
      <c r="M5" s="51" t="e">
        <f>LOOKUP(L5,B4:B16,C4:C16)</f>
        <v>#N/A</v>
      </c>
      <c r="N5" s="51" t="e">
        <f>LOOKUP(M5,C4:C16,D4:D16)</f>
        <v>#N/A</v>
      </c>
      <c r="O5" s="51" t="e">
        <f>LOOKUP(N5,D4:D16,E4:E16)</f>
        <v>#N/A</v>
      </c>
    </row>
    <row r="6" spans="1:15">
      <c r="A6">
        <v>14</v>
      </c>
      <c r="B6" t="s">
        <v>331</v>
      </c>
      <c r="C6" t="s">
        <v>289</v>
      </c>
      <c r="D6" t="s">
        <v>290</v>
      </c>
      <c r="E6" t="s">
        <v>34</v>
      </c>
      <c r="F6" s="11">
        <v>12000</v>
      </c>
      <c r="G6" s="13">
        <v>45082</v>
      </c>
      <c r="K6">
        <v>15</v>
      </c>
      <c r="L6" s="51" t="str">
        <f>LOOKUP(K6,A5:A19,B5:B19)</f>
        <v>Akram Khan</v>
      </c>
      <c r="M6" s="51" t="e">
        <f>LOOKUP(L6,B5:B19,C5:C19)</f>
        <v>#N/A</v>
      </c>
      <c r="N6" s="51" t="e">
        <f>LOOKUP(M6,C5:C19,D5:D19)</f>
        <v>#N/A</v>
      </c>
      <c r="O6" s="51" t="e">
        <f>LOOKUP(N6,D5:D19,E5:E19)</f>
        <v>#N/A</v>
      </c>
    </row>
    <row r="7" spans="1:15">
      <c r="A7">
        <v>7</v>
      </c>
      <c r="B7" t="s">
        <v>187</v>
      </c>
      <c r="C7" t="s">
        <v>285</v>
      </c>
      <c r="D7" t="s">
        <v>286</v>
      </c>
      <c r="E7" t="s">
        <v>302</v>
      </c>
      <c r="F7" s="11">
        <v>10000</v>
      </c>
      <c r="G7" s="13">
        <v>45122</v>
      </c>
      <c r="K7">
        <v>18</v>
      </c>
      <c r="L7" s="51" t="str">
        <f t="shared" ref="L7:L10" si="1">LOOKUP(K7,A6:A20,B6:B20)</f>
        <v>Arjun Jain</v>
      </c>
      <c r="M7" s="51" t="str">
        <f t="shared" si="0"/>
        <v>Link Road</v>
      </c>
      <c r="N7" s="51" t="str">
        <f t="shared" si="0"/>
        <v>Bangalore</v>
      </c>
      <c r="O7" s="51" t="e">
        <f t="shared" ref="O7:O10" si="2">LOOKUP(N7,D6:D20,E6:E20)</f>
        <v>#N/A</v>
      </c>
    </row>
    <row r="8" spans="1:15">
      <c r="A8">
        <v>19</v>
      </c>
      <c r="B8" t="s">
        <v>299</v>
      </c>
      <c r="C8" t="s">
        <v>304</v>
      </c>
      <c r="D8" t="s">
        <v>305</v>
      </c>
      <c r="E8" t="s">
        <v>25</v>
      </c>
      <c r="F8" s="11">
        <v>45789</v>
      </c>
      <c r="G8" s="13">
        <v>45117</v>
      </c>
      <c r="K8">
        <v>19</v>
      </c>
      <c r="L8" s="51" t="str">
        <f t="shared" si="1"/>
        <v>Arjun Jain</v>
      </c>
      <c r="M8" s="51" t="str">
        <f t="shared" si="0"/>
        <v>Link Road</v>
      </c>
      <c r="N8" s="51" t="str">
        <f t="shared" si="0"/>
        <v>Bangalore</v>
      </c>
      <c r="O8" s="51" t="e">
        <f t="shared" si="2"/>
        <v>#N/A</v>
      </c>
    </row>
    <row r="9" spans="1:15">
      <c r="A9">
        <v>6</v>
      </c>
      <c r="B9" t="s">
        <v>224</v>
      </c>
      <c r="C9" t="s">
        <v>307</v>
      </c>
      <c r="D9" t="s">
        <v>305</v>
      </c>
      <c r="E9" s="128" t="s">
        <v>25</v>
      </c>
      <c r="F9" s="11">
        <v>47866</v>
      </c>
      <c r="G9" s="13">
        <v>45091</v>
      </c>
      <c r="K9">
        <v>1</v>
      </c>
      <c r="L9" s="51" t="e">
        <f t="shared" si="1"/>
        <v>#N/A</v>
      </c>
      <c r="M9" s="51" t="e">
        <f t="shared" si="0"/>
        <v>#N/A</v>
      </c>
      <c r="N9" s="51" t="e">
        <f t="shared" si="0"/>
        <v>#N/A</v>
      </c>
      <c r="O9" s="51" t="e">
        <f t="shared" si="2"/>
        <v>#N/A</v>
      </c>
    </row>
    <row r="10" spans="1:15">
      <c r="A10">
        <v>5</v>
      </c>
      <c r="B10" t="s">
        <v>292</v>
      </c>
      <c r="D10" t="s">
        <v>290</v>
      </c>
      <c r="E10" s="128" t="s">
        <v>25</v>
      </c>
      <c r="F10" s="11">
        <v>16250</v>
      </c>
      <c r="G10" s="13">
        <v>45116</v>
      </c>
      <c r="K10">
        <v>21</v>
      </c>
      <c r="L10" s="51" t="str">
        <f t="shared" si="1"/>
        <v>Arjun Jain</v>
      </c>
      <c r="M10" s="51" t="str">
        <f t="shared" si="0"/>
        <v>Link Road</v>
      </c>
      <c r="N10" s="51" t="str">
        <f t="shared" si="0"/>
        <v>Cuttack</v>
      </c>
      <c r="O10" s="51" t="str">
        <f t="shared" si="2"/>
        <v>W</v>
      </c>
    </row>
    <row r="11" spans="1:15">
      <c r="A11">
        <v>15</v>
      </c>
      <c r="B11" t="s">
        <v>288</v>
      </c>
      <c r="C11" t="s">
        <v>311</v>
      </c>
      <c r="D11" t="s">
        <v>150</v>
      </c>
      <c r="E11" t="s">
        <v>34</v>
      </c>
      <c r="F11" s="11">
        <v>12467</v>
      </c>
      <c r="G11" s="13">
        <v>45096</v>
      </c>
    </row>
    <row r="12" spans="1:15">
      <c r="A12">
        <v>12</v>
      </c>
      <c r="B12" t="s">
        <v>325</v>
      </c>
      <c r="C12" t="s">
        <v>329</v>
      </c>
      <c r="D12" t="s">
        <v>286</v>
      </c>
      <c r="E12" t="s">
        <v>28</v>
      </c>
      <c r="F12" s="11">
        <v>1456</v>
      </c>
      <c r="G12" s="13">
        <v>45051</v>
      </c>
    </row>
    <row r="13" spans="1:15">
      <c r="A13">
        <v>8</v>
      </c>
      <c r="B13" t="s">
        <v>192</v>
      </c>
      <c r="C13" t="s">
        <v>310</v>
      </c>
      <c r="D13" t="s">
        <v>286</v>
      </c>
      <c r="E13" s="149" t="s">
        <v>302</v>
      </c>
      <c r="F13" s="11">
        <v>455651</v>
      </c>
      <c r="G13" s="13">
        <v>45101</v>
      </c>
    </row>
    <row r="14" spans="1:15">
      <c r="A14">
        <v>4</v>
      </c>
      <c r="B14" t="s">
        <v>318</v>
      </c>
      <c r="C14" t="s">
        <v>293</v>
      </c>
      <c r="D14" t="s">
        <v>294</v>
      </c>
      <c r="E14" s="128" t="s">
        <v>25</v>
      </c>
      <c r="F14" s="11">
        <v>15000</v>
      </c>
      <c r="G14" s="13">
        <v>45080</v>
      </c>
      <c r="K14" t="s">
        <v>1063</v>
      </c>
    </row>
    <row r="15" spans="1:15">
      <c r="A15">
        <v>13</v>
      </c>
      <c r="B15" t="s">
        <v>328</v>
      </c>
      <c r="C15" t="s">
        <v>332</v>
      </c>
      <c r="D15" t="s">
        <v>333</v>
      </c>
      <c r="E15" t="s">
        <v>28</v>
      </c>
      <c r="F15" s="11">
        <v>14656</v>
      </c>
      <c r="G15" s="13">
        <v>45082</v>
      </c>
    </row>
    <row r="16" spans="1:15">
      <c r="A16">
        <v>18</v>
      </c>
      <c r="B16" t="s">
        <v>321</v>
      </c>
      <c r="C16" t="s">
        <v>300</v>
      </c>
      <c r="D16" t="s">
        <v>301</v>
      </c>
      <c r="E16" t="s">
        <v>25</v>
      </c>
      <c r="F16" s="11">
        <v>184000</v>
      </c>
      <c r="G16" s="13">
        <v>45086</v>
      </c>
    </row>
    <row r="17" spans="1:15">
      <c r="A17">
        <v>9</v>
      </c>
      <c r="B17" t="s">
        <v>309</v>
      </c>
      <c r="D17" t="s">
        <v>314</v>
      </c>
      <c r="E17" t="s">
        <v>302</v>
      </c>
      <c r="F17" s="11">
        <v>14562</v>
      </c>
      <c r="G17" s="13">
        <v>45131</v>
      </c>
      <c r="K17" s="75" t="s">
        <v>1062</v>
      </c>
      <c r="L17" s="75" t="s">
        <v>168</v>
      </c>
      <c r="M17" s="75" t="s">
        <v>280</v>
      </c>
      <c r="N17" s="75" t="s">
        <v>93</v>
      </c>
      <c r="O17" s="75" t="s">
        <v>393</v>
      </c>
    </row>
    <row r="18" spans="1:15">
      <c r="A18">
        <v>10</v>
      </c>
      <c r="B18" t="s">
        <v>324</v>
      </c>
      <c r="C18" t="s">
        <v>296</v>
      </c>
      <c r="D18" t="s">
        <v>297</v>
      </c>
      <c r="E18" t="s">
        <v>28</v>
      </c>
      <c r="F18" s="11">
        <v>70000</v>
      </c>
      <c r="G18" s="13">
        <v>45114</v>
      </c>
      <c r="K18">
        <v>21</v>
      </c>
      <c r="L18" t="str">
        <f>_xlfn.XLOOKUP(K18,A2:A16,B2:B16,"Does not Exist",0)</f>
        <v>Does not Exist</v>
      </c>
      <c r="M18" t="str">
        <f t="shared" ref="M18:N18" si="3">_xlfn.XLOOKUP(L18,B2:B16,C2:C16,"Does not Exist",0)</f>
        <v>Does not Exist</v>
      </c>
      <c r="N18" t="str">
        <f t="shared" si="3"/>
        <v>Does not Exist</v>
      </c>
      <c r="O18" t="str">
        <f>_xlfn.XLOOKUP(K18,A2:A16,F2:F16,"Does not Exist",0)</f>
        <v>Does not Exist</v>
      </c>
    </row>
    <row r="19" spans="1:15">
      <c r="A19">
        <v>11</v>
      </c>
      <c r="B19" t="s">
        <v>223</v>
      </c>
      <c r="C19" t="s">
        <v>326</v>
      </c>
      <c r="D19" t="s">
        <v>286</v>
      </c>
      <c r="E19" t="s">
        <v>28</v>
      </c>
      <c r="F19" s="11">
        <v>12435</v>
      </c>
      <c r="G19" s="13">
        <v>45090</v>
      </c>
      <c r="K19">
        <v>2</v>
      </c>
      <c r="L19" t="str">
        <f>_xlfn.XLOOKUP(K19,A3:A16,B3:B16,"Does not Exist",0)</f>
        <v>Does not Exist</v>
      </c>
      <c r="M19" t="str">
        <f>_xlfn.XLOOKUP(K19,A2:A16,D2:D16,"Not Found",0)</f>
        <v>Not Found</v>
      </c>
    </row>
    <row r="20" spans="1:15">
      <c r="F20" s="11"/>
      <c r="G20" s="13"/>
      <c r="K20">
        <v>5</v>
      </c>
      <c r="L20" t="str">
        <f>_xlfn.XLOOKUP(K20,A4:A16,B4:B16,"Does not Exist",0)</f>
        <v>Anupam Mishra</v>
      </c>
    </row>
    <row r="21" spans="1:15">
      <c r="K21">
        <v>21</v>
      </c>
      <c r="L21" t="str">
        <f>_xlfn.XLOOKUP(K21,A5:A19,B5:B19,"Does not Exist",0)</f>
        <v>Does not Exist</v>
      </c>
    </row>
    <row r="22" spans="1:15">
      <c r="K22">
        <v>16</v>
      </c>
      <c r="L22" t="str">
        <f t="shared" ref="L22:L25" si="4">_xlfn.XLOOKUP(K22,A6:A20,B6:B20,"Does not Exist",0)</f>
        <v>Does not Exist</v>
      </c>
    </row>
    <row r="23" spans="1:15">
      <c r="K23">
        <v>15</v>
      </c>
      <c r="L23" t="str">
        <f t="shared" si="4"/>
        <v>Anjum Chopra</v>
      </c>
    </row>
    <row r="24" spans="1:15">
      <c r="K24">
        <v>10</v>
      </c>
      <c r="L24" t="str">
        <f t="shared" si="4"/>
        <v>Satish Puri</v>
      </c>
    </row>
    <row r="25" spans="1:15">
      <c r="C25" t="s">
        <v>1064</v>
      </c>
      <c r="D25" t="s">
        <v>1065</v>
      </c>
      <c r="G25" t="s">
        <v>1066</v>
      </c>
      <c r="I25" t="s">
        <v>1067</v>
      </c>
      <c r="K25">
        <v>1</v>
      </c>
      <c r="L25" t="str">
        <f t="shared" si="4"/>
        <v>Does not Exist</v>
      </c>
    </row>
    <row r="26" spans="1:15">
      <c r="G26" t="s">
        <v>1068</v>
      </c>
      <c r="I26" t="s">
        <v>1069</v>
      </c>
    </row>
    <row r="27" spans="1:15">
      <c r="G27" t="s">
        <v>1070</v>
      </c>
    </row>
    <row r="29" spans="1:15">
      <c r="D29" t="s">
        <v>1071</v>
      </c>
    </row>
  </sheetData>
  <sortState xmlns:xlrd2="http://schemas.microsoft.com/office/spreadsheetml/2017/richdata2" ref="A2:G16">
    <sortCondition descending="1" ref="B2:B16"/>
  </sortState>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D2AE5-8858-4AC5-A54C-9DBEF3BA9AFE}">
  <dimension ref="A1:K23"/>
  <sheetViews>
    <sheetView workbookViewId="0">
      <selection activeCell="H14" sqref="H14"/>
    </sheetView>
  </sheetViews>
  <sheetFormatPr defaultRowHeight="14.45"/>
  <sheetData>
    <row r="1" spans="1:11">
      <c r="A1" s="8" t="s">
        <v>278</v>
      </c>
      <c r="B1" s="8" t="s">
        <v>168</v>
      </c>
      <c r="C1" s="8" t="s">
        <v>279</v>
      </c>
      <c r="D1" s="8" t="s">
        <v>280</v>
      </c>
      <c r="E1" s="8" t="s">
        <v>281</v>
      </c>
      <c r="F1" s="8" t="s">
        <v>283</v>
      </c>
      <c r="G1" s="13" t="s">
        <v>802</v>
      </c>
    </row>
    <row r="2" spans="1:11">
      <c r="A2">
        <v>1</v>
      </c>
      <c r="B2" t="s">
        <v>216</v>
      </c>
      <c r="D2" t="s">
        <v>150</v>
      </c>
      <c r="E2" s="56" t="s">
        <v>34</v>
      </c>
      <c r="F2" s="11">
        <v>147894</v>
      </c>
      <c r="G2" s="13">
        <v>45085</v>
      </c>
    </row>
    <row r="3" spans="1:11">
      <c r="A3">
        <v>2</v>
      </c>
      <c r="B3" t="s">
        <v>312</v>
      </c>
      <c r="C3" t="s">
        <v>313</v>
      </c>
      <c r="D3" t="s">
        <v>314</v>
      </c>
      <c r="E3" s="56" t="s">
        <v>34</v>
      </c>
      <c r="F3" s="11">
        <v>10235</v>
      </c>
      <c r="G3" s="13">
        <v>45131</v>
      </c>
    </row>
    <row r="4" spans="1:11">
      <c r="A4">
        <v>3</v>
      </c>
      <c r="B4" t="s">
        <v>318</v>
      </c>
      <c r="C4" t="s">
        <v>293</v>
      </c>
      <c r="D4" t="s">
        <v>319</v>
      </c>
      <c r="E4" s="56" t="s">
        <v>25</v>
      </c>
      <c r="F4" s="11">
        <v>14785</v>
      </c>
      <c r="G4" s="13">
        <v>45080</v>
      </c>
    </row>
    <row r="5" spans="1:11">
      <c r="A5">
        <v>4</v>
      </c>
      <c r="B5" t="s">
        <v>292</v>
      </c>
      <c r="C5" t="s">
        <v>293</v>
      </c>
      <c r="D5" t="s">
        <v>294</v>
      </c>
      <c r="E5" s="25" t="s">
        <v>25</v>
      </c>
      <c r="F5" s="11">
        <v>15000</v>
      </c>
      <c r="G5" s="13">
        <v>45080</v>
      </c>
    </row>
    <row r="6" spans="1:11">
      <c r="A6">
        <v>5</v>
      </c>
      <c r="B6" t="s">
        <v>224</v>
      </c>
      <c r="D6" t="s">
        <v>290</v>
      </c>
      <c r="E6" s="25" t="s">
        <v>25</v>
      </c>
      <c r="F6" s="11">
        <v>16250</v>
      </c>
      <c r="G6" s="13">
        <v>45116</v>
      </c>
    </row>
    <row r="7" spans="1:11">
      <c r="A7">
        <v>6</v>
      </c>
      <c r="B7" t="s">
        <v>187</v>
      </c>
      <c r="C7" t="s">
        <v>307</v>
      </c>
      <c r="D7" t="s">
        <v>305</v>
      </c>
      <c r="E7" s="25" t="s">
        <v>25</v>
      </c>
      <c r="F7" s="11">
        <v>47866</v>
      </c>
      <c r="G7" s="13">
        <v>45091</v>
      </c>
    </row>
    <row r="8" spans="1:11">
      <c r="A8">
        <v>7</v>
      </c>
      <c r="B8" t="s">
        <v>192</v>
      </c>
      <c r="C8" t="s">
        <v>285</v>
      </c>
      <c r="D8" t="s">
        <v>286</v>
      </c>
      <c r="E8" t="s">
        <v>302</v>
      </c>
      <c r="F8" s="11">
        <v>10000</v>
      </c>
      <c r="G8" s="13">
        <v>45122</v>
      </c>
      <c r="J8" t="s">
        <v>1064</v>
      </c>
    </row>
    <row r="9" spans="1:11">
      <c r="A9">
        <v>8</v>
      </c>
      <c r="B9" t="s">
        <v>309</v>
      </c>
      <c r="C9" t="s">
        <v>310</v>
      </c>
      <c r="D9" t="s">
        <v>286</v>
      </c>
      <c r="E9" t="s">
        <v>302</v>
      </c>
      <c r="F9" s="11">
        <v>455651</v>
      </c>
      <c r="G9" s="13">
        <v>45101</v>
      </c>
      <c r="J9" t="s">
        <v>1063</v>
      </c>
    </row>
    <row r="10" spans="1:11">
      <c r="A10">
        <v>9</v>
      </c>
      <c r="B10" t="s">
        <v>324</v>
      </c>
      <c r="D10" t="s">
        <v>314</v>
      </c>
      <c r="E10" t="s">
        <v>302</v>
      </c>
      <c r="F10" s="11">
        <v>14562</v>
      </c>
      <c r="G10" s="13">
        <v>45131</v>
      </c>
      <c r="J10" t="s">
        <v>1072</v>
      </c>
    </row>
    <row r="11" spans="1:11">
      <c r="A11">
        <v>10</v>
      </c>
      <c r="B11" t="s">
        <v>223</v>
      </c>
      <c r="C11" t="s">
        <v>296</v>
      </c>
      <c r="D11" t="s">
        <v>297</v>
      </c>
      <c r="E11" t="s">
        <v>28</v>
      </c>
      <c r="F11" s="11">
        <v>70000</v>
      </c>
      <c r="G11" s="13">
        <v>45114</v>
      </c>
      <c r="J11" t="s">
        <v>1073</v>
      </c>
    </row>
    <row r="12" spans="1:11">
      <c r="A12">
        <v>11</v>
      </c>
      <c r="B12" t="s">
        <v>325</v>
      </c>
      <c r="C12" t="s">
        <v>326</v>
      </c>
      <c r="D12" t="s">
        <v>286</v>
      </c>
      <c r="E12" t="s">
        <v>28</v>
      </c>
      <c r="F12" s="11">
        <v>12435</v>
      </c>
      <c r="G12" s="13">
        <v>45090</v>
      </c>
      <c r="J12" t="s">
        <v>1074</v>
      </c>
    </row>
    <row r="13" spans="1:11">
      <c r="A13">
        <v>12</v>
      </c>
      <c r="B13" t="s">
        <v>328</v>
      </c>
      <c r="C13" t="s">
        <v>329</v>
      </c>
      <c r="D13" t="s">
        <v>286</v>
      </c>
      <c r="E13" t="s">
        <v>28</v>
      </c>
      <c r="F13" s="11">
        <v>1456</v>
      </c>
      <c r="G13" s="13">
        <v>45051</v>
      </c>
    </row>
    <row r="14" spans="1:11">
      <c r="A14">
        <v>13</v>
      </c>
      <c r="B14" t="s">
        <v>331</v>
      </c>
      <c r="C14" t="s">
        <v>332</v>
      </c>
      <c r="D14" t="s">
        <v>333</v>
      </c>
      <c r="E14" t="s">
        <v>28</v>
      </c>
      <c r="F14" s="11">
        <v>14656</v>
      </c>
      <c r="G14" s="13">
        <v>45082</v>
      </c>
    </row>
    <row r="15" spans="1:11">
      <c r="A15">
        <v>14</v>
      </c>
      <c r="B15" t="s">
        <v>288</v>
      </c>
      <c r="C15" t="s">
        <v>289</v>
      </c>
      <c r="D15" t="s">
        <v>290</v>
      </c>
      <c r="E15" t="s">
        <v>34</v>
      </c>
      <c r="F15" s="11">
        <v>12000</v>
      </c>
      <c r="G15" s="13">
        <v>45082</v>
      </c>
    </row>
    <row r="16" spans="1:11">
      <c r="A16">
        <v>15</v>
      </c>
      <c r="B16" t="s">
        <v>213</v>
      </c>
      <c r="C16" t="s">
        <v>311</v>
      </c>
      <c r="D16" t="s">
        <v>150</v>
      </c>
      <c r="E16" t="s">
        <v>34</v>
      </c>
      <c r="F16" s="11">
        <v>12467</v>
      </c>
      <c r="G16" s="13">
        <v>45096</v>
      </c>
      <c r="J16" t="s">
        <v>1072</v>
      </c>
      <c r="K16" t="s">
        <v>1075</v>
      </c>
    </row>
    <row r="17" spans="1:11">
      <c r="A17">
        <v>16</v>
      </c>
      <c r="B17" t="s">
        <v>198</v>
      </c>
      <c r="C17" t="s">
        <v>315</v>
      </c>
      <c r="D17" t="s">
        <v>316</v>
      </c>
      <c r="E17" t="s">
        <v>34</v>
      </c>
      <c r="F17" s="11">
        <v>14789</v>
      </c>
      <c r="G17" s="13">
        <v>45085</v>
      </c>
      <c r="K17" t="s">
        <v>1076</v>
      </c>
    </row>
    <row r="18" spans="1:11">
      <c r="A18">
        <v>17</v>
      </c>
      <c r="B18" t="s">
        <v>321</v>
      </c>
      <c r="C18" t="s">
        <v>322</v>
      </c>
      <c r="D18" t="s">
        <v>290</v>
      </c>
      <c r="E18" t="s">
        <v>34</v>
      </c>
      <c r="F18" s="11">
        <v>147895</v>
      </c>
      <c r="G18" s="13">
        <v>45114</v>
      </c>
      <c r="K18" t="s">
        <v>1077</v>
      </c>
    </row>
    <row r="19" spans="1:11">
      <c r="A19">
        <v>18</v>
      </c>
      <c r="B19" t="s">
        <v>299</v>
      </c>
      <c r="C19" t="s">
        <v>300</v>
      </c>
      <c r="D19" t="s">
        <v>301</v>
      </c>
      <c r="E19" t="s">
        <v>25</v>
      </c>
      <c r="F19" s="11">
        <v>184000</v>
      </c>
      <c r="G19" s="13">
        <v>45086</v>
      </c>
      <c r="K19" t="s">
        <v>1078</v>
      </c>
    </row>
    <row r="20" spans="1:11">
      <c r="A20">
        <v>19</v>
      </c>
      <c r="B20" t="s">
        <v>211</v>
      </c>
      <c r="C20" t="s">
        <v>304</v>
      </c>
      <c r="D20" t="s">
        <v>305</v>
      </c>
      <c r="E20" t="s">
        <v>25</v>
      </c>
      <c r="F20" s="11">
        <v>45789</v>
      </c>
      <c r="G20" s="13">
        <v>45117</v>
      </c>
      <c r="K20" t="s">
        <v>1079</v>
      </c>
    </row>
    <row r="23" spans="1:11">
      <c r="J23" t="s">
        <v>1080</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BCEE3-EA19-4407-8210-4F2AD4CE6719}">
  <dimension ref="A1:T77"/>
  <sheetViews>
    <sheetView zoomScale="110" zoomScaleNormal="110" workbookViewId="0">
      <selection activeCell="D3" sqref="D3"/>
    </sheetView>
  </sheetViews>
  <sheetFormatPr defaultRowHeight="14.45"/>
  <cols>
    <col min="1" max="1" width="11.42578125" customWidth="1"/>
    <col min="2" max="2" width="17.28515625" customWidth="1"/>
    <col min="3" max="3" width="11.140625" customWidth="1"/>
    <col min="4" max="4" width="13.42578125" customWidth="1"/>
    <col min="11" max="11" width="12.28515625" customWidth="1"/>
    <col min="12" max="12" width="16.140625" customWidth="1"/>
  </cols>
  <sheetData>
    <row r="1" spans="1:15">
      <c r="A1" s="76" t="s">
        <v>278</v>
      </c>
      <c r="B1" s="76" t="s">
        <v>168</v>
      </c>
      <c r="C1" s="76" t="s">
        <v>279</v>
      </c>
      <c r="D1" s="76" t="s">
        <v>280</v>
      </c>
      <c r="E1" s="76" t="s">
        <v>281</v>
      </c>
      <c r="F1" s="76" t="s">
        <v>283</v>
      </c>
    </row>
    <row r="2" spans="1:15">
      <c r="A2">
        <v>17</v>
      </c>
      <c r="B2" t="str">
        <f>VLOOKUP(A2,DATA,2,TRUE)</f>
        <v>Prateek Babbar</v>
      </c>
      <c r="C2" t="str">
        <f t="shared" ref="C2:C18" si="0">VLOOKUP(A2,DATA,3,TRUE)</f>
        <v>North Road</v>
      </c>
      <c r="D2" t="str">
        <f>IFERROR(VLOOKUP(A2,DATA,4,FALSE),"Not Found")</f>
        <v>Delhi</v>
      </c>
      <c r="E2" t="str">
        <f>VLOOKUP(A2,DATA,5,FALSE)</f>
        <v>S</v>
      </c>
    </row>
    <row r="3" spans="1:15">
      <c r="A3">
        <v>11</v>
      </c>
      <c r="B3" t="str">
        <f t="shared" ref="B3:B18" si="1">VLOOKUP(A3,DATA,2,FALSE)</f>
        <v>Jharna Biswal</v>
      </c>
      <c r="C3" t="str">
        <f t="shared" si="0"/>
        <v>bandra</v>
      </c>
    </row>
    <row r="4" spans="1:15">
      <c r="A4">
        <v>9</v>
      </c>
      <c r="B4" t="str">
        <f t="shared" si="1"/>
        <v>Arjun Kapoor</v>
      </c>
      <c r="C4">
        <f t="shared" si="0"/>
        <v>0</v>
      </c>
      <c r="D4" t="str">
        <f>IFERROR(VLOOKUP(A4,DATA,4,FALSE),"Not Available")</f>
        <v>Mangalore</v>
      </c>
    </row>
    <row r="5" spans="1:15">
      <c r="A5">
        <v>20</v>
      </c>
      <c r="B5" t="e">
        <f t="shared" si="1"/>
        <v>#N/A</v>
      </c>
      <c r="C5" t="str">
        <f t="shared" si="0"/>
        <v>Elgin Road</v>
      </c>
      <c r="D5" t="str">
        <f>IFERROR(VLOOKUP(A5,DATA,4,FALSE),"Not Available")</f>
        <v>Not Available</v>
      </c>
    </row>
    <row r="6" spans="1:15">
      <c r="A6">
        <v>16</v>
      </c>
      <c r="B6" t="str">
        <f t="shared" si="1"/>
        <v>Prakash Dutta</v>
      </c>
      <c r="C6" t="str">
        <f t="shared" si="0"/>
        <v>Govindpuri</v>
      </c>
    </row>
    <row r="7" spans="1:15">
      <c r="A7">
        <v>3</v>
      </c>
      <c r="B7" t="str">
        <f t="shared" si="1"/>
        <v>Akshn</v>
      </c>
      <c r="C7" t="str">
        <f t="shared" si="0"/>
        <v>Sector 9</v>
      </c>
      <c r="D7" t="str">
        <f t="shared" ref="D7:D18" si="2">IFERROR(VLOOKUP(A7,DATA,4,FALSE),"Not found")</f>
        <v>Mangaloe</v>
      </c>
      <c r="L7" s="14"/>
    </row>
    <row r="8" spans="1:15">
      <c r="A8">
        <v>18</v>
      </c>
      <c r="B8" t="str">
        <f t="shared" si="1"/>
        <v>Priya Agarwal</v>
      </c>
      <c r="C8" t="str">
        <f t="shared" si="0"/>
        <v>Link Road</v>
      </c>
      <c r="D8" t="str">
        <f t="shared" si="2"/>
        <v>Cuttack</v>
      </c>
      <c r="L8" s="14"/>
      <c r="O8" t="s">
        <v>395</v>
      </c>
    </row>
    <row r="9" spans="1:15">
      <c r="A9">
        <v>14</v>
      </c>
      <c r="B9" t="str">
        <f t="shared" si="1"/>
        <v>Manish Grover</v>
      </c>
      <c r="C9" t="str">
        <f t="shared" si="0"/>
        <v>Govidpuri</v>
      </c>
      <c r="D9" t="str">
        <f t="shared" si="2"/>
        <v>Delhi</v>
      </c>
      <c r="L9" s="14"/>
    </row>
    <row r="10" spans="1:15">
      <c r="A10">
        <v>19</v>
      </c>
      <c r="B10" t="str">
        <f t="shared" si="1"/>
        <v>Satish Puri</v>
      </c>
      <c r="C10" t="str">
        <f t="shared" si="0"/>
        <v>Elgin Road</v>
      </c>
      <c r="D10" t="str">
        <f t="shared" si="2"/>
        <v>Kolkata</v>
      </c>
      <c r="L10" s="14"/>
    </row>
    <row r="11" spans="1:15">
      <c r="A11">
        <v>25</v>
      </c>
      <c r="B11" t="e">
        <f t="shared" si="1"/>
        <v>#N/A</v>
      </c>
      <c r="C11" t="str">
        <f t="shared" si="0"/>
        <v>Elgin Road</v>
      </c>
      <c r="D11" t="str">
        <f t="shared" si="2"/>
        <v>Not found</v>
      </c>
      <c r="L11" s="14"/>
    </row>
    <row r="12" spans="1:15">
      <c r="A12">
        <v>4</v>
      </c>
      <c r="B12" t="str">
        <f t="shared" si="1"/>
        <v>Anjali Thakur</v>
      </c>
      <c r="C12" t="str">
        <f t="shared" si="0"/>
        <v>Sector 9</v>
      </c>
      <c r="D12" t="str">
        <f t="shared" si="2"/>
        <v>Noida</v>
      </c>
      <c r="L12" s="14"/>
    </row>
    <row r="13" spans="1:15">
      <c r="A13">
        <v>1</v>
      </c>
      <c r="B13" t="str">
        <f t="shared" si="1"/>
        <v>Akshay</v>
      </c>
      <c r="C13" t="str">
        <f t="shared" si="0"/>
        <v>Jayanagar</v>
      </c>
      <c r="D13" t="str">
        <f t="shared" si="2"/>
        <v>Bangalore</v>
      </c>
      <c r="L13" s="14"/>
    </row>
    <row r="14" spans="1:15">
      <c r="A14">
        <v>5</v>
      </c>
      <c r="B14" t="str">
        <f t="shared" si="1"/>
        <v>Anjali Chopra</v>
      </c>
      <c r="C14" t="str">
        <f t="shared" si="0"/>
        <v>sector 5</v>
      </c>
      <c r="D14" t="str">
        <f t="shared" si="2"/>
        <v>Delhi</v>
      </c>
      <c r="L14" s="14"/>
    </row>
    <row r="15" spans="1:15">
      <c r="A15">
        <v>11</v>
      </c>
      <c r="B15" t="str">
        <f t="shared" si="1"/>
        <v>Jharna Biswal</v>
      </c>
      <c r="C15" t="str">
        <f t="shared" si="0"/>
        <v>bandra</v>
      </c>
      <c r="D15" t="str">
        <f t="shared" si="2"/>
        <v>Mumbai</v>
      </c>
      <c r="L15" s="14" t="s">
        <v>1081</v>
      </c>
    </row>
    <row r="16" spans="1:15">
      <c r="A16">
        <v>9</v>
      </c>
      <c r="B16" t="str">
        <f t="shared" si="1"/>
        <v>Arjun Kapoor</v>
      </c>
      <c r="C16">
        <f>IFERROR(VLOOKUP(A16,DATA,3,FALSE),"Not Found")</f>
        <v>0</v>
      </c>
      <c r="D16" t="str">
        <f t="shared" si="2"/>
        <v>Mangalore</v>
      </c>
      <c r="L16" s="14"/>
    </row>
    <row r="17" spans="1:20">
      <c r="A17">
        <v>5</v>
      </c>
      <c r="B17" t="str">
        <f t="shared" si="1"/>
        <v>Anjali Chopra</v>
      </c>
      <c r="C17" t="str">
        <f t="shared" si="0"/>
        <v>sector 5</v>
      </c>
      <c r="D17" t="str">
        <f t="shared" si="2"/>
        <v>Delhi</v>
      </c>
      <c r="L17" s="14" t="s">
        <v>1082</v>
      </c>
      <c r="N17" t="s">
        <v>1083</v>
      </c>
    </row>
    <row r="18" spans="1:20">
      <c r="A18">
        <v>22</v>
      </c>
      <c r="B18" t="e">
        <f t="shared" si="1"/>
        <v>#N/A</v>
      </c>
      <c r="C18" t="str">
        <f t="shared" si="0"/>
        <v>Elgin Road</v>
      </c>
      <c r="D18" t="str">
        <f t="shared" si="2"/>
        <v>Not found</v>
      </c>
      <c r="L18" s="14"/>
    </row>
    <row r="19" spans="1:20">
      <c r="L19" s="14"/>
    </row>
    <row r="20" spans="1:20">
      <c r="L20" s="14"/>
    </row>
    <row r="21" spans="1:20">
      <c r="L21" s="14"/>
    </row>
    <row r="22" spans="1:20">
      <c r="C22" t="s">
        <v>1084</v>
      </c>
      <c r="E22" t="s">
        <v>1085</v>
      </c>
    </row>
    <row r="24" spans="1:20">
      <c r="C24">
        <v>2</v>
      </c>
      <c r="E24" t="s">
        <v>1086</v>
      </c>
      <c r="N24" s="22"/>
      <c r="O24" s="22"/>
      <c r="P24" s="22"/>
      <c r="Q24" s="22"/>
      <c r="R24" s="22"/>
      <c r="S24" s="22"/>
      <c r="T24" s="22"/>
    </row>
    <row r="25" spans="1:20">
      <c r="N25" s="22" t="s">
        <v>1087</v>
      </c>
      <c r="O25" s="22" t="s">
        <v>1088</v>
      </c>
      <c r="P25" s="22"/>
      <c r="Q25" s="22"/>
      <c r="R25" s="22"/>
      <c r="S25" s="22" t="s">
        <v>1089</v>
      </c>
      <c r="T25" s="22"/>
    </row>
    <row r="26" spans="1:20">
      <c r="C26">
        <v>3</v>
      </c>
      <c r="E26" t="s">
        <v>1090</v>
      </c>
      <c r="N26" s="22"/>
      <c r="O26" s="22"/>
      <c r="P26" s="22"/>
      <c r="Q26" s="22"/>
      <c r="R26" s="22"/>
      <c r="S26" s="22"/>
      <c r="T26" s="22"/>
    </row>
    <row r="27" spans="1:20">
      <c r="N27" s="22" t="s">
        <v>1091</v>
      </c>
      <c r="O27" s="22" t="s">
        <v>1082</v>
      </c>
      <c r="P27" s="22" t="s">
        <v>1092</v>
      </c>
      <c r="Q27" s="22"/>
      <c r="R27" s="22"/>
      <c r="S27" s="22"/>
      <c r="T27" s="22"/>
    </row>
    <row r="28" spans="1:20">
      <c r="C28">
        <v>4</v>
      </c>
      <c r="N28" s="22"/>
      <c r="O28" s="22" t="s">
        <v>1093</v>
      </c>
      <c r="P28" s="22"/>
      <c r="Q28" s="22"/>
      <c r="R28" s="22"/>
      <c r="S28" s="22"/>
      <c r="T28" s="22"/>
    </row>
    <row r="29" spans="1:20">
      <c r="N29" s="22"/>
      <c r="O29" s="22" t="s">
        <v>1094</v>
      </c>
      <c r="P29" s="22"/>
      <c r="Q29" s="22"/>
      <c r="R29" s="22"/>
      <c r="S29" s="22"/>
      <c r="T29" s="22"/>
    </row>
    <row r="30" spans="1:20">
      <c r="C30" t="s">
        <v>1087</v>
      </c>
      <c r="D30" t="s">
        <v>1095</v>
      </c>
      <c r="N30" s="22"/>
      <c r="O30" s="22"/>
      <c r="P30" s="22"/>
      <c r="Q30" s="22"/>
      <c r="R30" s="22"/>
      <c r="S30" s="22"/>
      <c r="T30" s="22"/>
    </row>
    <row r="31" spans="1:20">
      <c r="N31" s="22"/>
      <c r="O31" s="22"/>
      <c r="P31" s="22"/>
      <c r="Q31" s="22"/>
      <c r="R31" s="22"/>
      <c r="S31" s="22"/>
      <c r="T31" s="22"/>
    </row>
    <row r="32" spans="1:20">
      <c r="C32" t="s">
        <v>1096</v>
      </c>
      <c r="D32" t="s">
        <v>1097</v>
      </c>
    </row>
    <row r="34" spans="1:16">
      <c r="C34" t="s">
        <v>1098</v>
      </c>
    </row>
    <row r="37" spans="1:16">
      <c r="L37" t="s">
        <v>1099</v>
      </c>
      <c r="M37" t="s">
        <v>1100</v>
      </c>
    </row>
    <row r="38" spans="1:16">
      <c r="A38" s="76" t="s">
        <v>278</v>
      </c>
      <c r="B38" s="76" t="s">
        <v>168</v>
      </c>
      <c r="C38" s="76" t="s">
        <v>279</v>
      </c>
      <c r="D38" s="76" t="s">
        <v>280</v>
      </c>
      <c r="E38" s="76" t="s">
        <v>281</v>
      </c>
      <c r="F38" s="76" t="s">
        <v>283</v>
      </c>
    </row>
    <row r="39" spans="1:16">
      <c r="A39">
        <v>17</v>
      </c>
      <c r="B39">
        <f>MATCH(B38,HEAD,0)</f>
        <v>2</v>
      </c>
      <c r="C39">
        <f>MATCH(C38,HEAD,0)</f>
        <v>3</v>
      </c>
      <c r="D39">
        <f>MATCH(D38,HEAD,0)</f>
        <v>4</v>
      </c>
      <c r="E39">
        <f>MATCH(E38,HEAD,0)</f>
        <v>5</v>
      </c>
      <c r="F39">
        <f>MATCH(F38,HEAD,0)</f>
        <v>6</v>
      </c>
    </row>
    <row r="40" spans="1:16">
      <c r="A40">
        <v>11</v>
      </c>
      <c r="K40" s="14" t="str" cm="1">
        <f t="array" ref="K40:P40">HEAD</f>
        <v>Emp Code</v>
      </c>
      <c r="L40" s="14" t="str">
        <v>Employee Name</v>
      </c>
      <c r="M40" s="14" t="str">
        <v>Address</v>
      </c>
      <c r="N40" s="14" t="str">
        <v>City</v>
      </c>
      <c r="O40" s="14" t="str">
        <v>region</v>
      </c>
      <c r="P40" s="14" t="str">
        <v>basic</v>
      </c>
    </row>
    <row r="41" spans="1:16">
      <c r="A41">
        <v>9</v>
      </c>
    </row>
    <row r="42" spans="1:16">
      <c r="A42">
        <v>20</v>
      </c>
    </row>
    <row r="43" spans="1:16">
      <c r="A43">
        <v>16</v>
      </c>
      <c r="J43" t="s">
        <v>1101</v>
      </c>
    </row>
    <row r="44" spans="1:16">
      <c r="A44">
        <v>3</v>
      </c>
    </row>
    <row r="45" spans="1:16">
      <c r="A45">
        <v>18</v>
      </c>
    </row>
    <row r="46" spans="1:16">
      <c r="A46">
        <v>14</v>
      </c>
    </row>
    <row r="47" spans="1:16">
      <c r="A47">
        <v>19</v>
      </c>
      <c r="J47" cm="1">
        <f t="array" ref="J47:O65">DATA</f>
        <v>1</v>
      </c>
      <c r="K47" t="str">
        <v>Akshay</v>
      </c>
      <c r="L47" t="str">
        <v>Jayanagar</v>
      </c>
      <c r="M47" t="str">
        <v>Bangalore</v>
      </c>
      <c r="N47" t="str">
        <v>S</v>
      </c>
      <c r="O47">
        <v>147894</v>
      </c>
    </row>
    <row r="48" spans="1:16">
      <c r="A48">
        <v>25</v>
      </c>
      <c r="J48">
        <v>2</v>
      </c>
      <c r="K48" t="str">
        <v>Akram Khan</v>
      </c>
      <c r="L48" t="str">
        <v>M.G.Road</v>
      </c>
      <c r="M48" t="str">
        <v>Mangalore</v>
      </c>
      <c r="N48" t="str">
        <v>S</v>
      </c>
      <c r="O48">
        <v>10235</v>
      </c>
    </row>
    <row r="49" spans="1:15">
      <c r="A49">
        <v>4</v>
      </c>
      <c r="J49">
        <v>3</v>
      </c>
      <c r="K49" t="str">
        <v>Akshn</v>
      </c>
      <c r="L49" t="str">
        <v>Sector 9</v>
      </c>
      <c r="M49" t="str">
        <v>Mangaloe</v>
      </c>
      <c r="N49" t="str">
        <v>W</v>
      </c>
      <c r="O49">
        <v>14785</v>
      </c>
    </row>
    <row r="50" spans="1:15">
      <c r="A50">
        <v>1</v>
      </c>
      <c r="J50">
        <v>4</v>
      </c>
      <c r="K50" t="str">
        <v>Anjali Thakur</v>
      </c>
      <c r="L50" t="str">
        <v>Sector 9</v>
      </c>
      <c r="M50" t="str">
        <v>Noida</v>
      </c>
      <c r="N50" t="str">
        <v>W</v>
      </c>
      <c r="O50">
        <v>15000</v>
      </c>
    </row>
    <row r="51" spans="1:15">
      <c r="A51">
        <v>5</v>
      </c>
      <c r="J51">
        <v>5</v>
      </c>
      <c r="K51" t="str">
        <v>Anjali Chopra</v>
      </c>
      <c r="L51" t="str">
        <v>sector 5</v>
      </c>
      <c r="M51" t="str">
        <v>Delhi</v>
      </c>
      <c r="N51" t="str">
        <v>W</v>
      </c>
      <c r="O51">
        <v>16250</v>
      </c>
    </row>
    <row r="52" spans="1:15">
      <c r="A52">
        <v>11</v>
      </c>
      <c r="J52">
        <v>6</v>
      </c>
      <c r="K52" t="str">
        <v>Anjum Chopra</v>
      </c>
      <c r="L52" t="str">
        <v>Alipore</v>
      </c>
      <c r="M52" t="str">
        <v>Kolkata</v>
      </c>
      <c r="N52" t="str">
        <v>W</v>
      </c>
      <c r="O52">
        <v>47866</v>
      </c>
    </row>
    <row r="53" spans="1:15">
      <c r="A53">
        <v>9</v>
      </c>
      <c r="J53">
        <v>7</v>
      </c>
      <c r="K53" t="str">
        <v>Anupam Mishra</v>
      </c>
      <c r="L53" t="str">
        <v>Andheri(W)</v>
      </c>
      <c r="M53" t="str">
        <v>Mumbai</v>
      </c>
      <c r="N53" t="str">
        <v>E</v>
      </c>
      <c r="O53">
        <v>10000</v>
      </c>
    </row>
    <row r="54" spans="1:15">
      <c r="A54">
        <v>5</v>
      </c>
      <c r="J54">
        <v>8</v>
      </c>
      <c r="K54" t="str">
        <v>Arjun Jain</v>
      </c>
      <c r="L54" t="str">
        <v>MG Road</v>
      </c>
      <c r="M54" t="str">
        <v>Mumbai</v>
      </c>
      <c r="N54" t="str">
        <v>E</v>
      </c>
      <c r="O54">
        <v>455651</v>
      </c>
    </row>
    <row r="55" spans="1:15">
      <c r="A55">
        <v>22</v>
      </c>
      <c r="J55">
        <v>9</v>
      </c>
      <c r="K55" t="str">
        <v>Arjun Kapoor</v>
      </c>
      <c r="L55">
        <v>0</v>
      </c>
      <c r="M55" t="str">
        <v>Mangalore</v>
      </c>
      <c r="N55" t="str">
        <v>E</v>
      </c>
      <c r="O55">
        <v>14562</v>
      </c>
    </row>
    <row r="56" spans="1:15">
      <c r="J56">
        <v>10</v>
      </c>
      <c r="K56" t="str">
        <v>Ashwini</v>
      </c>
      <c r="L56" t="str">
        <v>Egmore</v>
      </c>
      <c r="M56" t="str">
        <v>Chennai</v>
      </c>
      <c r="N56" t="str">
        <v>N</v>
      </c>
      <c r="O56">
        <v>70000</v>
      </c>
    </row>
    <row r="57" spans="1:15">
      <c r="J57">
        <v>11</v>
      </c>
      <c r="K57" t="str">
        <v>Jharna Biswal</v>
      </c>
      <c r="L57" t="str">
        <v>bandra</v>
      </c>
      <c r="M57" t="str">
        <v>Mumbai</v>
      </c>
      <c r="N57" t="str">
        <v>N</v>
      </c>
      <c r="O57">
        <v>12435</v>
      </c>
    </row>
    <row r="58" spans="1:15">
      <c r="J58">
        <v>12</v>
      </c>
      <c r="K58" t="str">
        <v>JP Kumar</v>
      </c>
      <c r="L58" t="str">
        <v>worli</v>
      </c>
      <c r="M58" t="str">
        <v>Mumbai</v>
      </c>
      <c r="N58" t="str">
        <v>N</v>
      </c>
      <c r="O58">
        <v>1456</v>
      </c>
    </row>
    <row r="59" spans="1:15">
      <c r="J59">
        <v>13</v>
      </c>
      <c r="K59" t="str">
        <v>Manish Griver</v>
      </c>
      <c r="L59" t="str">
        <v>S P B Road</v>
      </c>
      <c r="M59" t="str">
        <v>Pune</v>
      </c>
      <c r="N59" t="str">
        <v>N</v>
      </c>
      <c r="O59">
        <v>14656</v>
      </c>
    </row>
    <row r="60" spans="1:15">
      <c r="A60" s="76" t="s">
        <v>278</v>
      </c>
      <c r="B60" s="76" t="s">
        <v>168</v>
      </c>
      <c r="C60" s="76" t="s">
        <v>279</v>
      </c>
      <c r="D60" s="76" t="s">
        <v>280</v>
      </c>
      <c r="E60" s="76" t="s">
        <v>281</v>
      </c>
      <c r="F60" s="76" t="s">
        <v>283</v>
      </c>
      <c r="J60">
        <v>14</v>
      </c>
      <c r="K60" t="str">
        <v>Manish Grover</v>
      </c>
      <c r="L60" t="str">
        <v>Govidpuri</v>
      </c>
      <c r="M60" t="str">
        <v>Delhi</v>
      </c>
      <c r="N60" t="str">
        <v>S</v>
      </c>
      <c r="O60">
        <v>12000</v>
      </c>
    </row>
    <row r="61" spans="1:15">
      <c r="A61">
        <v>17</v>
      </c>
      <c r="B61" t="str">
        <f>IFERROR(VLOOKUP($A61, DATA,MATCH($B60,HEAD,0),FALSE),"--")</f>
        <v>Prateek Babbar</v>
      </c>
      <c r="C61" t="str">
        <f>IFERROR(VLOOKUP($A61, DATA,MATCH($B60,HEAD,0),FALSE),"--")</f>
        <v>Prateek Babbar</v>
      </c>
      <c r="D61" t="str">
        <f>IFERROR(VLOOKUP($A61, DATA,MATCH($B60,HEAD,0),FALSE),"--")</f>
        <v>Prateek Babbar</v>
      </c>
      <c r="E61" t="str">
        <f>IFERROR(VLOOKUP($A61, DATA,MATCH($B60,HEAD,0),FALSE),"--")</f>
        <v>Prateek Babbar</v>
      </c>
      <c r="F61" t="str">
        <f>IFERROR(VLOOKUP($A61, DATA,MATCH($B60,HEAD,0),FALSE),"--")</f>
        <v>Prateek Babbar</v>
      </c>
      <c r="J61">
        <v>15</v>
      </c>
      <c r="K61" t="str">
        <v>Manisha Guha</v>
      </c>
      <c r="L61" t="str">
        <v>Jayanagar</v>
      </c>
      <c r="M61" t="str">
        <v>Bangalore</v>
      </c>
      <c r="N61" t="str">
        <v>S</v>
      </c>
      <c r="O61">
        <v>12467</v>
      </c>
    </row>
    <row r="62" spans="1:15">
      <c r="A62">
        <v>11</v>
      </c>
      <c r="J62">
        <v>16</v>
      </c>
      <c r="K62" t="str">
        <v>Prakash Dutta</v>
      </c>
      <c r="L62" t="str">
        <v>Govindpuri</v>
      </c>
      <c r="M62" t="str">
        <v>Mysore</v>
      </c>
      <c r="N62" t="str">
        <v>S</v>
      </c>
      <c r="O62">
        <v>14789</v>
      </c>
    </row>
    <row r="63" spans="1:15">
      <c r="A63">
        <v>9</v>
      </c>
      <c r="J63">
        <v>17</v>
      </c>
      <c r="K63" t="str">
        <v>Prateek Babbar</v>
      </c>
      <c r="L63" t="str">
        <v>North Road</v>
      </c>
      <c r="M63" t="str">
        <v>Delhi</v>
      </c>
      <c r="N63" t="str">
        <v>S</v>
      </c>
      <c r="O63">
        <v>147895</v>
      </c>
    </row>
    <row r="64" spans="1:15">
      <c r="A64">
        <v>20</v>
      </c>
      <c r="J64">
        <v>18</v>
      </c>
      <c r="K64" t="str">
        <v>Priya Agarwal</v>
      </c>
      <c r="L64" t="str">
        <v>Link Road</v>
      </c>
      <c r="M64" t="str">
        <v>Cuttack</v>
      </c>
      <c r="N64" t="str">
        <v>W</v>
      </c>
      <c r="O64">
        <v>184000</v>
      </c>
    </row>
    <row r="65" spans="1:15">
      <c r="A65">
        <v>16</v>
      </c>
      <c r="J65">
        <v>19</v>
      </c>
      <c r="K65" t="str">
        <v>Satish Puri</v>
      </c>
      <c r="L65" t="str">
        <v>Elgin Road</v>
      </c>
      <c r="M65" t="str">
        <v>Kolkata</v>
      </c>
      <c r="N65" t="str">
        <v>W</v>
      </c>
      <c r="O65">
        <v>45789</v>
      </c>
    </row>
    <row r="66" spans="1:15">
      <c r="A66">
        <v>3</v>
      </c>
    </row>
    <row r="67" spans="1:15">
      <c r="A67">
        <v>18</v>
      </c>
    </row>
    <row r="68" spans="1:15">
      <c r="A68">
        <v>14</v>
      </c>
    </row>
    <row r="69" spans="1:15">
      <c r="A69">
        <v>19</v>
      </c>
    </row>
    <row r="70" spans="1:15">
      <c r="A70">
        <v>25</v>
      </c>
    </row>
    <row r="71" spans="1:15">
      <c r="A71">
        <v>4</v>
      </c>
    </row>
    <row r="72" spans="1:15">
      <c r="A72">
        <v>1</v>
      </c>
    </row>
    <row r="73" spans="1:15">
      <c r="A73">
        <v>5</v>
      </c>
    </row>
    <row r="74" spans="1:15">
      <c r="A74">
        <v>11</v>
      </c>
    </row>
    <row r="75" spans="1:15">
      <c r="A75">
        <v>9</v>
      </c>
    </row>
    <row r="76" spans="1:15">
      <c r="A76">
        <v>5</v>
      </c>
    </row>
    <row r="77" spans="1:15">
      <c r="A77">
        <v>22</v>
      </c>
    </row>
  </sheetData>
  <pageMargins left="0.7" right="0.7" top="0.75" bottom="0.75" header="0.3" footer="0.3"/>
  <ignoredErrors>
    <ignoredError sqref="C16" 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B02DF-D783-4184-AC2D-8D4214F93B10}">
  <dimension ref="A1:Q39"/>
  <sheetViews>
    <sheetView zoomScale="90" zoomScaleNormal="90" workbookViewId="0">
      <selection activeCell="B4" sqref="B4:C13"/>
    </sheetView>
  </sheetViews>
  <sheetFormatPr defaultRowHeight="14.45"/>
  <cols>
    <col min="1" max="1" width="9.85546875" bestFit="1" customWidth="1"/>
    <col min="2" max="2" width="16.7109375" customWidth="1"/>
    <col min="3" max="3" width="20.28515625" customWidth="1"/>
    <col min="4" max="4" width="10.28515625" bestFit="1" customWidth="1"/>
    <col min="6" max="6" width="13.7109375" customWidth="1"/>
    <col min="9" max="9" width="14.28515625" customWidth="1"/>
    <col min="10" max="10" width="22.85546875" customWidth="1"/>
    <col min="11" max="11" width="14.28515625" customWidth="1"/>
    <col min="12" max="12" width="12.7109375" customWidth="1"/>
    <col min="13" max="13" width="15.28515625" customWidth="1"/>
  </cols>
  <sheetData>
    <row r="1" spans="1:17">
      <c r="A1" s="76" t="s">
        <v>278</v>
      </c>
      <c r="B1" s="76" t="s">
        <v>168</v>
      </c>
      <c r="C1" s="76" t="s">
        <v>279</v>
      </c>
      <c r="D1" s="76" t="s">
        <v>280</v>
      </c>
      <c r="E1" s="76" t="s">
        <v>281</v>
      </c>
      <c r="F1" s="76" t="s">
        <v>283</v>
      </c>
      <c r="G1" s="13"/>
      <c r="H1" s="78" t="s">
        <v>1102</v>
      </c>
    </row>
    <row r="2" spans="1:17">
      <c r="A2" s="51">
        <v>1</v>
      </c>
      <c r="B2" s="51" t="s">
        <v>1103</v>
      </c>
      <c r="C2" s="51" t="s">
        <v>311</v>
      </c>
      <c r="D2" s="51" t="s">
        <v>150</v>
      </c>
      <c r="E2" s="77" t="s">
        <v>34</v>
      </c>
      <c r="F2" s="52">
        <v>147894</v>
      </c>
      <c r="G2" s="13"/>
      <c r="I2" s="75" t="s">
        <v>1062</v>
      </c>
      <c r="J2" s="75" t="s">
        <v>168</v>
      </c>
      <c r="K2" s="75" t="s">
        <v>280</v>
      </c>
      <c r="L2" s="75" t="s">
        <v>93</v>
      </c>
      <c r="M2" s="75" t="s">
        <v>393</v>
      </c>
    </row>
    <row r="3" spans="1:17">
      <c r="A3" s="51">
        <v>2</v>
      </c>
      <c r="B3" s="51" t="s">
        <v>328</v>
      </c>
      <c r="C3" s="51" t="s">
        <v>313</v>
      </c>
      <c r="D3" s="51" t="s">
        <v>314</v>
      </c>
      <c r="E3" s="77" t="s">
        <v>34</v>
      </c>
      <c r="F3" s="52">
        <v>10235</v>
      </c>
      <c r="G3" s="13"/>
      <c r="I3">
        <f>LOOKUP(J3,B2:B20,A2:A20)</f>
        <v>6</v>
      </c>
      <c r="J3" s="51" t="s">
        <v>325</v>
      </c>
      <c r="K3" t="str">
        <f>LOOKUP(J3,B2:B20,D2:D20)</f>
        <v>Kolkata</v>
      </c>
      <c r="L3" t="str">
        <f>LOOKUP(K3,D2:D20,E2:E20)</f>
        <v>W</v>
      </c>
      <c r="M3" s="143">
        <f>LOOKUP(L3,E2:E20,F2:F20)</f>
        <v>45789</v>
      </c>
      <c r="P3" t="s">
        <v>1104</v>
      </c>
    </row>
    <row r="4" spans="1:17">
      <c r="A4" s="51">
        <v>3</v>
      </c>
      <c r="B4" s="51" t="s">
        <v>318</v>
      </c>
      <c r="C4" s="51" t="s">
        <v>293</v>
      </c>
      <c r="D4" s="51" t="s">
        <v>319</v>
      </c>
      <c r="E4" s="77" t="s">
        <v>25</v>
      </c>
      <c r="F4" s="52">
        <v>14785</v>
      </c>
      <c r="G4" s="13"/>
      <c r="I4">
        <f t="shared" ref="I4:I10" si="0">LOOKUP(J4,B3:B21,A3:A21)</f>
        <v>12</v>
      </c>
      <c r="J4" s="51" t="s">
        <v>187</v>
      </c>
      <c r="K4" t="str">
        <f t="shared" ref="K4:K10" si="1">LOOKUP(J4,B3:B21,D3:D21)</f>
        <v>Mumbai</v>
      </c>
      <c r="P4" t="s">
        <v>1105</v>
      </c>
    </row>
    <row r="5" spans="1:17">
      <c r="A5" s="51">
        <v>4</v>
      </c>
      <c r="B5" s="51" t="s">
        <v>192</v>
      </c>
      <c r="C5" s="51" t="s">
        <v>293</v>
      </c>
      <c r="D5" s="51" t="s">
        <v>294</v>
      </c>
      <c r="E5" s="77" t="s">
        <v>25</v>
      </c>
      <c r="F5" s="52">
        <v>15000</v>
      </c>
      <c r="G5" s="13"/>
      <c r="I5">
        <f t="shared" si="0"/>
        <v>19</v>
      </c>
      <c r="J5" s="51" t="s">
        <v>324</v>
      </c>
      <c r="K5" t="str">
        <f t="shared" si="1"/>
        <v>Kolkata</v>
      </c>
    </row>
    <row r="6" spans="1:17">
      <c r="A6" s="51">
        <v>5</v>
      </c>
      <c r="B6" s="51" t="s">
        <v>1106</v>
      </c>
      <c r="C6" s="51" t="s">
        <v>1107</v>
      </c>
      <c r="D6" s="51" t="s">
        <v>290</v>
      </c>
      <c r="E6" s="77" t="s">
        <v>25</v>
      </c>
      <c r="F6" s="52">
        <v>16250</v>
      </c>
      <c r="G6" s="13"/>
      <c r="I6">
        <f t="shared" si="0"/>
        <v>14</v>
      </c>
      <c r="J6" s="51" t="s">
        <v>331</v>
      </c>
      <c r="K6" t="str">
        <f t="shared" si="1"/>
        <v>Delhi</v>
      </c>
      <c r="P6" t="s">
        <v>1108</v>
      </c>
    </row>
    <row r="7" spans="1:17">
      <c r="A7" s="51">
        <v>6</v>
      </c>
      <c r="B7" s="51" t="s">
        <v>288</v>
      </c>
      <c r="C7" s="51" t="s">
        <v>307</v>
      </c>
      <c r="D7" s="51" t="s">
        <v>305</v>
      </c>
      <c r="E7" s="77" t="s">
        <v>25</v>
      </c>
      <c r="F7" s="52">
        <v>47866</v>
      </c>
      <c r="G7" s="13"/>
      <c r="I7">
        <f t="shared" si="0"/>
        <v>18</v>
      </c>
      <c r="J7" s="51" t="s">
        <v>198</v>
      </c>
      <c r="K7" t="str">
        <f t="shared" si="1"/>
        <v>Cuttack</v>
      </c>
    </row>
    <row r="8" spans="1:17">
      <c r="A8" s="51">
        <v>7</v>
      </c>
      <c r="B8" s="51" t="s">
        <v>292</v>
      </c>
      <c r="C8" s="51" t="s">
        <v>285</v>
      </c>
      <c r="D8" s="51" t="s">
        <v>286</v>
      </c>
      <c r="E8" s="51" t="s">
        <v>302</v>
      </c>
      <c r="F8" s="52">
        <v>10000</v>
      </c>
      <c r="G8" s="13"/>
      <c r="I8">
        <f t="shared" si="0"/>
        <v>10</v>
      </c>
      <c r="J8" s="51" t="s">
        <v>299</v>
      </c>
      <c r="K8" t="str">
        <f t="shared" si="1"/>
        <v>Chennai</v>
      </c>
    </row>
    <row r="9" spans="1:17">
      <c r="A9" s="51">
        <v>8</v>
      </c>
      <c r="B9" s="51" t="s">
        <v>223</v>
      </c>
      <c r="C9" s="51" t="s">
        <v>310</v>
      </c>
      <c r="D9" s="51" t="s">
        <v>286</v>
      </c>
      <c r="E9" s="51" t="s">
        <v>302</v>
      </c>
      <c r="F9" s="52">
        <v>455651</v>
      </c>
      <c r="G9" s="13"/>
      <c r="I9">
        <f t="shared" si="0"/>
        <v>11</v>
      </c>
      <c r="J9" s="51" t="s">
        <v>211</v>
      </c>
      <c r="K9" t="str">
        <f t="shared" si="1"/>
        <v>Mumbai</v>
      </c>
    </row>
    <row r="10" spans="1:17">
      <c r="A10" s="51">
        <v>9</v>
      </c>
      <c r="B10" s="51" t="s">
        <v>224</v>
      </c>
      <c r="C10" s="51"/>
      <c r="D10" s="51" t="s">
        <v>314</v>
      </c>
      <c r="E10" s="51" t="s">
        <v>302</v>
      </c>
      <c r="F10" s="52">
        <v>14562</v>
      </c>
      <c r="G10" s="13"/>
      <c r="I10">
        <f t="shared" si="0"/>
        <v>9</v>
      </c>
      <c r="J10" s="101" t="s">
        <v>1109</v>
      </c>
      <c r="K10" t="str">
        <f t="shared" si="1"/>
        <v>Mangalore</v>
      </c>
    </row>
    <row r="11" spans="1:17">
      <c r="A11" s="51">
        <v>10</v>
      </c>
      <c r="B11" s="51" t="s">
        <v>299</v>
      </c>
      <c r="C11" s="51" t="s">
        <v>296</v>
      </c>
      <c r="D11" s="51" t="s">
        <v>297</v>
      </c>
      <c r="E11" s="51" t="s">
        <v>28</v>
      </c>
      <c r="F11" s="52">
        <v>70000</v>
      </c>
      <c r="G11" s="13"/>
    </row>
    <row r="12" spans="1:17">
      <c r="A12" s="51">
        <v>11</v>
      </c>
      <c r="B12" s="51" t="s">
        <v>211</v>
      </c>
      <c r="C12" s="51" t="s">
        <v>326</v>
      </c>
      <c r="D12" s="51" t="s">
        <v>286</v>
      </c>
      <c r="E12" s="51" t="s">
        <v>28</v>
      </c>
      <c r="F12" s="52">
        <v>12435</v>
      </c>
      <c r="G12" s="13"/>
      <c r="J12" s="100" t="s">
        <v>1110</v>
      </c>
      <c r="K12" s="100"/>
      <c r="L12" s="100"/>
      <c r="M12" s="100"/>
      <c r="N12" s="100"/>
      <c r="O12" s="100"/>
      <c r="P12" s="100"/>
      <c r="Q12" s="100"/>
    </row>
    <row r="13" spans="1:17">
      <c r="A13" s="51">
        <v>12</v>
      </c>
      <c r="B13" s="51" t="s">
        <v>187</v>
      </c>
      <c r="C13" s="51" t="s">
        <v>329</v>
      </c>
      <c r="D13" s="51" t="s">
        <v>286</v>
      </c>
      <c r="E13" s="51" t="s">
        <v>28</v>
      </c>
      <c r="F13" s="52">
        <v>1456</v>
      </c>
      <c r="G13" s="13"/>
      <c r="J13" s="100" t="s">
        <v>1111</v>
      </c>
      <c r="K13" s="100"/>
      <c r="L13" s="100"/>
      <c r="M13" s="100"/>
      <c r="N13" s="100"/>
      <c r="O13" s="100"/>
      <c r="P13" s="100"/>
      <c r="Q13" s="100"/>
    </row>
    <row r="14" spans="1:17">
      <c r="A14" s="51">
        <v>13</v>
      </c>
      <c r="B14" s="51" t="s">
        <v>309</v>
      </c>
      <c r="C14" s="51" t="s">
        <v>332</v>
      </c>
      <c r="D14" s="51" t="s">
        <v>333</v>
      </c>
      <c r="E14" s="51" t="s">
        <v>28</v>
      </c>
      <c r="F14" s="52">
        <v>14656</v>
      </c>
      <c r="G14" s="13"/>
    </row>
    <row r="15" spans="1:17">
      <c r="A15" s="51">
        <v>14</v>
      </c>
      <c r="B15" s="51" t="s">
        <v>331</v>
      </c>
      <c r="C15" s="51" t="s">
        <v>289</v>
      </c>
      <c r="D15" s="51" t="s">
        <v>290</v>
      </c>
      <c r="E15" s="51" t="s">
        <v>34</v>
      </c>
      <c r="F15" s="52">
        <v>12000</v>
      </c>
      <c r="G15" s="13"/>
      <c r="H15" s="79" t="s">
        <v>1066</v>
      </c>
    </row>
    <row r="16" spans="1:17">
      <c r="A16" s="51">
        <v>15</v>
      </c>
      <c r="B16" s="51" t="s">
        <v>216</v>
      </c>
      <c r="C16" s="51" t="s">
        <v>311</v>
      </c>
      <c r="D16" s="51" t="s">
        <v>150</v>
      </c>
      <c r="E16" s="51" t="s">
        <v>34</v>
      </c>
      <c r="F16" s="52">
        <v>12467</v>
      </c>
      <c r="G16" s="13"/>
      <c r="I16" s="75" t="s">
        <v>1062</v>
      </c>
      <c r="J16" s="75" t="s">
        <v>168</v>
      </c>
      <c r="K16" s="75" t="s">
        <v>280</v>
      </c>
      <c r="L16" s="75" t="s">
        <v>93</v>
      </c>
      <c r="M16" s="75" t="s">
        <v>393</v>
      </c>
    </row>
    <row r="17" spans="1:12">
      <c r="A17" s="51">
        <v>16</v>
      </c>
      <c r="B17" s="51" t="s">
        <v>213</v>
      </c>
      <c r="C17" s="51" t="s">
        <v>315</v>
      </c>
      <c r="D17" s="51" t="s">
        <v>316</v>
      </c>
      <c r="E17" s="51" t="s">
        <v>34</v>
      </c>
      <c r="F17" s="52">
        <v>14789</v>
      </c>
      <c r="G17" s="13"/>
      <c r="I17">
        <v>19</v>
      </c>
      <c r="J17" s="51" t="str">
        <f>_xlfn.XLOOKUP(I17,A2:A20,B2:B20,"",-1 )</f>
        <v>Satish Puri</v>
      </c>
      <c r="K17" t="str">
        <f>_xlfn.XLOOKUP(I17,A2:A20,D2:D20," ", -1)</f>
        <v>Kolkata</v>
      </c>
      <c r="L17" t="str">
        <f>VLOOKUP($I$17,DATA,5,FALSE)</f>
        <v>W</v>
      </c>
    </row>
    <row r="18" spans="1:12">
      <c r="A18" s="51">
        <v>17</v>
      </c>
      <c r="B18" s="51" t="s">
        <v>312</v>
      </c>
      <c r="C18" s="51" t="s">
        <v>322</v>
      </c>
      <c r="D18" s="51" t="s">
        <v>290</v>
      </c>
      <c r="E18" s="51" t="s">
        <v>34</v>
      </c>
      <c r="F18" s="52">
        <v>147895</v>
      </c>
      <c r="G18" s="13"/>
      <c r="I18">
        <v>2</v>
      </c>
      <c r="J18" s="51" t="str">
        <f t="shared" ref="J18:J23" si="2">_xlfn.XLOOKUP(I18,A2:A20,B2:B20,"not found",0)</f>
        <v>Akram Khan</v>
      </c>
      <c r="K18" t="str">
        <f t="shared" ref="K18:K23" si="3">_xlfn.XLOOKUP(I18,A3:A21,D3:D21," ", -1)</f>
        <v>Mangalore</v>
      </c>
    </row>
    <row r="19" spans="1:12">
      <c r="A19" s="51">
        <v>18</v>
      </c>
      <c r="B19" s="51" t="s">
        <v>198</v>
      </c>
      <c r="C19" s="51" t="s">
        <v>300</v>
      </c>
      <c r="D19" s="51" t="s">
        <v>301</v>
      </c>
      <c r="E19" s="51" t="s">
        <v>25</v>
      </c>
      <c r="F19" s="52">
        <v>184000</v>
      </c>
      <c r="G19" s="13"/>
      <c r="I19">
        <v>5</v>
      </c>
      <c r="J19" s="51" t="str">
        <f t="shared" si="2"/>
        <v>Anjali Chopra</v>
      </c>
      <c r="K19" t="str">
        <f>_xlfn.XLOOKUP(I19,A4:A22,D4:D22," ", -1)</f>
        <v>Delhi</v>
      </c>
    </row>
    <row r="20" spans="1:12">
      <c r="A20" s="51">
        <v>19</v>
      </c>
      <c r="B20" s="51" t="s">
        <v>324</v>
      </c>
      <c r="C20" s="51" t="s">
        <v>304</v>
      </c>
      <c r="D20" s="51" t="s">
        <v>305</v>
      </c>
      <c r="E20" s="51" t="s">
        <v>25</v>
      </c>
      <c r="F20" s="52">
        <v>45789</v>
      </c>
      <c r="G20" s="13"/>
      <c r="I20">
        <v>21</v>
      </c>
      <c r="J20" s="51" t="str">
        <f t="shared" si="2"/>
        <v>not found</v>
      </c>
      <c r="K20" t="str">
        <f>_xlfn.XLOOKUP(I20,A5:A23,D5:D23," ", -1)</f>
        <v>Kolkata</v>
      </c>
    </row>
    <row r="21" spans="1:12">
      <c r="I21">
        <v>16</v>
      </c>
      <c r="J21" s="51" t="str">
        <f t="shared" si="2"/>
        <v>Prakash Dutta</v>
      </c>
      <c r="K21" t="str">
        <f t="shared" si="3"/>
        <v>Mysore</v>
      </c>
    </row>
    <row r="22" spans="1:12">
      <c r="I22">
        <v>15</v>
      </c>
      <c r="J22" s="51" t="str">
        <f t="shared" si="2"/>
        <v>Manisha Guha</v>
      </c>
      <c r="K22" t="str">
        <f t="shared" si="3"/>
        <v>Bangalore</v>
      </c>
    </row>
    <row r="23" spans="1:12">
      <c r="I23">
        <v>10</v>
      </c>
      <c r="J23" s="51" t="str">
        <f t="shared" si="2"/>
        <v>Ashwini</v>
      </c>
      <c r="K23" t="str">
        <f t="shared" si="3"/>
        <v>Chennai</v>
      </c>
    </row>
    <row r="24" spans="1:12">
      <c r="B24" t="s">
        <v>1112</v>
      </c>
    </row>
    <row r="26" spans="1:12">
      <c r="C26" t="s">
        <v>1113</v>
      </c>
    </row>
    <row r="28" spans="1:12">
      <c r="B28" t="s">
        <v>1114</v>
      </c>
      <c r="J28" s="100" t="s">
        <v>1115</v>
      </c>
    </row>
    <row r="29" spans="1:12">
      <c r="J29" t="s">
        <v>1116</v>
      </c>
    </row>
    <row r="31" spans="1:12">
      <c r="J31" t="s">
        <v>1117</v>
      </c>
    </row>
    <row r="32" spans="1:12">
      <c r="B32" t="s">
        <v>1118</v>
      </c>
    </row>
    <row r="33" spans="3:10">
      <c r="C33" t="s">
        <v>1119</v>
      </c>
    </row>
    <row r="36" spans="3:10">
      <c r="C36" t="s">
        <v>1120</v>
      </c>
    </row>
    <row r="37" spans="3:10">
      <c r="J37" t="s">
        <v>1072</v>
      </c>
    </row>
    <row r="39" spans="3:10">
      <c r="J39" t="s">
        <v>1064</v>
      </c>
    </row>
  </sheetData>
  <sortState xmlns:xlrd2="http://schemas.microsoft.com/office/spreadsheetml/2017/richdata2" ref="A2:F20">
    <sortCondition ref="B2:B20"/>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EDECB-AC2A-4932-B8CB-7AEE7FEC69E9}">
  <dimension ref="A1:T96"/>
  <sheetViews>
    <sheetView topLeftCell="A43" workbookViewId="0">
      <selection activeCell="C57" sqref="C57"/>
    </sheetView>
  </sheetViews>
  <sheetFormatPr defaultRowHeight="14.45"/>
  <cols>
    <col min="1" max="1" width="18.7109375" customWidth="1"/>
    <col min="2" max="2" width="20.7109375" customWidth="1"/>
    <col min="3" max="3" width="13.7109375" bestFit="1" customWidth="1"/>
    <col min="4" max="4" width="11.5703125" bestFit="1" customWidth="1"/>
    <col min="5" max="5" width="12" bestFit="1" customWidth="1"/>
    <col min="6" max="6" width="12.28515625" bestFit="1" customWidth="1"/>
    <col min="7" max="7" width="12.42578125" bestFit="1" customWidth="1"/>
    <col min="8" max="8" width="13.7109375" bestFit="1" customWidth="1"/>
    <col min="10" max="10" width="11.5703125" bestFit="1" customWidth="1"/>
    <col min="12" max="12" width="12" bestFit="1" customWidth="1"/>
  </cols>
  <sheetData>
    <row r="1" spans="1:20">
      <c r="A1" s="76" t="s">
        <v>278</v>
      </c>
      <c r="B1" s="51">
        <v>1</v>
      </c>
      <c r="C1" s="51">
        <v>2</v>
      </c>
      <c r="D1" s="51">
        <v>3</v>
      </c>
      <c r="E1" s="51">
        <v>4</v>
      </c>
      <c r="F1" s="51">
        <v>5</v>
      </c>
      <c r="G1" s="51">
        <v>6</v>
      </c>
      <c r="H1" s="51">
        <v>7</v>
      </c>
      <c r="I1" s="51">
        <v>8</v>
      </c>
      <c r="J1" s="51">
        <v>9</v>
      </c>
      <c r="K1" s="51">
        <v>10</v>
      </c>
      <c r="L1" s="51">
        <v>11</v>
      </c>
      <c r="M1" s="51">
        <v>12</v>
      </c>
      <c r="N1" s="51">
        <v>13</v>
      </c>
      <c r="O1" s="51">
        <v>14</v>
      </c>
      <c r="P1" s="51">
        <v>15</v>
      </c>
      <c r="Q1" s="51">
        <v>16</v>
      </c>
      <c r="R1" s="51">
        <v>17</v>
      </c>
      <c r="S1" s="51">
        <v>18</v>
      </c>
      <c r="T1" s="51">
        <v>19</v>
      </c>
    </row>
    <row r="2" spans="1:20">
      <c r="A2" s="76" t="s">
        <v>168</v>
      </c>
      <c r="B2" s="51" t="s">
        <v>321</v>
      </c>
      <c r="C2" s="51" t="s">
        <v>328</v>
      </c>
      <c r="D2" s="51" t="s">
        <v>318</v>
      </c>
      <c r="E2" s="51" t="s">
        <v>192</v>
      </c>
      <c r="F2" s="51" t="s">
        <v>325</v>
      </c>
      <c r="G2" s="51" t="s">
        <v>288</v>
      </c>
      <c r="H2" s="51" t="s">
        <v>292</v>
      </c>
      <c r="I2" s="51" t="s">
        <v>223</v>
      </c>
      <c r="J2" s="51" t="s">
        <v>224</v>
      </c>
      <c r="K2" s="51" t="s">
        <v>299</v>
      </c>
      <c r="L2" s="51" t="s">
        <v>211</v>
      </c>
      <c r="M2" s="51" t="s">
        <v>187</v>
      </c>
      <c r="N2" s="51" t="s">
        <v>309</v>
      </c>
      <c r="O2" s="51" t="s">
        <v>331</v>
      </c>
      <c r="P2" s="51" t="s">
        <v>216</v>
      </c>
      <c r="Q2" s="51" t="s">
        <v>213</v>
      </c>
      <c r="R2" s="51" t="s">
        <v>312</v>
      </c>
      <c r="S2" s="51" t="s">
        <v>198</v>
      </c>
      <c r="T2" s="51" t="s">
        <v>324</v>
      </c>
    </row>
    <row r="3" spans="1:20">
      <c r="A3" s="76" t="s">
        <v>279</v>
      </c>
      <c r="B3" s="51"/>
      <c r="C3" s="51" t="s">
        <v>313</v>
      </c>
      <c r="D3" s="51" t="s">
        <v>293</v>
      </c>
      <c r="E3" s="51" t="s">
        <v>293</v>
      </c>
      <c r="F3" s="51"/>
      <c r="G3" s="51" t="s">
        <v>307</v>
      </c>
      <c r="H3" s="51" t="s">
        <v>285</v>
      </c>
      <c r="I3" s="51" t="s">
        <v>310</v>
      </c>
      <c r="J3" s="51"/>
      <c r="K3" s="51" t="s">
        <v>296</v>
      </c>
      <c r="L3" s="51" t="s">
        <v>326</v>
      </c>
      <c r="M3" s="51" t="s">
        <v>329</v>
      </c>
      <c r="N3" s="51" t="s">
        <v>332</v>
      </c>
      <c r="O3" s="51" t="s">
        <v>289</v>
      </c>
      <c r="P3" s="51" t="s">
        <v>311</v>
      </c>
      <c r="Q3" s="51" t="s">
        <v>315</v>
      </c>
      <c r="R3" s="51" t="s">
        <v>322</v>
      </c>
      <c r="S3" s="51" t="s">
        <v>300</v>
      </c>
      <c r="T3" s="51" t="s">
        <v>304</v>
      </c>
    </row>
    <row r="4" spans="1:20">
      <c r="A4" s="76" t="s">
        <v>280</v>
      </c>
      <c r="B4" s="51" t="s">
        <v>150</v>
      </c>
      <c r="C4" s="51" t="s">
        <v>314</v>
      </c>
      <c r="D4" s="51" t="s">
        <v>319</v>
      </c>
      <c r="E4" s="51" t="s">
        <v>294</v>
      </c>
      <c r="F4" s="51" t="s">
        <v>290</v>
      </c>
      <c r="G4" s="51" t="s">
        <v>305</v>
      </c>
      <c r="H4" s="51" t="s">
        <v>286</v>
      </c>
      <c r="I4" s="51" t="s">
        <v>286</v>
      </c>
      <c r="J4" s="51" t="s">
        <v>314</v>
      </c>
      <c r="K4" s="51" t="s">
        <v>297</v>
      </c>
      <c r="L4" s="51" t="s">
        <v>286</v>
      </c>
      <c r="M4" s="51" t="s">
        <v>286</v>
      </c>
      <c r="N4" s="51" t="s">
        <v>333</v>
      </c>
      <c r="O4" s="51" t="s">
        <v>290</v>
      </c>
      <c r="P4" s="51" t="s">
        <v>150</v>
      </c>
      <c r="Q4" s="51" t="s">
        <v>316</v>
      </c>
      <c r="R4" s="51" t="s">
        <v>290</v>
      </c>
      <c r="S4" s="51" t="s">
        <v>301</v>
      </c>
      <c r="T4" s="51" t="s">
        <v>305</v>
      </c>
    </row>
    <row r="5" spans="1:20">
      <c r="A5" s="76" t="s">
        <v>281</v>
      </c>
      <c r="B5" s="77" t="s">
        <v>34</v>
      </c>
      <c r="C5" s="77" t="s">
        <v>34</v>
      </c>
      <c r="D5" s="77" t="s">
        <v>25</v>
      </c>
      <c r="E5" s="77" t="s">
        <v>25</v>
      </c>
      <c r="F5" s="77" t="s">
        <v>25</v>
      </c>
      <c r="G5" s="77" t="s">
        <v>25</v>
      </c>
      <c r="H5" s="51" t="s">
        <v>302</v>
      </c>
      <c r="I5" s="51" t="s">
        <v>302</v>
      </c>
      <c r="J5" s="51" t="s">
        <v>302</v>
      </c>
      <c r="K5" s="51" t="s">
        <v>28</v>
      </c>
      <c r="L5" s="51" t="s">
        <v>28</v>
      </c>
      <c r="M5" s="51" t="s">
        <v>28</v>
      </c>
      <c r="N5" s="51" t="s">
        <v>28</v>
      </c>
      <c r="O5" s="51" t="s">
        <v>34</v>
      </c>
      <c r="P5" s="51" t="s">
        <v>34</v>
      </c>
      <c r="Q5" s="51" t="s">
        <v>34</v>
      </c>
      <c r="R5" s="51" t="s">
        <v>34</v>
      </c>
      <c r="S5" s="51" t="s">
        <v>25</v>
      </c>
      <c r="T5" s="51" t="s">
        <v>25</v>
      </c>
    </row>
    <row r="6" spans="1:20">
      <c r="A6" s="76" t="s">
        <v>283</v>
      </c>
      <c r="B6" s="52">
        <v>147894</v>
      </c>
      <c r="C6" s="52">
        <v>10235</v>
      </c>
      <c r="D6" s="52">
        <v>14785</v>
      </c>
      <c r="E6" s="52">
        <v>15000</v>
      </c>
      <c r="F6" s="52">
        <v>16250</v>
      </c>
      <c r="G6" s="52">
        <v>47866</v>
      </c>
      <c r="H6" s="52">
        <v>10000</v>
      </c>
      <c r="I6" s="52">
        <v>455651</v>
      </c>
      <c r="J6" s="52">
        <v>14562</v>
      </c>
      <c r="K6" s="52">
        <v>70000</v>
      </c>
      <c r="L6" s="52">
        <v>12435</v>
      </c>
      <c r="M6" s="52">
        <v>1456</v>
      </c>
      <c r="N6" s="52">
        <v>14656</v>
      </c>
      <c r="O6" s="52">
        <v>12000</v>
      </c>
      <c r="P6" s="52">
        <v>12467</v>
      </c>
      <c r="Q6" s="52">
        <v>14789</v>
      </c>
      <c r="R6" s="52">
        <v>147895</v>
      </c>
      <c r="S6" s="52">
        <v>184000</v>
      </c>
      <c r="T6" s="52">
        <v>45789</v>
      </c>
    </row>
    <row r="13" spans="1:20">
      <c r="J13" t="s">
        <v>1121</v>
      </c>
      <c r="K13" t="s">
        <v>1122</v>
      </c>
    </row>
    <row r="14" spans="1:20">
      <c r="A14" s="76" t="s">
        <v>278</v>
      </c>
      <c r="B14">
        <v>1</v>
      </c>
      <c r="C14">
        <f>_xlfn.XLOOKUP(C15,C2:U2,C1:U1)</f>
        <v>7</v>
      </c>
      <c r="D14">
        <f>_xlfn.XLOOKUP(D15,D2:V2,D1:V1)</f>
        <v>9</v>
      </c>
      <c r="E14">
        <f>_xlfn.XLOOKUP(E15,E2:W2,E1:W1)</f>
        <v>11</v>
      </c>
    </row>
    <row r="15" spans="1:20">
      <c r="A15" s="76" t="s">
        <v>168</v>
      </c>
      <c r="B15" s="51" t="s">
        <v>192</v>
      </c>
      <c r="C15" s="51" t="s">
        <v>292</v>
      </c>
      <c r="D15" s="51" t="s">
        <v>224</v>
      </c>
      <c r="E15" s="51" t="s">
        <v>211</v>
      </c>
    </row>
    <row r="16" spans="1:20">
      <c r="A16" s="76" t="s">
        <v>281</v>
      </c>
      <c r="B16" t="str">
        <f>HLOOKUP(B14,$B$1:$T$6,5,FALSE)</f>
        <v>S</v>
      </c>
      <c r="C16" t="str">
        <f>HLOOKUP(C14,$B$1:$T$6,5,FALSE)</f>
        <v>E</v>
      </c>
      <c r="D16" t="str">
        <f>HLOOKUP(D14,$B$1:$T$6,5,FALSE)</f>
        <v>E</v>
      </c>
      <c r="E16" t="str">
        <f>HLOOKUP(E14,$B$1:$T$6,5,FALSE)</f>
        <v>N</v>
      </c>
    </row>
    <row r="17" spans="1:8">
      <c r="A17" s="76" t="s">
        <v>283</v>
      </c>
      <c r="B17">
        <f>HLOOKUP(B14,$B$1:$T$6,6,FALSE)</f>
        <v>147894</v>
      </c>
      <c r="C17">
        <f t="shared" ref="C17:E17" si="0">HLOOKUP(C14,$B$1:$T$6,6,FALSE)</f>
        <v>10000</v>
      </c>
      <c r="D17">
        <f t="shared" si="0"/>
        <v>14562</v>
      </c>
      <c r="E17">
        <f t="shared" si="0"/>
        <v>12435</v>
      </c>
    </row>
    <row r="19" spans="1:8">
      <c r="B19" t="str">
        <f ca="1">_xlfn.FORMULATEXT(B16)</f>
        <v>=HLOOKUP(B14,$B$1:$T$6,5,FALSE)</v>
      </c>
      <c r="D19" s="22" t="s">
        <v>1123</v>
      </c>
      <c r="E19" s="22"/>
    </row>
    <row r="21" spans="1:8">
      <c r="A21" t="s">
        <v>1124</v>
      </c>
    </row>
    <row r="24" spans="1:8">
      <c r="A24" s="76" t="s">
        <v>278</v>
      </c>
      <c r="B24">
        <v>1</v>
      </c>
      <c r="C24">
        <v>7</v>
      </c>
      <c r="D24">
        <v>8</v>
      </c>
      <c r="E24">
        <v>10</v>
      </c>
    </row>
    <row r="25" spans="1:8">
      <c r="A25" s="76" t="s">
        <v>168</v>
      </c>
      <c r="B25" t="str">
        <f>HLOOKUP(B24,$B$1:$T$6,2,FALSE)</f>
        <v>Akhay</v>
      </c>
    </row>
    <row r="26" spans="1:8">
      <c r="A26" s="76" t="s">
        <v>281</v>
      </c>
    </row>
    <row r="27" spans="1:8">
      <c r="A27" s="76" t="s">
        <v>283</v>
      </c>
      <c r="B27">
        <f>HLOOKUP(B24,B1:T6,6,FALSE)</f>
        <v>147894</v>
      </c>
      <c r="C27">
        <f t="shared" ref="C27:E27" si="1">HLOOKUP(C24,C1:U6,6,FALSE)</f>
        <v>10000</v>
      </c>
      <c r="D27">
        <f t="shared" si="1"/>
        <v>455651</v>
      </c>
      <c r="E27">
        <f t="shared" si="1"/>
        <v>70000</v>
      </c>
    </row>
    <row r="29" spans="1:8">
      <c r="A29" s="86" t="s">
        <v>1068</v>
      </c>
    </row>
    <row r="31" spans="1:8">
      <c r="B31" t="str">
        <f ca="1">_xlfn.FORMULATEXT(B33)</f>
        <v>=MATCH(B32,HEAD,0)</v>
      </c>
      <c r="H31">
        <v>17</v>
      </c>
    </row>
    <row r="32" spans="1:8">
      <c r="A32" s="75" t="s">
        <v>278</v>
      </c>
      <c r="B32" s="75" t="s">
        <v>168</v>
      </c>
      <c r="C32" s="75" t="s">
        <v>393</v>
      </c>
      <c r="D32" s="75" t="s">
        <v>280</v>
      </c>
      <c r="E32" s="75" t="s">
        <v>798</v>
      </c>
    </row>
    <row r="33" spans="1:7">
      <c r="B33">
        <f>MATCH(B32,HEAD,0)</f>
        <v>2</v>
      </c>
      <c r="C33">
        <f>MATCH(C32,HEAD,0)</f>
        <v>6</v>
      </c>
      <c r="D33">
        <f>MATCH(D32,HEAD,0)</f>
        <v>4</v>
      </c>
    </row>
    <row r="34" spans="1:7">
      <c r="A34">
        <v>11</v>
      </c>
      <c r="B34">
        <f>MATCH(B32,HEAD,0)</f>
        <v>2</v>
      </c>
      <c r="C34">
        <f>MATCH(C32,HEAD,0)</f>
        <v>6</v>
      </c>
      <c r="D34">
        <f>MATCH(D32,HEAD,0)</f>
        <v>4</v>
      </c>
    </row>
    <row r="35" spans="1:7">
      <c r="A35">
        <v>9</v>
      </c>
    </row>
    <row r="36" spans="1:7">
      <c r="A36">
        <v>20</v>
      </c>
    </row>
    <row r="37" spans="1:7">
      <c r="A37">
        <v>5</v>
      </c>
      <c r="B37" t="str">
        <f>VLOOKUP(A37,DATA,2,FALSE)</f>
        <v>Anjali Chopra</v>
      </c>
    </row>
    <row r="38" spans="1:7">
      <c r="A38">
        <v>6</v>
      </c>
      <c r="F38" t="s">
        <v>1098</v>
      </c>
      <c r="G38" t="s">
        <v>1125</v>
      </c>
    </row>
    <row r="39" spans="1:7">
      <c r="A39">
        <v>4</v>
      </c>
    </row>
    <row r="40" spans="1:7">
      <c r="A40">
        <v>3</v>
      </c>
    </row>
    <row r="41" spans="1:7">
      <c r="A41">
        <v>1</v>
      </c>
    </row>
    <row r="42" spans="1:7">
      <c r="A42">
        <v>25</v>
      </c>
    </row>
    <row r="45" spans="1:7">
      <c r="B45" t="str" cm="1">
        <f t="array" ref="B45:G45">HEAD</f>
        <v>Emp Code</v>
      </c>
      <c r="C45" t="str">
        <v>Employee Name</v>
      </c>
      <c r="D45" t="str">
        <v>Address</v>
      </c>
      <c r="E45" t="str">
        <v>City</v>
      </c>
      <c r="F45" t="str">
        <v>region</v>
      </c>
      <c r="G45" t="str">
        <v>basic</v>
      </c>
    </row>
    <row r="50" spans="1:5">
      <c r="B50" t="s">
        <v>1126</v>
      </c>
      <c r="C50" t="s">
        <v>1127</v>
      </c>
    </row>
    <row r="52" spans="1:5">
      <c r="B52" t="str">
        <f>VLOOKUP(A57,DATA,2,TRUE)</f>
        <v>Prateek Babbar</v>
      </c>
    </row>
    <row r="53" spans="1:5">
      <c r="C53" s="22" t="s">
        <v>1128</v>
      </c>
      <c r="D53" s="22" t="s">
        <v>1129</v>
      </c>
    </row>
    <row r="56" spans="1:5">
      <c r="A56" s="75" t="s">
        <v>278</v>
      </c>
      <c r="B56" s="75" t="s">
        <v>168</v>
      </c>
      <c r="C56" s="75" t="s">
        <v>393</v>
      </c>
      <c r="D56" s="75" t="s">
        <v>280</v>
      </c>
      <c r="E56" s="75" t="s">
        <v>281</v>
      </c>
    </row>
    <row r="57" spans="1:5">
      <c r="A57">
        <v>17</v>
      </c>
      <c r="B57" t="str">
        <f t="shared" ref="B57:E67" si="2">IFERROR(VLOOKUP($A57,DATA,MATCH(B$56,HEAD,0),FALSE),"--")</f>
        <v>Prateek Babbar</v>
      </c>
      <c r="C57">
        <f t="shared" si="2"/>
        <v>147895</v>
      </c>
      <c r="D57" t="str">
        <f t="shared" si="2"/>
        <v>Delhi</v>
      </c>
      <c r="E57" t="str">
        <f t="shared" si="2"/>
        <v>S</v>
      </c>
    </row>
    <row r="58" spans="1:5">
      <c r="A58">
        <v>11</v>
      </c>
      <c r="B58" t="str">
        <f t="shared" si="2"/>
        <v>Jharna Biswal</v>
      </c>
      <c r="C58">
        <f t="shared" si="2"/>
        <v>12435</v>
      </c>
      <c r="D58" t="str">
        <f t="shared" si="2"/>
        <v>Mumbai</v>
      </c>
      <c r="E58" t="str">
        <f t="shared" si="2"/>
        <v>N</v>
      </c>
    </row>
    <row r="59" spans="1:5">
      <c r="A59">
        <v>9</v>
      </c>
      <c r="B59" t="str">
        <f t="shared" si="2"/>
        <v>Arjun Kapoor</v>
      </c>
      <c r="C59">
        <f t="shared" si="2"/>
        <v>14562</v>
      </c>
      <c r="D59" t="str">
        <f t="shared" si="2"/>
        <v>Mangalore</v>
      </c>
      <c r="E59" t="str">
        <f t="shared" si="2"/>
        <v>E</v>
      </c>
    </row>
    <row r="60" spans="1:5">
      <c r="A60">
        <v>20</v>
      </c>
      <c r="B60" t="str">
        <f t="shared" si="2"/>
        <v>--</v>
      </c>
      <c r="C60" t="str">
        <f t="shared" si="2"/>
        <v>--</v>
      </c>
      <c r="D60" t="str">
        <f t="shared" si="2"/>
        <v>--</v>
      </c>
      <c r="E60" t="str">
        <f t="shared" si="2"/>
        <v>--</v>
      </c>
    </row>
    <row r="61" spans="1:5">
      <c r="A61">
        <v>5</v>
      </c>
      <c r="B61" t="str">
        <f t="shared" si="2"/>
        <v>Anjali Chopra</v>
      </c>
      <c r="C61">
        <f t="shared" si="2"/>
        <v>16250</v>
      </c>
      <c r="D61" t="str">
        <f t="shared" si="2"/>
        <v>Delhi</v>
      </c>
      <c r="E61" t="str">
        <f t="shared" si="2"/>
        <v>W</v>
      </c>
    </row>
    <row r="62" spans="1:5">
      <c r="A62">
        <v>6</v>
      </c>
      <c r="B62" t="str">
        <f t="shared" si="2"/>
        <v>Anjum Chopra</v>
      </c>
      <c r="C62">
        <f t="shared" si="2"/>
        <v>47866</v>
      </c>
      <c r="D62" t="str">
        <f t="shared" si="2"/>
        <v>Kolkata</v>
      </c>
      <c r="E62" t="str">
        <f t="shared" si="2"/>
        <v>W</v>
      </c>
    </row>
    <row r="63" spans="1:5">
      <c r="A63">
        <v>4</v>
      </c>
      <c r="B63" t="str">
        <f t="shared" si="2"/>
        <v>Anjali Thakur</v>
      </c>
      <c r="C63">
        <f t="shared" si="2"/>
        <v>15000</v>
      </c>
      <c r="D63" t="str">
        <f t="shared" si="2"/>
        <v>Noida</v>
      </c>
      <c r="E63" t="str">
        <f t="shared" si="2"/>
        <v>W</v>
      </c>
    </row>
    <row r="64" spans="1:5">
      <c r="A64">
        <v>3</v>
      </c>
      <c r="B64" t="str">
        <f t="shared" si="2"/>
        <v>Akshn</v>
      </c>
      <c r="C64">
        <f t="shared" si="2"/>
        <v>14785</v>
      </c>
      <c r="D64" t="str">
        <f t="shared" si="2"/>
        <v>Mangaloe</v>
      </c>
      <c r="E64" t="str">
        <f t="shared" si="2"/>
        <v>W</v>
      </c>
    </row>
    <row r="65" spans="1:8">
      <c r="A65">
        <v>1</v>
      </c>
      <c r="B65" t="str">
        <f t="shared" si="2"/>
        <v>Akshay</v>
      </c>
      <c r="C65">
        <f t="shared" si="2"/>
        <v>147894</v>
      </c>
      <c r="D65" t="str">
        <f t="shared" si="2"/>
        <v>Bangalore</v>
      </c>
      <c r="E65" t="str">
        <f t="shared" si="2"/>
        <v>S</v>
      </c>
    </row>
    <row r="66" spans="1:8">
      <c r="A66">
        <v>25</v>
      </c>
      <c r="B66" t="str">
        <f t="shared" si="2"/>
        <v>--</v>
      </c>
      <c r="C66" t="str">
        <f t="shared" si="2"/>
        <v>--</v>
      </c>
      <c r="D66" t="str">
        <f t="shared" si="2"/>
        <v>--</v>
      </c>
      <c r="E66" t="str">
        <f t="shared" si="2"/>
        <v>--</v>
      </c>
    </row>
    <row r="67" spans="1:8">
      <c r="A67">
        <v>22</v>
      </c>
      <c r="B67" t="str">
        <f t="shared" si="2"/>
        <v>--</v>
      </c>
      <c r="C67" t="str">
        <f t="shared" si="2"/>
        <v>--</v>
      </c>
      <c r="D67" t="str">
        <f t="shared" si="2"/>
        <v>--</v>
      </c>
      <c r="E67" t="str">
        <f t="shared" si="2"/>
        <v>--</v>
      </c>
    </row>
    <row r="69" spans="1:8">
      <c r="B69" s="72"/>
      <c r="C69" s="72"/>
      <c r="D69" s="72"/>
      <c r="E69" s="72"/>
      <c r="F69" s="72"/>
      <c r="G69" s="72"/>
      <c r="H69" s="72"/>
    </row>
    <row r="70" spans="1:8">
      <c r="B70" s="72" t="str">
        <f ca="1">_xlfn.FORMULATEXT(B57)</f>
        <v>=IFERROR(VLOOKUP($A57,DATA,MATCH(B$56,HEAD,0),FALSE),"--")</v>
      </c>
      <c r="C70" s="72"/>
      <c r="D70" s="72"/>
      <c r="E70" s="72"/>
      <c r="F70" s="72"/>
      <c r="G70" s="72"/>
      <c r="H70" s="72"/>
    </row>
    <row r="71" spans="1:8">
      <c r="B71" s="72"/>
      <c r="C71" s="72"/>
      <c r="D71" s="72" t="str">
        <f ca="1">_xlfn.FORMULATEXT(D57)</f>
        <v>=IFERROR(VLOOKUP($A57,DATA,MATCH(D$56,HEAD,0),FALSE),"--")</v>
      </c>
      <c r="E71" s="72"/>
      <c r="F71" s="72"/>
      <c r="G71" s="72"/>
      <c r="H71" s="72"/>
    </row>
    <row r="72" spans="1:8">
      <c r="B72" s="72"/>
      <c r="C72" s="72" t="str">
        <f ca="1">_xlfn.FORMULATEXT(C57)</f>
        <v>=IFERROR(VLOOKUP($A57,DATA,MATCH(C$56,HEAD,0),FALSE),"--")</v>
      </c>
      <c r="D72" s="72"/>
      <c r="E72" s="72"/>
      <c r="F72" s="72"/>
      <c r="G72" s="72"/>
      <c r="H72" s="72"/>
    </row>
    <row r="77" spans="1:8">
      <c r="A77" s="75" t="s">
        <v>278</v>
      </c>
      <c r="B77" s="75" t="s">
        <v>168</v>
      </c>
      <c r="C77" s="75" t="s">
        <v>393</v>
      </c>
      <c r="D77" s="75" t="s">
        <v>280</v>
      </c>
      <c r="E77" s="75" t="s">
        <v>281</v>
      </c>
    </row>
    <row r="78" spans="1:8">
      <c r="A78">
        <v>17</v>
      </c>
      <c r="E78" t="str">
        <f t="shared" ref="E78:E88" si="3">VLOOKUP(A78,DATA,5,TRUE)</f>
        <v>S</v>
      </c>
    </row>
    <row r="79" spans="1:8">
      <c r="A79">
        <v>11</v>
      </c>
      <c r="E79" t="str">
        <f t="shared" si="3"/>
        <v>N</v>
      </c>
    </row>
    <row r="80" spans="1:8">
      <c r="A80">
        <v>9</v>
      </c>
      <c r="E80" t="str">
        <f t="shared" si="3"/>
        <v>E</v>
      </c>
    </row>
    <row r="81" spans="1:7">
      <c r="A81">
        <v>20</v>
      </c>
      <c r="E81" t="str">
        <f t="shared" si="3"/>
        <v>W</v>
      </c>
    </row>
    <row r="82" spans="1:7">
      <c r="A82">
        <v>5</v>
      </c>
      <c r="E82" t="str">
        <f t="shared" si="3"/>
        <v>W</v>
      </c>
    </row>
    <row r="83" spans="1:7">
      <c r="A83">
        <v>6</v>
      </c>
      <c r="E83" t="str">
        <f t="shared" si="3"/>
        <v>W</v>
      </c>
    </row>
    <row r="84" spans="1:7">
      <c r="A84">
        <v>4</v>
      </c>
      <c r="E84" t="str">
        <f t="shared" si="3"/>
        <v>W</v>
      </c>
    </row>
    <row r="85" spans="1:7">
      <c r="A85">
        <v>3</v>
      </c>
      <c r="E85" t="str">
        <f t="shared" si="3"/>
        <v>W</v>
      </c>
    </row>
    <row r="86" spans="1:7">
      <c r="A86">
        <v>1</v>
      </c>
      <c r="E86" t="str">
        <f t="shared" si="3"/>
        <v>S</v>
      </c>
    </row>
    <row r="87" spans="1:7">
      <c r="A87">
        <v>25</v>
      </c>
      <c r="E87" t="str">
        <f t="shared" si="3"/>
        <v>W</v>
      </c>
    </row>
    <row r="88" spans="1:7">
      <c r="A88">
        <v>22</v>
      </c>
      <c r="E88" t="str">
        <f t="shared" si="3"/>
        <v>W</v>
      </c>
    </row>
    <row r="89" spans="1:7">
      <c r="G89" t="s">
        <v>1066</v>
      </c>
    </row>
    <row r="90" spans="1:7">
      <c r="G90" t="s">
        <v>1102</v>
      </c>
    </row>
    <row r="93" spans="1:7">
      <c r="B93" t="s">
        <v>1130</v>
      </c>
    </row>
    <row r="96" spans="1:7">
      <c r="B96" s="72" t="s">
        <v>1131</v>
      </c>
      <c r="C96" s="72"/>
      <c r="D96" s="72"/>
      <c r="E96" s="72"/>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2CB4B-5DB0-4D2B-847D-7A44CE696DC2}">
  <dimension ref="A1:Q29"/>
  <sheetViews>
    <sheetView topLeftCell="A5" zoomScaleNormal="100" workbookViewId="0">
      <selection activeCell="I15" sqref="I15"/>
    </sheetView>
  </sheetViews>
  <sheetFormatPr defaultRowHeight="14.45"/>
  <cols>
    <col min="2" max="2" width="14.85546875" bestFit="1" customWidth="1"/>
    <col min="9" max="9" width="14.7109375" customWidth="1"/>
    <col min="10" max="10" width="17.5703125" customWidth="1"/>
    <col min="11" max="11" width="9.140625" bestFit="1" customWidth="1"/>
    <col min="17" max="17" width="16" customWidth="1"/>
  </cols>
  <sheetData>
    <row r="1" spans="1:17">
      <c r="A1" s="76" t="s">
        <v>278</v>
      </c>
      <c r="B1" s="76" t="s">
        <v>168</v>
      </c>
      <c r="C1" s="76" t="s">
        <v>279</v>
      </c>
      <c r="D1" s="76" t="s">
        <v>280</v>
      </c>
      <c r="E1" s="76" t="s">
        <v>281</v>
      </c>
      <c r="F1" s="76" t="s">
        <v>283</v>
      </c>
    </row>
    <row r="2" spans="1:17">
      <c r="A2" s="51">
        <v>1</v>
      </c>
      <c r="B2" s="51" t="s">
        <v>321</v>
      </c>
      <c r="C2" s="51"/>
      <c r="D2" s="51" t="s">
        <v>150</v>
      </c>
      <c r="E2" s="77" t="s">
        <v>34</v>
      </c>
      <c r="F2" s="52">
        <v>147894</v>
      </c>
      <c r="I2" t="s">
        <v>1132</v>
      </c>
    </row>
    <row r="3" spans="1:17">
      <c r="A3" s="51">
        <v>2</v>
      </c>
      <c r="B3" s="51" t="s">
        <v>328</v>
      </c>
      <c r="C3" s="51" t="s">
        <v>313</v>
      </c>
      <c r="D3" s="51" t="s">
        <v>314</v>
      </c>
      <c r="E3" s="77" t="s">
        <v>34</v>
      </c>
      <c r="F3" s="52">
        <v>10235</v>
      </c>
    </row>
    <row r="4" spans="1:17">
      <c r="A4" s="51">
        <v>3</v>
      </c>
      <c r="B4" s="51" t="s">
        <v>318</v>
      </c>
      <c r="C4" s="51" t="s">
        <v>293</v>
      </c>
      <c r="D4" s="51" t="s">
        <v>319</v>
      </c>
      <c r="E4" s="77" t="s">
        <v>25</v>
      </c>
      <c r="F4" s="52">
        <v>14785</v>
      </c>
      <c r="J4" t="s">
        <v>1098</v>
      </c>
      <c r="K4" t="s">
        <v>1133</v>
      </c>
    </row>
    <row r="5" spans="1:17">
      <c r="A5" s="51">
        <v>4</v>
      </c>
      <c r="B5" s="51" t="s">
        <v>192</v>
      </c>
      <c r="C5" s="51" t="s">
        <v>293</v>
      </c>
      <c r="D5" s="51" t="s">
        <v>294</v>
      </c>
      <c r="E5" s="77" t="s">
        <v>25</v>
      </c>
      <c r="F5" s="52">
        <v>15000</v>
      </c>
      <c r="O5" t="str" cm="1">
        <f t="array" ref="O5:O23">EMP</f>
        <v>Akhay</v>
      </c>
      <c r="Q5" t="str" cm="1">
        <f t="array" ref="Q5:Q23">EMP</f>
        <v>Akhay</v>
      </c>
    </row>
    <row r="6" spans="1:17">
      <c r="A6" s="51">
        <v>5</v>
      </c>
      <c r="B6" s="51" t="s">
        <v>325</v>
      </c>
      <c r="C6" s="51"/>
      <c r="D6" s="51" t="s">
        <v>290</v>
      </c>
      <c r="E6" s="77" t="s">
        <v>25</v>
      </c>
      <c r="F6" s="52">
        <v>16250</v>
      </c>
      <c r="O6" t="str">
        <v>Akram Khan</v>
      </c>
      <c r="Q6" t="str">
        <v>Akram Khan</v>
      </c>
    </row>
    <row r="7" spans="1:17">
      <c r="A7" s="51">
        <v>6</v>
      </c>
      <c r="B7" s="51" t="s">
        <v>288</v>
      </c>
      <c r="C7" s="51" t="s">
        <v>307</v>
      </c>
      <c r="D7" s="51" t="s">
        <v>305</v>
      </c>
      <c r="E7" s="77" t="s">
        <v>25</v>
      </c>
      <c r="F7" s="52">
        <v>47866</v>
      </c>
      <c r="I7" s="76" t="s">
        <v>278</v>
      </c>
      <c r="J7" s="76" t="s">
        <v>168</v>
      </c>
      <c r="K7" s="76" t="s">
        <v>280</v>
      </c>
      <c r="L7" s="76" t="s">
        <v>281</v>
      </c>
      <c r="M7" s="76" t="s">
        <v>283</v>
      </c>
      <c r="O7" t="str">
        <v>Akshn</v>
      </c>
      <c r="Q7" t="str">
        <v>Akshn</v>
      </c>
    </row>
    <row r="8" spans="1:17">
      <c r="A8" s="51">
        <v>7</v>
      </c>
      <c r="B8" s="51" t="s">
        <v>292</v>
      </c>
      <c r="C8" s="51" t="s">
        <v>285</v>
      </c>
      <c r="D8" s="51" t="s">
        <v>286</v>
      </c>
      <c r="E8" s="51" t="s">
        <v>302</v>
      </c>
      <c r="F8" s="52">
        <v>10000</v>
      </c>
      <c r="I8">
        <f>INDEX(DATA,MATCH($J$8,EMP,0),MATCH($I$7,HEAD,0))</f>
        <v>14</v>
      </c>
      <c r="J8" s="51" t="s">
        <v>331</v>
      </c>
      <c r="K8" t="str">
        <f>INDEX(DATA,MATCH($J8,EMP,1),MATCH(K$7,HEAD,0))</f>
        <v>Delhi</v>
      </c>
      <c r="L8" t="str">
        <f>INDEX(DATA,MATCH($J8,EMP,1),MATCH(L$7,HEAD,0))</f>
        <v>S</v>
      </c>
      <c r="M8">
        <f>INDEX(DATA,MATCH($J8,EMP,1),MATCH(M$7,HEAD,0))</f>
        <v>12000</v>
      </c>
      <c r="O8" t="str">
        <v>Anjali Thakur</v>
      </c>
      <c r="Q8" t="str">
        <v>Anjali Thakur</v>
      </c>
    </row>
    <row r="9" spans="1:17">
      <c r="A9" s="51">
        <v>8</v>
      </c>
      <c r="B9" s="51" t="s">
        <v>223</v>
      </c>
      <c r="C9" s="51" t="s">
        <v>310</v>
      </c>
      <c r="D9" s="51" t="s">
        <v>286</v>
      </c>
      <c r="E9" s="51" t="s">
        <v>302</v>
      </c>
      <c r="F9" s="52">
        <v>455651</v>
      </c>
      <c r="J9" s="51" t="s">
        <v>288</v>
      </c>
      <c r="K9" t="str">
        <f t="shared" ref="K9:M14" si="0">INDEX(DATA,MATCH($J9,EMP,0),MATCH(K$7,HEAD,0))</f>
        <v>Delhi</v>
      </c>
      <c r="L9" t="str">
        <f t="shared" si="0"/>
        <v>W</v>
      </c>
      <c r="M9">
        <f t="shared" si="0"/>
        <v>16250</v>
      </c>
      <c r="O9" t="str">
        <v>Anjum chopra</v>
      </c>
      <c r="Q9" t="str">
        <v>Anjum chopra</v>
      </c>
    </row>
    <row r="10" spans="1:17">
      <c r="A10" s="51">
        <v>9</v>
      </c>
      <c r="B10" s="51" t="s">
        <v>224</v>
      </c>
      <c r="C10" s="51"/>
      <c r="D10" s="51" t="s">
        <v>314</v>
      </c>
      <c r="E10" s="51" t="s">
        <v>302</v>
      </c>
      <c r="F10" s="52">
        <v>14562</v>
      </c>
      <c r="J10" s="51" t="s">
        <v>187</v>
      </c>
      <c r="K10" t="str">
        <f t="shared" si="0"/>
        <v>Mumbai</v>
      </c>
      <c r="L10" t="str">
        <f t="shared" si="0"/>
        <v>N</v>
      </c>
      <c r="M10">
        <f t="shared" si="0"/>
        <v>1456</v>
      </c>
      <c r="O10" t="str">
        <v>Anjum Chopra</v>
      </c>
      <c r="Q10" t="str">
        <v>Anjum Chopra</v>
      </c>
    </row>
    <row r="11" spans="1:17">
      <c r="A11" s="51">
        <v>10</v>
      </c>
      <c r="B11" s="51" t="s">
        <v>299</v>
      </c>
      <c r="C11" s="51" t="s">
        <v>296</v>
      </c>
      <c r="D11" s="51" t="s">
        <v>297</v>
      </c>
      <c r="E11" s="51" t="s">
        <v>28</v>
      </c>
      <c r="F11" s="52">
        <v>70000</v>
      </c>
      <c r="J11" s="51" t="s">
        <v>213</v>
      </c>
      <c r="K11" t="str">
        <f t="shared" si="0"/>
        <v>Mysore</v>
      </c>
      <c r="L11" t="str">
        <f t="shared" si="0"/>
        <v>S</v>
      </c>
      <c r="M11">
        <f t="shared" si="0"/>
        <v>14789</v>
      </c>
      <c r="O11" t="str">
        <v>Anupam Mishra</v>
      </c>
      <c r="Q11" t="str">
        <v>Anupam Mishra</v>
      </c>
    </row>
    <row r="12" spans="1:17">
      <c r="A12" s="51">
        <v>11</v>
      </c>
      <c r="B12" s="51" t="s">
        <v>211</v>
      </c>
      <c r="C12" s="51" t="s">
        <v>326</v>
      </c>
      <c r="D12" s="51" t="s">
        <v>286</v>
      </c>
      <c r="E12" s="51" t="s">
        <v>28</v>
      </c>
      <c r="F12" s="52">
        <v>12435</v>
      </c>
      <c r="J12" s="51" t="s">
        <v>312</v>
      </c>
      <c r="K12" t="str">
        <f t="shared" si="0"/>
        <v>Delhi</v>
      </c>
      <c r="L12" t="str">
        <f t="shared" si="0"/>
        <v>S</v>
      </c>
      <c r="M12">
        <f t="shared" si="0"/>
        <v>147895</v>
      </c>
      <c r="O12" t="str">
        <v>Arjun Jain</v>
      </c>
      <c r="Q12" t="str">
        <v>Arjun Jain</v>
      </c>
    </row>
    <row r="13" spans="1:17">
      <c r="A13" s="51">
        <v>12</v>
      </c>
      <c r="B13" s="51" t="s">
        <v>187</v>
      </c>
      <c r="C13" s="51" t="s">
        <v>329</v>
      </c>
      <c r="D13" s="51" t="s">
        <v>286</v>
      </c>
      <c r="E13" s="51" t="s">
        <v>28</v>
      </c>
      <c r="F13" s="52">
        <v>1456</v>
      </c>
      <c r="J13" s="51" t="s">
        <v>198</v>
      </c>
      <c r="K13" t="str">
        <f t="shared" si="0"/>
        <v>Cuttack</v>
      </c>
      <c r="L13" t="str">
        <f t="shared" si="0"/>
        <v>W</v>
      </c>
      <c r="M13">
        <f t="shared" si="0"/>
        <v>184000</v>
      </c>
      <c r="O13" t="str">
        <v>Arjun Kapoor</v>
      </c>
      <c r="Q13" t="str">
        <v>Arjun Kapoor</v>
      </c>
    </row>
    <row r="14" spans="1:17">
      <c r="A14" s="51">
        <v>13</v>
      </c>
      <c r="B14" s="51" t="s">
        <v>309</v>
      </c>
      <c r="C14" s="51" t="s">
        <v>332</v>
      </c>
      <c r="D14" s="51" t="s">
        <v>333</v>
      </c>
      <c r="E14" s="51" t="s">
        <v>28</v>
      </c>
      <c r="F14" s="52">
        <v>14656</v>
      </c>
      <c r="J14" s="51" t="s">
        <v>192</v>
      </c>
      <c r="K14" t="str">
        <f t="shared" si="0"/>
        <v>Noida</v>
      </c>
      <c r="L14" t="str">
        <f t="shared" si="0"/>
        <v>W</v>
      </c>
      <c r="M14">
        <f t="shared" si="0"/>
        <v>15000</v>
      </c>
      <c r="O14" t="str">
        <v>Ashwini</v>
      </c>
      <c r="Q14" t="str">
        <v>Ashwini</v>
      </c>
    </row>
    <row r="15" spans="1:17">
      <c r="A15" s="51">
        <v>14</v>
      </c>
      <c r="B15" s="51" t="s">
        <v>331</v>
      </c>
      <c r="C15" s="51" t="s">
        <v>289</v>
      </c>
      <c r="D15" s="51" t="s">
        <v>290</v>
      </c>
      <c r="E15" s="51" t="s">
        <v>34</v>
      </c>
      <c r="F15" s="52">
        <v>12000</v>
      </c>
      <c r="O15" t="str">
        <v>Jharna Biswal</v>
      </c>
      <c r="Q15" t="str">
        <v>Jharna Biswal</v>
      </c>
    </row>
    <row r="16" spans="1:17">
      <c r="A16" s="51">
        <v>15</v>
      </c>
      <c r="B16" s="51" t="s">
        <v>216</v>
      </c>
      <c r="C16" s="51" t="s">
        <v>311</v>
      </c>
      <c r="D16" s="51" t="s">
        <v>150</v>
      </c>
      <c r="E16" s="51" t="s">
        <v>34</v>
      </c>
      <c r="F16" s="52">
        <v>12467</v>
      </c>
      <c r="O16" t="str">
        <v>JP Kumar</v>
      </c>
      <c r="Q16" t="str">
        <v>JP Kumar</v>
      </c>
    </row>
    <row r="17" spans="1:17">
      <c r="A17" s="51">
        <v>16</v>
      </c>
      <c r="B17" s="51" t="s">
        <v>213</v>
      </c>
      <c r="C17" s="51" t="s">
        <v>315</v>
      </c>
      <c r="D17" s="51" t="s">
        <v>316</v>
      </c>
      <c r="E17" s="51" t="s">
        <v>34</v>
      </c>
      <c r="F17" s="52">
        <v>14789</v>
      </c>
      <c r="O17" t="str">
        <v>Manish Griver</v>
      </c>
      <c r="Q17" t="str">
        <v>Manish Griver</v>
      </c>
    </row>
    <row r="18" spans="1:17">
      <c r="A18" s="51">
        <v>17</v>
      </c>
      <c r="B18" s="51" t="s">
        <v>312</v>
      </c>
      <c r="C18" s="51" t="s">
        <v>322</v>
      </c>
      <c r="D18" s="51" t="s">
        <v>290</v>
      </c>
      <c r="E18" s="51" t="s">
        <v>34</v>
      </c>
      <c r="F18" s="52">
        <v>147895</v>
      </c>
      <c r="I18" s="76" t="s">
        <v>278</v>
      </c>
      <c r="J18" s="76" t="s">
        <v>168</v>
      </c>
      <c r="K18" s="76" t="s">
        <v>280</v>
      </c>
      <c r="L18" s="76" t="s">
        <v>281</v>
      </c>
      <c r="M18" s="76" t="s">
        <v>283</v>
      </c>
      <c r="O18" t="str">
        <v>Manish Grover</v>
      </c>
      <c r="Q18" t="str">
        <v>Manish Grover</v>
      </c>
    </row>
    <row r="19" spans="1:17">
      <c r="A19" s="51">
        <v>18</v>
      </c>
      <c r="B19" s="51" t="s">
        <v>198</v>
      </c>
      <c r="C19" s="51" t="s">
        <v>300</v>
      </c>
      <c r="D19" s="51" t="s">
        <v>301</v>
      </c>
      <c r="E19" s="51" t="s">
        <v>25</v>
      </c>
      <c r="F19" s="52">
        <v>184000</v>
      </c>
      <c r="J19" s="51" t="s">
        <v>331</v>
      </c>
      <c r="O19" t="str">
        <v>Manisha Guha</v>
      </c>
      <c r="Q19" t="str">
        <v>Manisha Guha</v>
      </c>
    </row>
    <row r="20" spans="1:17">
      <c r="A20" s="51">
        <v>19</v>
      </c>
      <c r="B20" s="51" t="s">
        <v>324</v>
      </c>
      <c r="C20" s="51" t="s">
        <v>304</v>
      </c>
      <c r="D20" s="51" t="s">
        <v>305</v>
      </c>
      <c r="E20" s="51" t="s">
        <v>25</v>
      </c>
      <c r="F20" s="52">
        <v>45789</v>
      </c>
      <c r="J20" s="51" t="s">
        <v>288</v>
      </c>
      <c r="O20" t="str">
        <v>Prakash Dutta</v>
      </c>
      <c r="Q20" t="str">
        <v>Prakash Dutta</v>
      </c>
    </row>
    <row r="21" spans="1:17">
      <c r="J21" s="51" t="s">
        <v>187</v>
      </c>
      <c r="O21" t="str">
        <v>Prateek Babbar</v>
      </c>
      <c r="Q21" t="str">
        <v>Prateek Babbar</v>
      </c>
    </row>
    <row r="22" spans="1:17">
      <c r="J22" s="51" t="s">
        <v>213</v>
      </c>
      <c r="O22" t="str">
        <v>Priya Agarwal</v>
      </c>
      <c r="Q22" t="str">
        <v>Priya Agarwal</v>
      </c>
    </row>
    <row r="23" spans="1:17">
      <c r="J23" s="51" t="s">
        <v>312</v>
      </c>
      <c r="O23" t="str">
        <v>Satish Puri</v>
      </c>
      <c r="Q23" t="str">
        <v>Satish Puri</v>
      </c>
    </row>
    <row r="24" spans="1:17">
      <c r="J24" s="51" t="s">
        <v>198</v>
      </c>
    </row>
    <row r="25" spans="1:17">
      <c r="J25" s="51" t="s">
        <v>192</v>
      </c>
    </row>
    <row r="26" spans="1:17">
      <c r="D26" t="str">
        <f>INDEX(DATA,3,4)</f>
        <v>Mangaloe</v>
      </c>
    </row>
    <row r="28" spans="1:17">
      <c r="H28" t="s">
        <v>1134</v>
      </c>
    </row>
    <row r="29" spans="1:17">
      <c r="C29" t="s">
        <v>1135</v>
      </c>
      <c r="F29" t="s">
        <v>1136</v>
      </c>
    </row>
  </sheetData>
  <sortState xmlns:xlrd2="http://schemas.microsoft.com/office/spreadsheetml/2017/richdata2" ref="A2:F20">
    <sortCondition ref="A1:A20"/>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37D14-9F65-466F-84E2-8682D1E088AF}">
  <dimension ref="A1:Y27"/>
  <sheetViews>
    <sheetView zoomScale="110" zoomScaleNormal="110" workbookViewId="0">
      <selection activeCell="K24" sqref="K24"/>
    </sheetView>
  </sheetViews>
  <sheetFormatPr defaultRowHeight="14.45"/>
  <cols>
    <col min="2" max="2" width="16.7109375" customWidth="1"/>
    <col min="6" max="6" width="12.28515625" customWidth="1"/>
    <col min="7" max="7" width="16.140625" customWidth="1"/>
    <col min="10" max="10" width="14.28515625" bestFit="1" customWidth="1"/>
    <col min="11" max="11" width="22.140625" customWidth="1"/>
    <col min="15" max="15" width="18.5703125" customWidth="1"/>
    <col min="16" max="16" width="17.42578125" customWidth="1"/>
  </cols>
  <sheetData>
    <row r="1" spans="1:25">
      <c r="A1" s="8" t="s">
        <v>278</v>
      </c>
      <c r="B1" s="8" t="s">
        <v>168</v>
      </c>
      <c r="C1" s="8" t="s">
        <v>279</v>
      </c>
      <c r="D1" s="8" t="s">
        <v>280</v>
      </c>
      <c r="E1" s="8" t="s">
        <v>281</v>
      </c>
      <c r="F1" s="8" t="s">
        <v>283</v>
      </c>
      <c r="G1" s="135" t="s">
        <v>802</v>
      </c>
    </row>
    <row r="2" spans="1:25">
      <c r="A2">
        <v>1</v>
      </c>
      <c r="B2" t="s">
        <v>216</v>
      </c>
      <c r="D2" t="s">
        <v>150</v>
      </c>
      <c r="E2" s="56" t="s">
        <v>34</v>
      </c>
      <c r="F2" s="11">
        <v>147894</v>
      </c>
      <c r="G2" s="13">
        <v>45085</v>
      </c>
    </row>
    <row r="3" spans="1:25">
      <c r="A3">
        <v>2</v>
      </c>
      <c r="B3" t="s">
        <v>312</v>
      </c>
      <c r="C3" t="s">
        <v>313</v>
      </c>
      <c r="D3" t="s">
        <v>314</v>
      </c>
      <c r="E3" s="56" t="s">
        <v>34</v>
      </c>
      <c r="F3" s="11">
        <v>10235</v>
      </c>
      <c r="G3" s="13">
        <v>45131</v>
      </c>
      <c r="J3" t="s">
        <v>1137</v>
      </c>
    </row>
    <row r="4" spans="1:25">
      <c r="A4">
        <v>3</v>
      </c>
      <c r="B4" t="s">
        <v>318</v>
      </c>
      <c r="C4" t="s">
        <v>293</v>
      </c>
      <c r="D4" t="s">
        <v>319</v>
      </c>
      <c r="E4" s="56" t="s">
        <v>25</v>
      </c>
      <c r="F4" s="11">
        <v>14785</v>
      </c>
      <c r="G4" s="13">
        <v>45080</v>
      </c>
      <c r="J4" t="s">
        <v>1138</v>
      </c>
      <c r="P4">
        <v>3</v>
      </c>
      <c r="Q4" t="b">
        <f>ISNUMBER(P4)</f>
        <v>1</v>
      </c>
      <c r="R4" t="s">
        <v>1139</v>
      </c>
      <c r="S4" t="b">
        <f>ISTEXT(R4)</f>
        <v>1</v>
      </c>
    </row>
    <row r="5" spans="1:25">
      <c r="A5">
        <v>4</v>
      </c>
      <c r="B5" t="s">
        <v>292</v>
      </c>
      <c r="C5" t="s">
        <v>293</v>
      </c>
      <c r="D5" t="s">
        <v>294</v>
      </c>
      <c r="E5" s="25" t="s">
        <v>25</v>
      </c>
      <c r="F5" s="11">
        <v>15000</v>
      </c>
      <c r="G5" s="13">
        <v>45080</v>
      </c>
    </row>
    <row r="6" spans="1:25">
      <c r="A6">
        <v>5</v>
      </c>
      <c r="B6" t="s">
        <v>224</v>
      </c>
      <c r="D6" t="s">
        <v>290</v>
      </c>
      <c r="E6" s="25" t="s">
        <v>25</v>
      </c>
      <c r="F6" s="11">
        <v>16250</v>
      </c>
      <c r="G6" s="13">
        <v>45116</v>
      </c>
      <c r="J6" s="51" t="s">
        <v>385</v>
      </c>
      <c r="K6" s="51" t="s">
        <v>1140</v>
      </c>
      <c r="O6" s="51" t="s">
        <v>385</v>
      </c>
      <c r="P6" s="51" t="s">
        <v>1140</v>
      </c>
    </row>
    <row r="7" spans="1:25">
      <c r="A7">
        <v>6</v>
      </c>
      <c r="B7" t="s">
        <v>187</v>
      </c>
      <c r="C7" t="s">
        <v>307</v>
      </c>
      <c r="D7" t="s">
        <v>305</v>
      </c>
      <c r="E7" s="25" t="s">
        <v>25</v>
      </c>
      <c r="F7" s="11">
        <v>47866</v>
      </c>
      <c r="G7" s="13">
        <v>45091</v>
      </c>
      <c r="J7" s="51">
        <v>3</v>
      </c>
      <c r="K7" s="51">
        <f>IF(ISTEXT(J7),VLOOKUP(J7,$B$2:$G$20,5,FALSE),VLOOKUP(J7,$A$2:$G$20,6,FALSE))</f>
        <v>14785</v>
      </c>
      <c r="O7" s="51">
        <v>3</v>
      </c>
      <c r="P7" s="51">
        <f>IF(ISNUMBER(O7),VLOOKUP(O7,$A$2:$G$20,6,FALSE),VLOOKUP(O7,$B$2:$G$20,5,FALSE))</f>
        <v>14785</v>
      </c>
      <c r="Q7" s="51"/>
    </row>
    <row r="8" spans="1:25">
      <c r="A8">
        <v>7</v>
      </c>
      <c r="B8" t="s">
        <v>192</v>
      </c>
      <c r="C8" t="s">
        <v>285</v>
      </c>
      <c r="D8" t="s">
        <v>286</v>
      </c>
      <c r="E8" t="s">
        <v>302</v>
      </c>
      <c r="F8" s="11">
        <v>10000</v>
      </c>
      <c r="G8" s="13">
        <v>45122</v>
      </c>
      <c r="J8" s="51" t="s">
        <v>292</v>
      </c>
      <c r="K8" s="51">
        <f t="shared" ref="K8:K13" si="0">IF(ISTEXT(J8),VLOOKUP(J8,$B$2:$G$20,5,FALSE),VLOOKUP(J8,$A$2:$G$20,6,FALSE))</f>
        <v>15000</v>
      </c>
      <c r="O8" s="51" t="s">
        <v>292</v>
      </c>
      <c r="P8" s="51">
        <f t="shared" ref="P8:P13" si="1">IF(ISNUMBER(O8),VLOOKUP(O8,$A$2:$G$20,6,FALSE),VLOOKUP(O8,$B$2:$G$20,5,FALSE))</f>
        <v>15000</v>
      </c>
    </row>
    <row r="9" spans="1:25">
      <c r="A9">
        <v>8</v>
      </c>
      <c r="B9" t="s">
        <v>309</v>
      </c>
      <c r="C9" t="s">
        <v>310</v>
      </c>
      <c r="D9" t="s">
        <v>286</v>
      </c>
      <c r="E9" t="s">
        <v>302</v>
      </c>
      <c r="F9" s="11">
        <v>455651</v>
      </c>
      <c r="G9" s="13">
        <v>45101</v>
      </c>
      <c r="J9" s="51">
        <v>13</v>
      </c>
      <c r="K9" s="51">
        <f t="shared" si="0"/>
        <v>14656</v>
      </c>
      <c r="O9" s="51">
        <v>13</v>
      </c>
      <c r="P9" s="51">
        <f t="shared" si="1"/>
        <v>14656</v>
      </c>
      <c r="R9" t="s">
        <v>1141</v>
      </c>
      <c r="T9" t="b">
        <v>1</v>
      </c>
      <c r="U9" s="14" t="s">
        <v>1142</v>
      </c>
      <c r="V9" s="14"/>
      <c r="X9" t="b">
        <v>0</v>
      </c>
      <c r="Y9" t="s">
        <v>1143</v>
      </c>
    </row>
    <row r="10" spans="1:25">
      <c r="A10">
        <v>9</v>
      </c>
      <c r="B10" t="s">
        <v>324</v>
      </c>
      <c r="D10" t="s">
        <v>314</v>
      </c>
      <c r="E10" t="s">
        <v>302</v>
      </c>
      <c r="F10" s="11">
        <v>14562</v>
      </c>
      <c r="G10" s="13">
        <v>45131</v>
      </c>
      <c r="J10" s="51" t="s">
        <v>187</v>
      </c>
      <c r="K10" s="51">
        <f t="shared" si="0"/>
        <v>47866</v>
      </c>
      <c r="O10" s="51" t="s">
        <v>187</v>
      </c>
      <c r="P10" s="51">
        <f t="shared" si="1"/>
        <v>47866</v>
      </c>
      <c r="U10" s="14"/>
      <c r="V10" s="14"/>
    </row>
    <row r="11" spans="1:25">
      <c r="A11">
        <v>10</v>
      </c>
      <c r="B11" t="s">
        <v>223</v>
      </c>
      <c r="C11" t="s">
        <v>296</v>
      </c>
      <c r="D11" t="s">
        <v>297</v>
      </c>
      <c r="E11" t="s">
        <v>28</v>
      </c>
      <c r="F11" s="11">
        <v>70000</v>
      </c>
      <c r="G11" s="13">
        <v>45114</v>
      </c>
      <c r="J11" s="51">
        <v>14</v>
      </c>
      <c r="K11" s="51">
        <f t="shared" si="0"/>
        <v>12000</v>
      </c>
      <c r="O11" s="51">
        <v>14</v>
      </c>
      <c r="P11" s="51">
        <f t="shared" si="1"/>
        <v>12000</v>
      </c>
    </row>
    <row r="12" spans="1:25">
      <c r="A12">
        <v>11</v>
      </c>
      <c r="B12" t="s">
        <v>325</v>
      </c>
      <c r="C12" t="s">
        <v>326</v>
      </c>
      <c r="D12" t="s">
        <v>286</v>
      </c>
      <c r="E12" t="s">
        <v>28</v>
      </c>
      <c r="F12" s="11">
        <v>12435</v>
      </c>
      <c r="G12" s="13">
        <v>45090</v>
      </c>
      <c r="J12" s="51" t="s">
        <v>288</v>
      </c>
      <c r="K12" s="51">
        <f t="shared" si="0"/>
        <v>12435</v>
      </c>
      <c r="O12" s="51" t="s">
        <v>288</v>
      </c>
      <c r="P12" s="51">
        <f t="shared" si="1"/>
        <v>12435</v>
      </c>
    </row>
    <row r="13" spans="1:25">
      <c r="A13">
        <v>12</v>
      </c>
      <c r="B13" t="s">
        <v>328</v>
      </c>
      <c r="C13" t="s">
        <v>329</v>
      </c>
      <c r="D13" t="s">
        <v>286</v>
      </c>
      <c r="E13" t="s">
        <v>28</v>
      </c>
      <c r="F13" s="11">
        <v>1456</v>
      </c>
      <c r="G13" s="13">
        <v>45051</v>
      </c>
      <c r="J13" s="51">
        <v>15</v>
      </c>
      <c r="K13" s="51">
        <f t="shared" si="0"/>
        <v>12467</v>
      </c>
      <c r="O13" s="51">
        <v>15</v>
      </c>
      <c r="P13" s="51">
        <f t="shared" si="1"/>
        <v>12467</v>
      </c>
    </row>
    <row r="14" spans="1:25">
      <c r="A14">
        <v>13</v>
      </c>
      <c r="B14" t="s">
        <v>331</v>
      </c>
      <c r="C14" t="s">
        <v>332</v>
      </c>
      <c r="D14" t="s">
        <v>333</v>
      </c>
      <c r="E14" t="s">
        <v>28</v>
      </c>
      <c r="F14" s="11">
        <v>14656</v>
      </c>
      <c r="G14" s="13">
        <v>45082</v>
      </c>
    </row>
    <row r="15" spans="1:25">
      <c r="A15">
        <v>14</v>
      </c>
      <c r="B15" t="s">
        <v>288</v>
      </c>
      <c r="C15" t="s">
        <v>289</v>
      </c>
      <c r="D15" t="s">
        <v>290</v>
      </c>
      <c r="E15" t="s">
        <v>34</v>
      </c>
      <c r="F15" s="11">
        <v>12000</v>
      </c>
      <c r="G15" s="13">
        <v>45082</v>
      </c>
      <c r="Q15" t="s">
        <v>1144</v>
      </c>
    </row>
    <row r="16" spans="1:25">
      <c r="A16">
        <v>15</v>
      </c>
      <c r="B16" t="s">
        <v>213</v>
      </c>
      <c r="C16" t="s">
        <v>311</v>
      </c>
      <c r="D16" t="s">
        <v>150</v>
      </c>
      <c r="E16" t="s">
        <v>34</v>
      </c>
      <c r="F16" s="11">
        <v>12467</v>
      </c>
      <c r="G16" s="13">
        <v>45096</v>
      </c>
      <c r="K16" t="str">
        <f ca="1">_xlfn.FORMULATEXT(K7)</f>
        <v>=IF(ISTEXT(J7),VLOOKUP(J7,$B$2:$G$20,5,FALSE),VLOOKUP(J7,$A$2:$G$20,6,FALSE))</v>
      </c>
      <c r="Q16" t="s">
        <v>1145</v>
      </c>
    </row>
    <row r="17" spans="1:13">
      <c r="A17">
        <v>16</v>
      </c>
      <c r="B17" t="s">
        <v>198</v>
      </c>
      <c r="C17" t="s">
        <v>315</v>
      </c>
      <c r="D17" t="s">
        <v>316</v>
      </c>
      <c r="E17" t="s">
        <v>34</v>
      </c>
      <c r="F17" s="11">
        <v>14789</v>
      </c>
      <c r="G17" s="13">
        <v>45085</v>
      </c>
      <c r="K17" t="s">
        <v>1146</v>
      </c>
    </row>
    <row r="18" spans="1:13">
      <c r="A18">
        <v>17</v>
      </c>
      <c r="B18" t="s">
        <v>321</v>
      </c>
      <c r="C18" t="s">
        <v>322</v>
      </c>
      <c r="D18" t="s">
        <v>290</v>
      </c>
      <c r="E18" t="s">
        <v>34</v>
      </c>
      <c r="F18" s="11">
        <v>147895</v>
      </c>
      <c r="G18" s="13">
        <v>45114</v>
      </c>
    </row>
    <row r="19" spans="1:13">
      <c r="A19">
        <v>18</v>
      </c>
      <c r="B19" t="s">
        <v>299</v>
      </c>
      <c r="C19" t="s">
        <v>300</v>
      </c>
      <c r="D19" t="s">
        <v>301</v>
      </c>
      <c r="E19" t="s">
        <v>25</v>
      </c>
      <c r="F19" s="11">
        <v>184000</v>
      </c>
      <c r="G19" s="13">
        <v>45086</v>
      </c>
      <c r="K19" t="s">
        <v>1147</v>
      </c>
    </row>
    <row r="20" spans="1:13">
      <c r="A20">
        <v>19</v>
      </c>
      <c r="B20" t="s">
        <v>211</v>
      </c>
      <c r="C20" t="s">
        <v>304</v>
      </c>
      <c r="D20" t="s">
        <v>305</v>
      </c>
      <c r="E20" t="s">
        <v>25</v>
      </c>
      <c r="F20" s="11">
        <v>45789</v>
      </c>
      <c r="G20" s="13">
        <v>45117</v>
      </c>
      <c r="K20" t="s">
        <v>1148</v>
      </c>
      <c r="L20" t="s">
        <v>1149</v>
      </c>
    </row>
    <row r="22" spans="1:13">
      <c r="L22" t="s">
        <v>1150</v>
      </c>
    </row>
    <row r="23" spans="1:13">
      <c r="L23" t="s">
        <v>1151</v>
      </c>
    </row>
    <row r="26" spans="1:13">
      <c r="K26" t="s">
        <v>1152</v>
      </c>
      <c r="L26" t="b">
        <v>1</v>
      </c>
      <c r="M26" t="s">
        <v>1142</v>
      </c>
    </row>
    <row r="27" spans="1:13">
      <c r="K27" t="s">
        <v>1153</v>
      </c>
      <c r="L27" t="b">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B2B5C-2817-46A6-8BCF-ED6C07698518}">
  <dimension ref="A2:P37"/>
  <sheetViews>
    <sheetView workbookViewId="0">
      <selection activeCell="N12" sqref="N12"/>
    </sheetView>
  </sheetViews>
  <sheetFormatPr defaultRowHeight="14.45"/>
  <cols>
    <col min="1" max="1" width="13.28515625" customWidth="1"/>
    <col min="2" max="2" width="19.28515625" customWidth="1"/>
    <col min="5" max="5" width="17.28515625" customWidth="1"/>
    <col min="6" max="6" width="14.42578125" customWidth="1"/>
    <col min="8" max="8" width="13" customWidth="1"/>
    <col min="9" max="9" width="17.7109375" customWidth="1"/>
    <col min="14" max="14" width="16.42578125" customWidth="1"/>
  </cols>
  <sheetData>
    <row r="2" spans="1:16" ht="15" thickBot="1">
      <c r="A2" s="75" t="s">
        <v>1154</v>
      </c>
      <c r="B2" s="75" t="s">
        <v>168</v>
      </c>
      <c r="E2" s="75" t="s">
        <v>168</v>
      </c>
      <c r="F2" s="75" t="s">
        <v>393</v>
      </c>
      <c r="H2" s="75" t="s">
        <v>278</v>
      </c>
      <c r="I2" s="75" t="s">
        <v>393</v>
      </c>
    </row>
    <row r="3" spans="1:16">
      <c r="A3" s="51">
        <v>1</v>
      </c>
      <c r="B3" s="51" t="s">
        <v>187</v>
      </c>
      <c r="E3" s="80" t="s">
        <v>187</v>
      </c>
      <c r="F3" s="81">
        <v>35000</v>
      </c>
      <c r="H3" s="51">
        <v>1</v>
      </c>
      <c r="I3" s="51">
        <f>VLOOKUP(VLOOKUP(H3,$A$3:$B$12,2,FALSE),$E$3:$F$12,2,FALSE)</f>
        <v>35000</v>
      </c>
      <c r="K3" t="str">
        <f ca="1">_xlfn.FORMULATEXT(I12)</f>
        <v>=VLOOKUP(VLOOKUP(H12,$A$3:$B$12,2,FALSE),$E$3:$F$12,2,FALSE)</v>
      </c>
    </row>
    <row r="4" spans="1:16">
      <c r="A4" s="51">
        <v>2</v>
      </c>
      <c r="B4" s="51" t="s">
        <v>192</v>
      </c>
      <c r="E4" s="82" t="s">
        <v>192</v>
      </c>
      <c r="F4" s="83">
        <v>12888</v>
      </c>
      <c r="H4" s="51">
        <v>2</v>
      </c>
      <c r="I4" s="51">
        <f t="shared" ref="I4:I12" si="0">VLOOKUP(VLOOKUP(H4,$A$3:$B$12,2,FALSE),$E$3:$F$12,2,FALSE)</f>
        <v>12888</v>
      </c>
    </row>
    <row r="5" spans="1:16">
      <c r="A5" s="51">
        <v>3</v>
      </c>
      <c r="B5" s="51" t="s">
        <v>198</v>
      </c>
      <c r="E5" s="82" t="s">
        <v>198</v>
      </c>
      <c r="F5" s="83">
        <v>11250</v>
      </c>
      <c r="H5" s="51">
        <v>3</v>
      </c>
      <c r="I5" s="51">
        <f t="shared" si="0"/>
        <v>11250</v>
      </c>
    </row>
    <row r="6" spans="1:16">
      <c r="A6" s="51">
        <v>4</v>
      </c>
      <c r="B6" s="51" t="s">
        <v>199</v>
      </c>
      <c r="E6" s="82" t="s">
        <v>1155</v>
      </c>
      <c r="F6" s="83">
        <v>8700</v>
      </c>
      <c r="H6" s="51">
        <v>4</v>
      </c>
      <c r="I6" s="51">
        <f t="shared" si="0"/>
        <v>8700</v>
      </c>
    </row>
    <row r="7" spans="1:16">
      <c r="A7" s="51">
        <v>5</v>
      </c>
      <c r="B7" s="51" t="s">
        <v>207</v>
      </c>
      <c r="E7" s="82" t="s">
        <v>207</v>
      </c>
      <c r="F7" s="83">
        <v>16250</v>
      </c>
      <c r="H7" s="51">
        <v>5</v>
      </c>
      <c r="I7" s="51">
        <f t="shared" si="0"/>
        <v>16250</v>
      </c>
    </row>
    <row r="8" spans="1:16">
      <c r="A8" s="51">
        <v>6</v>
      </c>
      <c r="B8" s="51" t="s">
        <v>211</v>
      </c>
      <c r="E8" s="82" t="s">
        <v>211</v>
      </c>
      <c r="F8" s="83">
        <v>15000</v>
      </c>
      <c r="H8" s="51">
        <v>6</v>
      </c>
      <c r="I8" s="51">
        <f t="shared" si="0"/>
        <v>15000</v>
      </c>
    </row>
    <row r="9" spans="1:16">
      <c r="A9" s="51">
        <v>7</v>
      </c>
      <c r="B9" s="51" t="s">
        <v>213</v>
      </c>
      <c r="E9" s="82" t="s">
        <v>213</v>
      </c>
      <c r="F9" s="83">
        <v>4500</v>
      </c>
      <c r="H9" s="51">
        <v>7</v>
      </c>
      <c r="I9" s="51">
        <f t="shared" si="0"/>
        <v>4500</v>
      </c>
    </row>
    <row r="10" spans="1:16">
      <c r="A10" s="51">
        <v>8</v>
      </c>
      <c r="B10" s="51" t="s">
        <v>216</v>
      </c>
      <c r="E10" s="82" t="s">
        <v>216</v>
      </c>
      <c r="F10" s="83">
        <v>6275</v>
      </c>
      <c r="H10" s="51">
        <v>8</v>
      </c>
      <c r="I10" s="51">
        <f t="shared" si="0"/>
        <v>6275</v>
      </c>
    </row>
    <row r="11" spans="1:16">
      <c r="A11" s="51">
        <v>9</v>
      </c>
      <c r="B11" s="51" t="s">
        <v>223</v>
      </c>
      <c r="E11" s="82" t="s">
        <v>223</v>
      </c>
      <c r="F11" s="83">
        <v>6250</v>
      </c>
      <c r="H11" s="51">
        <v>9</v>
      </c>
      <c r="I11" s="51">
        <f t="shared" si="0"/>
        <v>6250</v>
      </c>
    </row>
    <row r="12" spans="1:16" ht="15" thickBot="1">
      <c r="A12" s="51">
        <v>10</v>
      </c>
      <c r="B12" s="51" t="s">
        <v>224</v>
      </c>
      <c r="E12" s="84" t="s">
        <v>224</v>
      </c>
      <c r="F12" s="85">
        <v>8750</v>
      </c>
      <c r="H12" s="51">
        <v>10</v>
      </c>
      <c r="I12" s="51">
        <f t="shared" si="0"/>
        <v>8750</v>
      </c>
    </row>
    <row r="13" spans="1:16">
      <c r="M13" t="s">
        <v>1156</v>
      </c>
      <c r="P13" t="s">
        <v>270</v>
      </c>
    </row>
    <row r="14" spans="1:16">
      <c r="P14" t="s">
        <v>1157</v>
      </c>
    </row>
    <row r="15" spans="1:16">
      <c r="I15" t="str">
        <f>VLOOKUP(I3,A3:B12,2)</f>
        <v>Arjun Kapoor</v>
      </c>
      <c r="J15" t="str">
        <f ca="1">_xlfn.FORMULATEXT(I15)</f>
        <v>=VLOOKUP(I3,A3:B12,2)</v>
      </c>
    </row>
    <row r="17" spans="1:16">
      <c r="I17" t="str">
        <f>VLOOKUP(H3,A3:B12,2)</f>
        <v>JP Kumar</v>
      </c>
      <c r="P17" t="s">
        <v>1158</v>
      </c>
    </row>
    <row r="18" spans="1:16">
      <c r="D18" t="s">
        <v>1159</v>
      </c>
    </row>
    <row r="20" spans="1:16">
      <c r="A20" s="144"/>
      <c r="B20" s="144"/>
      <c r="C20" s="144"/>
      <c r="D20" s="144"/>
      <c r="E20" s="144"/>
      <c r="F20" s="144"/>
    </row>
    <row r="21" spans="1:16">
      <c r="A21" s="144"/>
      <c r="B21" s="144"/>
      <c r="C21" s="144"/>
      <c r="D21" s="144"/>
      <c r="E21" s="144"/>
      <c r="F21" s="144"/>
    </row>
    <row r="22" spans="1:16">
      <c r="A22" s="144"/>
      <c r="B22" s="144" t="s">
        <v>1160</v>
      </c>
      <c r="C22" s="144" t="s">
        <v>1161</v>
      </c>
      <c r="D22" s="144"/>
      <c r="E22" s="144"/>
      <c r="F22" s="144"/>
    </row>
    <row r="23" spans="1:16">
      <c r="A23" s="144"/>
      <c r="B23" s="144"/>
      <c r="C23" s="144"/>
      <c r="D23" s="144"/>
      <c r="E23" s="144"/>
      <c r="F23" s="144"/>
      <c r="I23" t="s">
        <v>1162</v>
      </c>
    </row>
    <row r="24" spans="1:16">
      <c r="A24" s="144"/>
      <c r="B24" s="144" t="s">
        <v>1160</v>
      </c>
      <c r="C24" s="144" t="s">
        <v>1163</v>
      </c>
      <c r="D24" s="144"/>
      <c r="E24" s="144"/>
      <c r="F24" s="144"/>
    </row>
    <row r="25" spans="1:16">
      <c r="A25" s="144"/>
      <c r="B25" s="144"/>
      <c r="C25" s="144"/>
      <c r="D25" s="144"/>
      <c r="E25" s="144"/>
      <c r="F25" s="144"/>
    </row>
    <row r="26" spans="1:16">
      <c r="A26" s="144"/>
      <c r="B26" s="144"/>
      <c r="C26" s="144"/>
      <c r="D26" s="144"/>
      <c r="E26" s="144"/>
      <c r="F26" s="144"/>
    </row>
    <row r="27" spans="1:16">
      <c r="A27" s="144"/>
      <c r="B27" s="144"/>
      <c r="C27" s="144"/>
      <c r="D27" s="144"/>
      <c r="E27" s="144"/>
      <c r="F27" s="144"/>
    </row>
    <row r="28" spans="1:16">
      <c r="J28" s="14"/>
      <c r="K28" s="14"/>
      <c r="L28" s="14"/>
      <c r="M28" s="14"/>
      <c r="N28" s="14"/>
      <c r="O28" s="14"/>
    </row>
    <row r="29" spans="1:16">
      <c r="J29" s="14" t="s">
        <v>1072</v>
      </c>
      <c r="K29" s="14"/>
      <c r="L29" s="14" t="s">
        <v>1164</v>
      </c>
      <c r="M29" s="14"/>
      <c r="N29" s="14" t="s">
        <v>1165</v>
      </c>
      <c r="O29" s="14"/>
    </row>
    <row r="30" spans="1:16">
      <c r="J30" s="14"/>
      <c r="K30" s="14"/>
      <c r="L30" s="14"/>
      <c r="M30" s="14"/>
      <c r="N30" s="14"/>
      <c r="O30" s="14"/>
    </row>
    <row r="31" spans="1:16">
      <c r="J31" s="14"/>
      <c r="K31" s="14"/>
      <c r="L31" s="14" t="s">
        <v>1166</v>
      </c>
      <c r="M31" s="14"/>
      <c r="N31" s="14" t="s">
        <v>1167</v>
      </c>
      <c r="O31" s="14"/>
    </row>
    <row r="32" spans="1:16">
      <c r="J32" s="14"/>
      <c r="K32" s="14"/>
      <c r="L32" s="14"/>
      <c r="M32" s="14"/>
      <c r="N32" s="14"/>
      <c r="O32" s="14"/>
    </row>
    <row r="33" spans="10:15">
      <c r="J33" s="14"/>
      <c r="K33" s="14"/>
      <c r="L33" s="14" t="s">
        <v>1168</v>
      </c>
      <c r="M33" s="14"/>
      <c r="N33" s="14" t="s">
        <v>1169</v>
      </c>
      <c r="O33" s="14"/>
    </row>
    <row r="34" spans="10:15">
      <c r="J34" s="14"/>
      <c r="K34" s="14"/>
      <c r="L34" s="14"/>
      <c r="M34" s="14"/>
      <c r="N34" s="14"/>
      <c r="O34" s="14"/>
    </row>
    <row r="35" spans="10:15">
      <c r="J35" s="14"/>
      <c r="K35" s="14"/>
      <c r="L35" s="14" t="s">
        <v>1170</v>
      </c>
      <c r="M35" s="14"/>
      <c r="N35" s="14" t="s">
        <v>1171</v>
      </c>
      <c r="O35" s="14"/>
    </row>
    <row r="36" spans="10:15">
      <c r="J36" s="14"/>
      <c r="K36" s="14"/>
      <c r="L36" s="14"/>
      <c r="M36" s="14"/>
      <c r="N36" s="14"/>
      <c r="O36" s="14"/>
    </row>
    <row r="37" spans="10:15">
      <c r="J37" s="14"/>
      <c r="K37" s="14"/>
      <c r="L37" s="14"/>
      <c r="M37" s="14"/>
      <c r="N37" s="14"/>
      <c r="O37" s="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A58BE-4541-4B54-8285-385769031960}">
  <dimension ref="B2:S57"/>
  <sheetViews>
    <sheetView topLeftCell="B1" workbookViewId="0">
      <selection activeCell="N6" sqref="N6"/>
    </sheetView>
  </sheetViews>
  <sheetFormatPr defaultRowHeight="14.45"/>
  <cols>
    <col min="3" max="3" width="16.5703125" customWidth="1"/>
    <col min="4" max="4" width="23.85546875" customWidth="1"/>
    <col min="5" max="5" width="12.7109375" customWidth="1"/>
    <col min="6" max="6" width="15.28515625" customWidth="1"/>
    <col min="8" max="8" width="8.85546875" customWidth="1"/>
    <col min="12" max="13" width="16.7109375" customWidth="1"/>
    <col min="14" max="14" width="20.7109375" customWidth="1"/>
    <col min="15" max="15" width="25.140625" customWidth="1"/>
    <col min="18" max="18" width="12.140625" customWidth="1"/>
  </cols>
  <sheetData>
    <row r="2" spans="2:16">
      <c r="B2" t="s">
        <v>1172</v>
      </c>
    </row>
    <row r="4" spans="2:16">
      <c r="C4" s="76" t="s">
        <v>168</v>
      </c>
      <c r="D4" s="76" t="s">
        <v>279</v>
      </c>
      <c r="E4" s="76" t="s">
        <v>280</v>
      </c>
      <c r="F4" s="76" t="s">
        <v>798</v>
      </c>
      <c r="G4" s="76" t="s">
        <v>283</v>
      </c>
      <c r="H4" s="76" t="s">
        <v>278</v>
      </c>
    </row>
    <row r="5" spans="2:16">
      <c r="C5" s="51" t="s">
        <v>321</v>
      </c>
      <c r="D5" s="51"/>
      <c r="E5" s="51" t="s">
        <v>150</v>
      </c>
      <c r="F5" s="51" t="s">
        <v>287</v>
      </c>
      <c r="G5" s="52">
        <v>147894</v>
      </c>
      <c r="H5" s="51">
        <v>1</v>
      </c>
      <c r="K5" s="75" t="s">
        <v>278</v>
      </c>
      <c r="L5" s="75" t="s">
        <v>168</v>
      </c>
      <c r="M5" s="75" t="s">
        <v>798</v>
      </c>
      <c r="N5" s="75" t="s">
        <v>393</v>
      </c>
    </row>
    <row r="6" spans="2:16">
      <c r="C6" s="51" t="s">
        <v>328</v>
      </c>
      <c r="D6" s="51" t="s">
        <v>313</v>
      </c>
      <c r="E6" s="51" t="s">
        <v>314</v>
      </c>
      <c r="F6" s="51" t="s">
        <v>291</v>
      </c>
      <c r="G6" s="52">
        <v>10235</v>
      </c>
      <c r="H6" s="51">
        <v>2</v>
      </c>
      <c r="K6">
        <v>3</v>
      </c>
      <c r="L6" s="51" t="str">
        <f>VLOOKUP(K6,CHOOSE({1,2,3,4},H5:H23,C5:C23,F5:F23,G5:G23),2,FALSE)</f>
        <v>Akshn</v>
      </c>
      <c r="M6" t="str">
        <f>VLOOKUP(K6,CHOOSE({1,2},$H$5:$H$23,$F$5:$F$23),2,FALSE)</f>
        <v>Marketing</v>
      </c>
      <c r="N6">
        <f>VLOOKUP(K6,CHOOSE({1,2},$H$5:$H$23,$G$5:$G$23),2,FALSE)</f>
        <v>14785</v>
      </c>
      <c r="O6" t="str">
        <f>VLOOKUP(K6,CHOOSE({1,2,3,4},$H$5:$H$23,$G$5:$G$23,$F$5:$F$23,$E$5:$E$23),4,FALSE)</f>
        <v>Mangaloe</v>
      </c>
      <c r="P6" t="str">
        <f ca="1">_xlfn.FORMULATEXT(N6)</f>
        <v>=VLOOKUP(K6,CHOOSE({1,2},$H$5:$H$23,$G$5:$G$23),2,FALSE)</v>
      </c>
    </row>
    <row r="7" spans="2:16">
      <c r="C7" s="51" t="s">
        <v>318</v>
      </c>
      <c r="D7" s="51" t="s">
        <v>293</v>
      </c>
      <c r="E7" s="51" t="s">
        <v>319</v>
      </c>
      <c r="F7" s="51" t="s">
        <v>952</v>
      </c>
      <c r="G7" s="52">
        <v>14785</v>
      </c>
      <c r="H7" s="51">
        <v>3</v>
      </c>
      <c r="K7">
        <v>7</v>
      </c>
      <c r="L7" s="51" t="str">
        <f>VLOOKUP(K7,CHOOSE({1,2,3,4},H6:H24,C6:C24,F6:F24,G6:G24),2,FALSE)</f>
        <v>Anupam Mishra</v>
      </c>
      <c r="M7" t="str">
        <f>VLOOKUP(K7,CHOOSE({1,2},$H$5:$H$23,$F$5:$F$23),2,FALSE)</f>
        <v>Marketing</v>
      </c>
      <c r="N7">
        <f>VLOOKUP(K7,CHOOSE({1,2},$H$5:$H$23,$G$5:$G$23),2,FALSE)</f>
        <v>10000</v>
      </c>
    </row>
    <row r="8" spans="2:16">
      <c r="C8" s="51" t="s">
        <v>192</v>
      </c>
      <c r="D8" s="51" t="s">
        <v>293</v>
      </c>
      <c r="E8" s="51" t="s">
        <v>294</v>
      </c>
      <c r="F8" s="51" t="s">
        <v>298</v>
      </c>
      <c r="G8" s="52">
        <v>15000</v>
      </c>
      <c r="H8" s="51">
        <v>4</v>
      </c>
      <c r="K8">
        <v>11</v>
      </c>
      <c r="L8" s="51" t="str">
        <f>VLOOKUP(K8,CHOOSE({1,2,3,4},H7:H25,C7:C25,F7:F25,G7:G25),2,FALSE)</f>
        <v>Jharna Biswal</v>
      </c>
      <c r="M8" t="str">
        <f>VLOOKUP(K8,CHOOSE({1,2},$H$5:$H$23,$F$5:$F$23),2,FALSE)</f>
        <v>Marketing</v>
      </c>
      <c r="N8">
        <f>VLOOKUP(K8,CHOOSE({1,2},$H$5:$H$23,$G$5:$G$23),2,FALSE)</f>
        <v>12435</v>
      </c>
    </row>
    <row r="9" spans="2:16">
      <c r="C9" s="51" t="s">
        <v>1173</v>
      </c>
      <c r="D9" s="51"/>
      <c r="E9" s="51" t="s">
        <v>290</v>
      </c>
      <c r="F9" s="51" t="s">
        <v>287</v>
      </c>
      <c r="G9" s="52">
        <v>16250</v>
      </c>
      <c r="H9" s="51">
        <v>5</v>
      </c>
      <c r="K9">
        <v>8</v>
      </c>
      <c r="L9" s="51" t="str">
        <f>VLOOKUP(K9,CHOOSE({1,2,3,4},H8:H26,C8:C26,F8:F26,G8:G26),2,FALSE)</f>
        <v>Arjun Jain</v>
      </c>
      <c r="M9" t="str">
        <f>VLOOKUP(K9,CHOOSE({1,2},$H$5:$H$23,$F$5:$F$23),2,FALSE)</f>
        <v>R &amp; D</v>
      </c>
      <c r="N9">
        <f>VLOOKUP(K9,CHOOSE({1,2},$H$5:$H$23,$G$5:$G$23),2,FALSE)</f>
        <v>455651</v>
      </c>
    </row>
    <row r="10" spans="2:16">
      <c r="C10" s="51" t="s">
        <v>288</v>
      </c>
      <c r="D10" s="51" t="s">
        <v>307</v>
      </c>
      <c r="E10" s="51" t="s">
        <v>305</v>
      </c>
      <c r="F10" s="51" t="s">
        <v>291</v>
      </c>
      <c r="G10" s="52">
        <v>47866</v>
      </c>
      <c r="H10" s="51">
        <v>6</v>
      </c>
      <c r="K10">
        <v>5</v>
      </c>
      <c r="L10" s="51" t="str">
        <f>VLOOKUP(K10,CHOOSE({1,2,3,4},H9:H27,C9:C27,F9:F27,G9:G27),2,FALSE)</f>
        <v>Anjum khan</v>
      </c>
      <c r="M10" t="str">
        <f>VLOOKUP(K10,CHOOSE({1,2},$H$5:$H$23,$F$5:$F$23),2,FALSE)</f>
        <v>Training</v>
      </c>
      <c r="N10">
        <f>VLOOKUP(K10,CHOOSE({1,2},$H$5:$H$23,$G$5:$G$23),2,FALSE)</f>
        <v>16250</v>
      </c>
    </row>
    <row r="11" spans="2:16">
      <c r="C11" s="51" t="s">
        <v>292</v>
      </c>
      <c r="D11" s="51" t="s">
        <v>285</v>
      </c>
      <c r="E11" s="51" t="s">
        <v>286</v>
      </c>
      <c r="F11" s="51" t="s">
        <v>952</v>
      </c>
      <c r="G11" s="52">
        <v>10000</v>
      </c>
      <c r="H11" s="51">
        <v>7</v>
      </c>
      <c r="K11">
        <v>15</v>
      </c>
      <c r="L11" s="51" t="str">
        <f>VLOOKUP(K11,CHOOSE({1,2,3,4},H10:H28,C10:C28,F10:F28,G10:G28),2,FALSE)</f>
        <v>Manisha Guha</v>
      </c>
      <c r="M11" t="str">
        <f>VLOOKUP(K11,CHOOSE({1,2},$H$5:$H$23,$F$5:$F$23),2,FALSE)</f>
        <v>Marketing</v>
      </c>
      <c r="N11">
        <f>VLOOKUP(K11,CHOOSE({1,2},$H$5:$H$23,$G$5:$G$23),2,FALSE)</f>
        <v>12467</v>
      </c>
    </row>
    <row r="12" spans="2:16">
      <c r="C12" s="51" t="s">
        <v>223</v>
      </c>
      <c r="D12" s="51" t="s">
        <v>310</v>
      </c>
      <c r="E12" s="51" t="s">
        <v>286</v>
      </c>
      <c r="F12" s="51" t="s">
        <v>298</v>
      </c>
      <c r="G12" s="52">
        <v>455651</v>
      </c>
      <c r="H12" s="51">
        <v>8</v>
      </c>
      <c r="L12" s="51"/>
    </row>
    <row r="13" spans="2:16">
      <c r="C13" s="51" t="s">
        <v>224</v>
      </c>
      <c r="D13" s="51"/>
      <c r="E13" s="51" t="s">
        <v>314</v>
      </c>
      <c r="F13" s="51" t="s">
        <v>287</v>
      </c>
      <c r="G13" s="52">
        <v>14562</v>
      </c>
      <c r="H13" s="51">
        <v>9</v>
      </c>
      <c r="M13" t="str">
        <f ca="1">_xlfn.FORMULATEXT(M6)</f>
        <v>=VLOOKUP(K6,CHOOSE({1,2},$H$5:$H$23,$F$5:$F$23),2,FALSE)</v>
      </c>
      <c r="N13" t="str">
        <f ca="1">_xlfn.FORMULATEXT(N6)</f>
        <v>=VLOOKUP(K6,CHOOSE({1,2},$H$5:$H$23,$G$5:$G$23),2,FALSE)</v>
      </c>
    </row>
    <row r="14" spans="2:16">
      <c r="C14" s="51" t="s">
        <v>299</v>
      </c>
      <c r="D14" s="51" t="s">
        <v>296</v>
      </c>
      <c r="E14" s="51" t="s">
        <v>297</v>
      </c>
      <c r="F14" s="51" t="s">
        <v>1174</v>
      </c>
      <c r="G14" s="52">
        <v>70000</v>
      </c>
      <c r="H14" s="51">
        <v>10</v>
      </c>
    </row>
    <row r="15" spans="2:16">
      <c r="C15" s="51" t="s">
        <v>211</v>
      </c>
      <c r="D15" s="51" t="s">
        <v>326</v>
      </c>
      <c r="E15" s="51" t="s">
        <v>286</v>
      </c>
      <c r="F15" s="51" t="s">
        <v>952</v>
      </c>
      <c r="G15" s="52">
        <v>12435</v>
      </c>
      <c r="H15" s="51">
        <v>11</v>
      </c>
    </row>
    <row r="16" spans="2:16">
      <c r="C16" s="51" t="s">
        <v>187</v>
      </c>
      <c r="D16" s="51" t="s">
        <v>329</v>
      </c>
      <c r="E16" s="51" t="s">
        <v>286</v>
      </c>
      <c r="F16" s="51" t="s">
        <v>298</v>
      </c>
      <c r="G16" s="52">
        <v>1456</v>
      </c>
      <c r="H16" s="51">
        <v>12</v>
      </c>
    </row>
    <row r="17" spans="3:19">
      <c r="C17" s="51" t="s">
        <v>331</v>
      </c>
      <c r="D17" s="51" t="s">
        <v>332</v>
      </c>
      <c r="E17" s="51" t="s">
        <v>333</v>
      </c>
      <c r="F17" s="51" t="s">
        <v>287</v>
      </c>
      <c r="G17" s="52">
        <v>14656</v>
      </c>
      <c r="H17" s="51">
        <v>13</v>
      </c>
      <c r="K17" s="75" t="s">
        <v>278</v>
      </c>
      <c r="L17" s="75" t="s">
        <v>168</v>
      </c>
      <c r="M17" s="75" t="s">
        <v>798</v>
      </c>
      <c r="N17" s="75" t="s">
        <v>393</v>
      </c>
    </row>
    <row r="18" spans="3:19">
      <c r="C18" s="51" t="s">
        <v>331</v>
      </c>
      <c r="D18" s="51" t="s">
        <v>289</v>
      </c>
      <c r="E18" s="51" t="s">
        <v>290</v>
      </c>
      <c r="F18" s="51" t="s">
        <v>291</v>
      </c>
      <c r="G18" s="52">
        <v>12000</v>
      </c>
      <c r="H18" s="51">
        <v>14</v>
      </c>
      <c r="K18">
        <v>3</v>
      </c>
    </row>
    <row r="19" spans="3:19">
      <c r="C19" s="51" t="s">
        <v>216</v>
      </c>
      <c r="D19" s="51" t="s">
        <v>311</v>
      </c>
      <c r="E19" s="51" t="s">
        <v>150</v>
      </c>
      <c r="F19" s="51" t="s">
        <v>952</v>
      </c>
      <c r="G19" s="52">
        <v>12467</v>
      </c>
      <c r="H19" s="51">
        <v>15</v>
      </c>
      <c r="K19">
        <v>7</v>
      </c>
    </row>
    <row r="20" spans="3:19">
      <c r="C20" s="51" t="s">
        <v>213</v>
      </c>
      <c r="D20" s="51" t="s">
        <v>315</v>
      </c>
      <c r="E20" s="51" t="s">
        <v>316</v>
      </c>
      <c r="F20" s="51" t="s">
        <v>298</v>
      </c>
      <c r="G20" s="52">
        <v>14789</v>
      </c>
      <c r="H20" s="51">
        <v>16</v>
      </c>
      <c r="K20">
        <v>11</v>
      </c>
    </row>
    <row r="21" spans="3:19">
      <c r="C21" s="51" t="s">
        <v>312</v>
      </c>
      <c r="D21" s="51" t="s">
        <v>322</v>
      </c>
      <c r="E21" s="51" t="s">
        <v>290</v>
      </c>
      <c r="F21" s="51" t="s">
        <v>1175</v>
      </c>
      <c r="G21" s="52">
        <v>147895</v>
      </c>
      <c r="H21" s="51">
        <v>17</v>
      </c>
      <c r="K21">
        <v>8</v>
      </c>
    </row>
    <row r="22" spans="3:19">
      <c r="C22" s="51" t="s">
        <v>198</v>
      </c>
      <c r="D22" s="51" t="s">
        <v>300</v>
      </c>
      <c r="E22" s="51" t="s">
        <v>301</v>
      </c>
      <c r="F22" s="51" t="s">
        <v>298</v>
      </c>
      <c r="G22" s="52">
        <v>184000</v>
      </c>
      <c r="H22" s="51">
        <v>18</v>
      </c>
      <c r="K22">
        <v>5</v>
      </c>
    </row>
    <row r="23" spans="3:19">
      <c r="C23" s="51" t="s">
        <v>324</v>
      </c>
      <c r="D23" s="51" t="s">
        <v>304</v>
      </c>
      <c r="E23" s="51" t="s">
        <v>305</v>
      </c>
      <c r="F23" s="51" t="s">
        <v>287</v>
      </c>
      <c r="G23" s="52">
        <v>45789</v>
      </c>
      <c r="H23" s="51">
        <v>19</v>
      </c>
      <c r="K23">
        <v>15</v>
      </c>
      <c r="P23" t="s">
        <v>1176</v>
      </c>
      <c r="R23" t="s">
        <v>1133</v>
      </c>
    </row>
    <row r="24" spans="3:19">
      <c r="N24" t="s">
        <v>1068</v>
      </c>
      <c r="R24" t="s">
        <v>1177</v>
      </c>
      <c r="S24">
        <v>1</v>
      </c>
    </row>
    <row r="25" spans="3:19">
      <c r="R25" t="s">
        <v>1047</v>
      </c>
      <c r="S25">
        <v>4</v>
      </c>
    </row>
    <row r="26" spans="3:19">
      <c r="L26" t="s">
        <v>1178</v>
      </c>
      <c r="M26" t="s">
        <v>1179</v>
      </c>
      <c r="R26" t="s">
        <v>393</v>
      </c>
      <c r="S26">
        <v>5</v>
      </c>
    </row>
    <row r="28" spans="3:19">
      <c r="M28" t="s">
        <v>1180</v>
      </c>
    </row>
    <row r="29" spans="3:19" ht="15" thickBot="1"/>
    <row r="30" spans="3:19">
      <c r="M30" s="2" t="s">
        <v>1181</v>
      </c>
      <c r="N30" s="3" t="s">
        <v>1182</v>
      </c>
    </row>
    <row r="31" spans="3:19">
      <c r="M31" s="4" t="s">
        <v>1183</v>
      </c>
      <c r="N31" s="5" t="s">
        <v>1177</v>
      </c>
    </row>
    <row r="32" spans="3:19">
      <c r="M32" s="4" t="s">
        <v>1184</v>
      </c>
      <c r="N32" s="5" t="s">
        <v>798</v>
      </c>
    </row>
    <row r="33" spans="3:14" ht="15" thickBot="1">
      <c r="C33" s="75" t="s">
        <v>278</v>
      </c>
      <c r="D33" s="75" t="s">
        <v>168</v>
      </c>
      <c r="E33" s="75" t="s">
        <v>393</v>
      </c>
      <c r="M33" s="6" t="s">
        <v>1185</v>
      </c>
      <c r="N33" s="7" t="s">
        <v>1186</v>
      </c>
    </row>
    <row r="34" spans="3:14">
      <c r="C34" s="51">
        <v>13</v>
      </c>
      <c r="D34" s="51" t="s">
        <v>331</v>
      </c>
      <c r="E34">
        <f>VLOOKUP(C34,CHOOSE({1,2,3},$H$5:$H$23,$G$5:$G$23,$C$5:$C$23),2,FALSE)</f>
        <v>14656</v>
      </c>
      <c r="M34" t="s">
        <v>1187</v>
      </c>
      <c r="N34" t="s">
        <v>1188</v>
      </c>
    </row>
    <row r="35" spans="3:14">
      <c r="C35" s="51">
        <v>14</v>
      </c>
      <c r="D35" s="51" t="s">
        <v>331</v>
      </c>
      <c r="E35" t="e">
        <f>VLOOKUP(D35,CHOOSE({1,2,3},$H$5:$H$23,$G$5:$G$23,$C$5:$C$23),2,TRUE)</f>
        <v>#N/A</v>
      </c>
    </row>
    <row r="36" spans="3:14">
      <c r="C36" s="51">
        <v>15</v>
      </c>
      <c r="D36" s="51" t="s">
        <v>216</v>
      </c>
    </row>
    <row r="37" spans="3:14">
      <c r="C37" s="51">
        <v>16</v>
      </c>
      <c r="D37" s="51" t="s">
        <v>213</v>
      </c>
    </row>
    <row r="39" spans="3:14">
      <c r="J39" cm="1">
        <f t="array" ref="J39:K57">CHOOSE({1,2},H5:H23,C5:C23,)</f>
        <v>1</v>
      </c>
      <c r="K39" t="str">
        <v>Akhay</v>
      </c>
    </row>
    <row r="40" spans="3:14">
      <c r="J40">
        <v>2</v>
      </c>
      <c r="K40" t="str">
        <v>Akram Khan</v>
      </c>
    </row>
    <row r="41" spans="3:14">
      <c r="J41">
        <v>3</v>
      </c>
      <c r="K41" t="str">
        <v>Akshn</v>
      </c>
    </row>
    <row r="42" spans="3:14">
      <c r="J42">
        <v>4</v>
      </c>
      <c r="K42" t="str">
        <v>Anjali Thakur</v>
      </c>
    </row>
    <row r="43" spans="3:14">
      <c r="J43">
        <v>5</v>
      </c>
      <c r="K43" t="str">
        <v>Anjum khan</v>
      </c>
    </row>
    <row r="44" spans="3:14">
      <c r="J44">
        <v>6</v>
      </c>
      <c r="K44" t="str">
        <v>Anjum Chopra</v>
      </c>
    </row>
    <row r="45" spans="3:14">
      <c r="J45">
        <v>7</v>
      </c>
      <c r="K45" t="str">
        <v>Anupam Mishra</v>
      </c>
    </row>
    <row r="46" spans="3:14">
      <c r="J46">
        <v>8</v>
      </c>
      <c r="K46" t="str">
        <v>Arjun Jain</v>
      </c>
    </row>
    <row r="47" spans="3:14">
      <c r="J47">
        <v>9</v>
      </c>
      <c r="K47" t="str">
        <v>Arjun Kapoor</v>
      </c>
    </row>
    <row r="48" spans="3:14">
      <c r="J48">
        <v>10</v>
      </c>
      <c r="K48" t="str">
        <v>Ashwini</v>
      </c>
    </row>
    <row r="49" spans="10:11">
      <c r="J49">
        <v>11</v>
      </c>
      <c r="K49" t="str">
        <v>Jharna Biswal</v>
      </c>
    </row>
    <row r="50" spans="10:11">
      <c r="J50">
        <v>12</v>
      </c>
      <c r="K50" t="str">
        <v>JP Kumar</v>
      </c>
    </row>
    <row r="51" spans="10:11">
      <c r="J51">
        <v>13</v>
      </c>
      <c r="K51" t="str">
        <v>Manish Grover</v>
      </c>
    </row>
    <row r="52" spans="10:11">
      <c r="J52">
        <v>14</v>
      </c>
      <c r="K52" t="str">
        <v>Manish Grover</v>
      </c>
    </row>
    <row r="53" spans="10:11">
      <c r="J53">
        <v>15</v>
      </c>
      <c r="K53" t="str">
        <v>Manisha Guha</v>
      </c>
    </row>
    <row r="54" spans="10:11">
      <c r="J54">
        <v>16</v>
      </c>
      <c r="K54" t="str">
        <v>Prakash Dutta</v>
      </c>
    </row>
    <row r="55" spans="10:11">
      <c r="J55">
        <v>17</v>
      </c>
      <c r="K55" t="str">
        <v>Prateek Babbar</v>
      </c>
    </row>
    <row r="56" spans="10:11">
      <c r="J56">
        <v>18</v>
      </c>
      <c r="K56" t="str">
        <v>Priya Agarwal</v>
      </c>
    </row>
    <row r="57" spans="10:11">
      <c r="J57">
        <v>19</v>
      </c>
      <c r="K57" t="str">
        <v>Satish Puri</v>
      </c>
    </row>
  </sheetData>
  <pageMargins left="0.7" right="0.7" top="0.75" bottom="0.75" header="0.3" footer="0.3"/>
  <ignoredErrors>
    <ignoredError sqref="L9" evalError="1"/>
  </ignoredErrors>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12C4-60D2-43AB-A762-675FDB514837}">
  <dimension ref="B1:M21"/>
  <sheetViews>
    <sheetView topLeftCell="A3" workbookViewId="0">
      <selection activeCell="K4" sqref="K4"/>
    </sheetView>
  </sheetViews>
  <sheetFormatPr defaultRowHeight="14.45"/>
  <cols>
    <col min="2" max="2" width="14.42578125" bestFit="1" customWidth="1"/>
    <col min="5" max="5" width="10.7109375" bestFit="1" customWidth="1"/>
    <col min="10" max="10" width="12.7109375" customWidth="1"/>
    <col min="11" max="11" width="17.42578125" customWidth="1"/>
    <col min="12" max="12" width="15" customWidth="1"/>
    <col min="13" max="13" width="11.85546875" customWidth="1"/>
  </cols>
  <sheetData>
    <row r="1" spans="2:13">
      <c r="B1" s="76" t="s">
        <v>168</v>
      </c>
      <c r="C1" s="76" t="s">
        <v>279</v>
      </c>
      <c r="D1" s="76" t="s">
        <v>280</v>
      </c>
      <c r="E1" s="76" t="s">
        <v>798</v>
      </c>
      <c r="F1" s="76" t="s">
        <v>393</v>
      </c>
      <c r="G1" s="76" t="s">
        <v>278</v>
      </c>
    </row>
    <row r="2" spans="2:13">
      <c r="B2" s="51" t="s">
        <v>187</v>
      </c>
      <c r="C2" s="51" t="s">
        <v>285</v>
      </c>
      <c r="D2" s="51" t="s">
        <v>286</v>
      </c>
      <c r="E2" s="51" t="s">
        <v>287</v>
      </c>
      <c r="F2" s="51">
        <v>35000</v>
      </c>
      <c r="G2" s="51">
        <v>1</v>
      </c>
    </row>
    <row r="3" spans="2:13">
      <c r="B3" s="51" t="s">
        <v>192</v>
      </c>
      <c r="C3" s="51" t="s">
        <v>315</v>
      </c>
      <c r="D3" s="51" t="s">
        <v>290</v>
      </c>
      <c r="E3" s="51" t="s">
        <v>291</v>
      </c>
      <c r="F3" s="51">
        <v>12888</v>
      </c>
      <c r="G3" s="51">
        <v>2</v>
      </c>
    </row>
    <row r="4" spans="2:13">
      <c r="B4" s="51" t="s">
        <v>1189</v>
      </c>
      <c r="C4" s="51" t="s">
        <v>293</v>
      </c>
      <c r="D4" s="51" t="s">
        <v>294</v>
      </c>
      <c r="E4" s="51" t="s">
        <v>952</v>
      </c>
      <c r="F4" s="51">
        <v>11250</v>
      </c>
      <c r="G4" s="51">
        <v>3</v>
      </c>
    </row>
    <row r="5" spans="2:13">
      <c r="B5" s="51" t="s">
        <v>199</v>
      </c>
      <c r="C5" s="51" t="s">
        <v>296</v>
      </c>
      <c r="D5" s="51" t="s">
        <v>297</v>
      </c>
      <c r="E5" s="51" t="s">
        <v>298</v>
      </c>
      <c r="F5" s="51">
        <v>8700</v>
      </c>
      <c r="G5" s="51">
        <v>4</v>
      </c>
    </row>
    <row r="6" spans="2:13">
      <c r="B6" s="51" t="s">
        <v>207</v>
      </c>
      <c r="C6" s="51" t="s">
        <v>1190</v>
      </c>
      <c r="D6" s="51" t="s">
        <v>290</v>
      </c>
      <c r="E6" s="51" t="s">
        <v>287</v>
      </c>
      <c r="F6" s="51">
        <v>16250</v>
      </c>
      <c r="G6" s="51">
        <v>5</v>
      </c>
    </row>
    <row r="7" spans="2:13">
      <c r="B7" s="51" t="s">
        <v>211</v>
      </c>
      <c r="C7" s="51" t="s">
        <v>300</v>
      </c>
      <c r="D7" s="51" t="s">
        <v>1191</v>
      </c>
      <c r="E7" s="51" t="s">
        <v>291</v>
      </c>
      <c r="F7" s="51">
        <v>15000</v>
      </c>
      <c r="G7" s="51">
        <v>6</v>
      </c>
    </row>
    <row r="8" spans="2:13">
      <c r="B8" s="51" t="s">
        <v>1192</v>
      </c>
      <c r="C8" s="51" t="s">
        <v>304</v>
      </c>
      <c r="D8" s="51" t="s">
        <v>305</v>
      </c>
      <c r="E8" s="51" t="s">
        <v>952</v>
      </c>
      <c r="F8" s="51">
        <v>4500</v>
      </c>
      <c r="G8" s="51">
        <v>7</v>
      </c>
      <c r="J8" s="75" t="s">
        <v>278</v>
      </c>
      <c r="K8" s="75" t="s">
        <v>168</v>
      </c>
      <c r="L8" s="75" t="s">
        <v>798</v>
      </c>
      <c r="M8" s="75" t="s">
        <v>393</v>
      </c>
    </row>
    <row r="9" spans="2:13">
      <c r="B9" s="51" t="s">
        <v>216</v>
      </c>
      <c r="C9" s="51" t="s">
        <v>1193</v>
      </c>
      <c r="D9" s="51" t="s">
        <v>305</v>
      </c>
      <c r="E9" s="51" t="s">
        <v>298</v>
      </c>
      <c r="F9" s="51">
        <v>6275</v>
      </c>
      <c r="G9" s="51">
        <v>8</v>
      </c>
      <c r="J9" s="51">
        <v>3</v>
      </c>
      <c r="K9" s="51" t="str">
        <f>VLOOKUP(J9,CHOOSE({1,2,3,4},$G$2:$G$21,$B$2:$B$21,$E$2:$E$21,$F$2:$F$21),2, FALSE)</f>
        <v xml:space="preserve">Priya Agarwal </v>
      </c>
      <c r="L9" s="51" t="str">
        <f>VLOOKUP(J9,CHOOSE({1,2,3,4},$G$2:$G$21,$B$2:$B$21,$E$2:$E$21,$F$2:$F$21),3,FALSE)</f>
        <v>Marketing</v>
      </c>
      <c r="M9" s="51">
        <f>VLOOKUP(J9,CHOOSE({1,2,3,4},$G$2:$G$21,$B$2:$B$21,$E$2:$E$21,$F$2:$F$21),4,FALSE)</f>
        <v>11250</v>
      </c>
    </row>
    <row r="10" spans="2:13">
      <c r="B10" s="51" t="s">
        <v>223</v>
      </c>
      <c r="C10" s="51" t="s">
        <v>310</v>
      </c>
      <c r="D10" s="51" t="s">
        <v>333</v>
      </c>
      <c r="E10" s="51" t="s">
        <v>287</v>
      </c>
      <c r="F10" s="51">
        <v>6250</v>
      </c>
      <c r="G10" s="51">
        <v>9</v>
      </c>
      <c r="J10" s="51">
        <v>7</v>
      </c>
      <c r="K10" s="51" t="str">
        <f>VLOOKUP(J10,CHOOSE({1,2,3,4},$G$2:$G$21,$B$2:$B$21,$E$2:$E$21,$F$2:$F$21),2, FALSE)</f>
        <v xml:space="preserve">Prakash Dutta </v>
      </c>
      <c r="L10" s="51" t="str">
        <f>VLOOKUP(J10,CHOOSE({1,2,3,4},$G$2:$G$21,$B$2:$B$21,$E$2:$E$21,$F$2:$F$21),3,FALSE)</f>
        <v>Marketing</v>
      </c>
      <c r="M10" s="51">
        <f>VLOOKUP(J10,CHOOSE({1,2,3,4},$G$2:$G$21,$B$2:$B$21,$E$2:$E$21,$F$2:$F$21),4,FALSE)</f>
        <v>4500</v>
      </c>
    </row>
    <row r="11" spans="2:13">
      <c r="B11" s="51" t="s">
        <v>224</v>
      </c>
      <c r="C11" s="51" t="s">
        <v>1194</v>
      </c>
      <c r="D11" s="51" t="s">
        <v>1195</v>
      </c>
      <c r="E11" s="51" t="s">
        <v>291</v>
      </c>
      <c r="F11" s="51">
        <v>8750</v>
      </c>
      <c r="G11" s="51">
        <v>10</v>
      </c>
      <c r="J11" s="51">
        <v>11</v>
      </c>
      <c r="K11" s="51" t="str">
        <f>VLOOKUP(J11,CHOOSE({1,2,3,4},$G$2:$G$21,$B$2:$B$21,$E$2:$E$21,$F$2:$F$21),2, FALSE)</f>
        <v>Abrar</v>
      </c>
      <c r="L11" s="51" t="str">
        <f>VLOOKUP(J11,CHOOSE({1,2,3,4},$G$2:$G$21,$B$2:$B$21,$E$2:$E$21,$F$2:$F$21),3,FALSE)</f>
        <v>Marketing</v>
      </c>
      <c r="M11" s="51">
        <f>VLOOKUP(J11,CHOOSE({1,2,3,4},$G$2:$G$21,$B$2:$B$21,$E$2:$E$21,$F$2:$F$21),4,FALSE)</f>
        <v>11250</v>
      </c>
    </row>
    <row r="12" spans="2:13">
      <c r="B12" s="51" t="s">
        <v>360</v>
      </c>
      <c r="C12" s="51" t="s">
        <v>311</v>
      </c>
      <c r="D12" s="51" t="s">
        <v>150</v>
      </c>
      <c r="E12" s="51" t="s">
        <v>952</v>
      </c>
      <c r="F12" s="51">
        <v>11250</v>
      </c>
      <c r="G12" s="51">
        <v>11</v>
      </c>
      <c r="J12" s="51">
        <v>15</v>
      </c>
      <c r="K12" s="51" t="str">
        <f>VLOOKUP(J12,CHOOSE({1,2,3,4},$G$2:$G$21,$B$2:$B$21,$E$2:$E$21,$F$2:$F$21),2, FALSE)</f>
        <v>Prateek Babbar</v>
      </c>
      <c r="L12" s="51" t="str">
        <f>VLOOKUP(J12,CHOOSE({1,2,3,4},$G$2:$G$21,$B$2:$B$21,$E$2:$E$21,$F$2:$F$21),3,FALSE)</f>
        <v>Delhi</v>
      </c>
      <c r="M12" s="51">
        <f>VLOOKUP(J12,CHOOSE({1,2,3,4},$G$2:$G$21,$B$2:$B$21,$E$2:$E$21,$F$2:$F$21),4,FALSE)</f>
        <v>4500</v>
      </c>
    </row>
    <row r="13" spans="2:13">
      <c r="B13" s="51" t="s">
        <v>361</v>
      </c>
      <c r="C13" s="51" t="s">
        <v>310</v>
      </c>
      <c r="D13" s="51" t="s">
        <v>314</v>
      </c>
      <c r="E13" s="51" t="s">
        <v>314</v>
      </c>
      <c r="F13" s="51">
        <v>10000</v>
      </c>
      <c r="G13" s="51">
        <v>12</v>
      </c>
      <c r="J13" s="51">
        <v>17</v>
      </c>
      <c r="K13" s="51" t="str">
        <f>VLOOKUP(J13,CHOOSE({1,2,3,4},$G$2:$G$21,$B$2:$B$21,$E$2:$E$21,$F$2:$F$21),2, FALSE)</f>
        <v>Satish Puri</v>
      </c>
      <c r="L13" s="51" t="str">
        <f>VLOOKUP(J13,CHOOSE({1,2,3,4},$G$2:$G$21,$B$2:$B$21,$E$2:$E$21,$F$2:$F$21),3,FALSE)</f>
        <v>Mumbai</v>
      </c>
      <c r="M13" s="51">
        <f>VLOOKUP(J13,CHOOSE({1,2,3,4},$G$2:$G$21,$B$2:$B$21,$E$2:$E$21,$F$2:$F$21),4,FALSE)</f>
        <v>6250</v>
      </c>
    </row>
    <row r="14" spans="2:13">
      <c r="B14" s="51" t="s">
        <v>292</v>
      </c>
      <c r="C14" s="51" t="s">
        <v>315</v>
      </c>
      <c r="D14" s="51" t="s">
        <v>316</v>
      </c>
      <c r="E14" s="51" t="s">
        <v>316</v>
      </c>
      <c r="F14" s="51">
        <v>16250</v>
      </c>
      <c r="G14" s="51">
        <v>13</v>
      </c>
      <c r="J14" s="51">
        <v>30</v>
      </c>
      <c r="K14" s="51" t="str">
        <f>VLOOKUP(J14,CHOOSE({1,2,3,4},$G$2:$G$21,$B$2:$B$21,$E$2:$E$21,$F$2:$F$21),2, FALSE)</f>
        <v>Manish Grover</v>
      </c>
      <c r="L14" s="51" t="str">
        <f>VLOOKUP(J14,CHOOSE({1,2,3,4},$G$2:$G$21,$B$2:$B$21,$E$2:$E$21,$F$2:$F$21),3,FALSE)</f>
        <v>noida</v>
      </c>
      <c r="M14" s="51">
        <f>VLOOKUP(J14,CHOOSE({1,2,3,4},$G$2:$G$21,$B$2:$B$21,$E$2:$E$21,$F$2:$F$21),4,FALSE)</f>
        <v>10000</v>
      </c>
    </row>
    <row r="15" spans="2:13">
      <c r="B15" s="51" t="s">
        <v>299</v>
      </c>
      <c r="C15" s="51" t="s">
        <v>293</v>
      </c>
      <c r="D15" s="51" t="s">
        <v>314</v>
      </c>
      <c r="E15" s="51" t="s">
        <v>314</v>
      </c>
      <c r="F15" s="51">
        <v>6400</v>
      </c>
      <c r="G15" s="51">
        <v>14</v>
      </c>
    </row>
    <row r="16" spans="2:13">
      <c r="B16" s="51" t="s">
        <v>312</v>
      </c>
      <c r="C16" s="51" t="s">
        <v>322</v>
      </c>
      <c r="D16" s="51" t="s">
        <v>290</v>
      </c>
      <c r="E16" s="51" t="s">
        <v>290</v>
      </c>
      <c r="F16" s="51">
        <v>4500</v>
      </c>
      <c r="G16" s="51">
        <v>15</v>
      </c>
    </row>
    <row r="17" spans="2:11">
      <c r="B17" s="51" t="s">
        <v>363</v>
      </c>
      <c r="C17" s="51" t="s">
        <v>1193</v>
      </c>
      <c r="D17" s="51" t="s">
        <v>314</v>
      </c>
      <c r="E17" s="51" t="s">
        <v>314</v>
      </c>
      <c r="F17" s="51">
        <v>6275</v>
      </c>
      <c r="G17" s="51">
        <v>16</v>
      </c>
    </row>
    <row r="18" spans="2:11">
      <c r="B18" s="51" t="s">
        <v>324</v>
      </c>
      <c r="C18" s="51" t="s">
        <v>1196</v>
      </c>
      <c r="D18" s="51" t="s">
        <v>286</v>
      </c>
      <c r="E18" s="51" t="s">
        <v>286</v>
      </c>
      <c r="F18" s="51">
        <v>6250</v>
      </c>
      <c r="G18" s="51">
        <v>17</v>
      </c>
      <c r="K18" t="str">
        <f ca="1">_xlfn.FORMULATEXT(K9)</f>
        <v>=VLOOKUP(J9,CHOOSE({1,2,3,4},$G$2:$G$21,$B$2:$B$21,$E$2:$E$21,$F$2:$F$21),2, FALSE)</v>
      </c>
    </row>
    <row r="19" spans="2:11">
      <c r="B19" s="51" t="s">
        <v>288</v>
      </c>
      <c r="C19" s="51" t="s">
        <v>1197</v>
      </c>
      <c r="D19" s="51" t="s">
        <v>286</v>
      </c>
      <c r="E19" s="51" t="s">
        <v>286</v>
      </c>
      <c r="F19" s="51">
        <v>8750</v>
      </c>
      <c r="G19" s="51">
        <v>18</v>
      </c>
    </row>
    <row r="20" spans="2:11">
      <c r="B20" s="51" t="s">
        <v>328</v>
      </c>
      <c r="C20" s="51" t="s">
        <v>332</v>
      </c>
      <c r="D20" s="51" t="s">
        <v>333</v>
      </c>
      <c r="E20" s="51" t="s">
        <v>333</v>
      </c>
      <c r="F20" s="51">
        <v>25000</v>
      </c>
      <c r="G20" s="51">
        <v>19</v>
      </c>
    </row>
    <row r="21" spans="2:11">
      <c r="B21" s="51" t="s">
        <v>331</v>
      </c>
      <c r="C21" s="51" t="s">
        <v>335</v>
      </c>
      <c r="D21" s="51" t="s">
        <v>294</v>
      </c>
      <c r="E21" s="51" t="s">
        <v>1198</v>
      </c>
      <c r="F21" s="51">
        <v>10000</v>
      </c>
      <c r="G21" s="51">
        <v>30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80D49-4913-482D-829C-AC90A82DC1E1}">
  <dimension ref="B3:K36"/>
  <sheetViews>
    <sheetView topLeftCell="A16" zoomScale="90" zoomScaleNormal="90" workbookViewId="0">
      <selection activeCell="C29" sqref="C29"/>
    </sheetView>
  </sheetViews>
  <sheetFormatPr defaultRowHeight="14.45"/>
  <cols>
    <col min="2" max="3" width="16.28515625" customWidth="1"/>
    <col min="4" max="4" width="13.7109375" customWidth="1"/>
    <col min="9" max="9" width="14.28515625" customWidth="1"/>
    <col min="10" max="10" width="12.5703125" customWidth="1"/>
    <col min="11" max="11" width="12.85546875" customWidth="1"/>
  </cols>
  <sheetData>
    <row r="3" spans="2:11">
      <c r="B3" s="88" t="s">
        <v>181</v>
      </c>
      <c r="C3" s="89" t="s">
        <v>176</v>
      </c>
      <c r="D3" s="89" t="s">
        <v>177</v>
      </c>
      <c r="E3" s="89" t="s">
        <v>393</v>
      </c>
    </row>
    <row r="4" spans="2:11">
      <c r="B4" s="51" t="str">
        <f>C4&amp;D4</f>
        <v>JPKumar</v>
      </c>
      <c r="C4" s="51" t="s">
        <v>188</v>
      </c>
      <c r="D4" s="51" t="s">
        <v>189</v>
      </c>
      <c r="E4" s="51">
        <v>35000</v>
      </c>
    </row>
    <row r="5" spans="2:11">
      <c r="B5" s="51" t="str">
        <f t="shared" ref="B5:B13" si="0">C5&amp;D5</f>
        <v>AnjaliThakur</v>
      </c>
      <c r="C5" s="51" t="s">
        <v>193</v>
      </c>
      <c r="D5" s="51" t="s">
        <v>194</v>
      </c>
      <c r="E5" s="51">
        <v>12888</v>
      </c>
    </row>
    <row r="6" spans="2:11">
      <c r="B6" s="51" t="str">
        <f t="shared" si="0"/>
        <v>PriyaAgarwal</v>
      </c>
      <c r="C6" s="51" t="s">
        <v>196</v>
      </c>
      <c r="D6" s="51" t="s">
        <v>614</v>
      </c>
      <c r="E6" s="51">
        <v>11250</v>
      </c>
      <c r="I6" s="87" t="s">
        <v>176</v>
      </c>
      <c r="J6" s="87" t="s">
        <v>177</v>
      </c>
      <c r="K6" s="87" t="s">
        <v>393</v>
      </c>
    </row>
    <row r="7" spans="2:11">
      <c r="B7" s="51" t="str">
        <f t="shared" si="0"/>
        <v>RVasu</v>
      </c>
      <c r="C7" s="51" t="s">
        <v>200</v>
      </c>
      <c r="D7" s="51" t="s">
        <v>201</v>
      </c>
      <c r="E7" s="51">
        <v>8700</v>
      </c>
      <c r="I7" t="s">
        <v>188</v>
      </c>
      <c r="J7" t="s">
        <v>189</v>
      </c>
      <c r="K7">
        <f>VLOOKUP(I7&amp;J7,$B$4:$E$13,4,FALSE)</f>
        <v>35000</v>
      </c>
    </row>
    <row r="8" spans="2:11">
      <c r="B8" s="51" t="str">
        <f t="shared" si="0"/>
        <v>SanjayGupta</v>
      </c>
      <c r="C8" s="51" t="s">
        <v>204</v>
      </c>
      <c r="D8" s="51" t="s">
        <v>670</v>
      </c>
      <c r="E8" s="51">
        <v>16250</v>
      </c>
    </row>
    <row r="9" spans="2:11">
      <c r="B9" s="51" t="str">
        <f t="shared" si="0"/>
        <v>JharnaBiswal</v>
      </c>
      <c r="C9" s="51" t="s">
        <v>631</v>
      </c>
      <c r="D9" s="51" t="s">
        <v>210</v>
      </c>
      <c r="E9" s="51">
        <v>15000</v>
      </c>
    </row>
    <row r="10" spans="2:11">
      <c r="B10" s="51" t="str">
        <f t="shared" si="0"/>
        <v>PrakashDutta</v>
      </c>
      <c r="C10" s="51" t="s">
        <v>214</v>
      </c>
      <c r="D10" s="51" t="s">
        <v>215</v>
      </c>
      <c r="E10" s="51">
        <v>4000</v>
      </c>
      <c r="K10">
        <f>VLOOKUP(_xlfn.CONCAT(I7:J7),$B$4:$E$13,4,FALSE)</f>
        <v>35000</v>
      </c>
    </row>
    <row r="11" spans="2:11">
      <c r="B11" s="51" t="str">
        <f t="shared" si="0"/>
        <v>ManishaGuha</v>
      </c>
      <c r="C11" s="51" t="s">
        <v>217</v>
      </c>
      <c r="D11" s="51" t="s">
        <v>218</v>
      </c>
      <c r="E11" s="51">
        <v>6275</v>
      </c>
      <c r="K11">
        <f>VLOOKUP(CONCATENATE(I7,J7),$B$4:$E$13,4,FALSE)</f>
        <v>35000</v>
      </c>
    </row>
    <row r="12" spans="2:11">
      <c r="B12" s="51" t="str">
        <f t="shared" si="0"/>
        <v>ArjunJain</v>
      </c>
      <c r="C12" s="51" t="s">
        <v>221</v>
      </c>
      <c r="D12" s="51" t="s">
        <v>647</v>
      </c>
      <c r="E12" s="51">
        <v>6250</v>
      </c>
    </row>
    <row r="13" spans="2:11">
      <c r="B13" s="51" t="str">
        <f t="shared" si="0"/>
        <v>ArjunKapoor</v>
      </c>
      <c r="C13" s="51" t="s">
        <v>221</v>
      </c>
      <c r="D13" s="51" t="s">
        <v>225</v>
      </c>
      <c r="E13" s="51">
        <v>8750</v>
      </c>
      <c r="K13" t="str">
        <f ca="1">_xlfn.FORMULATEXT(K7)</f>
        <v>=VLOOKUP(I7&amp;J7,$B$4:$E$13,4,FALSE)</v>
      </c>
    </row>
    <row r="14" spans="2:11">
      <c r="K14" t="str">
        <f ca="1">_xlfn.FORMULATEXT(K10)</f>
        <v>=VLOOKUP(CONCAT(I7:J7),$B$4:$E$13,4,FALSE)</v>
      </c>
    </row>
    <row r="15" spans="2:11">
      <c r="K15" t="str">
        <f ca="1">_xlfn.FORMULATEXT(K11)</f>
        <v>=VLOOKUP(CONCATENATE(I7,J7),$B$4:$E$13,4,FALSE)</v>
      </c>
    </row>
    <row r="17" spans="2:6">
      <c r="B17" t="s">
        <v>1199</v>
      </c>
    </row>
    <row r="19" spans="2:6">
      <c r="E19" t="s">
        <v>1200</v>
      </c>
    </row>
    <row r="24" spans="2:6">
      <c r="F24" t="s">
        <v>1201</v>
      </c>
    </row>
    <row r="25" spans="2:6">
      <c r="B25" s="14"/>
      <c r="C25" s="14"/>
      <c r="D25" s="14"/>
      <c r="E25" s="14"/>
    </row>
    <row r="26" spans="2:6">
      <c r="B26" s="14" t="s">
        <v>1202</v>
      </c>
      <c r="C26" s="14"/>
      <c r="D26" s="14"/>
      <c r="E26" s="14"/>
    </row>
    <row r="27" spans="2:6">
      <c r="B27" s="14"/>
      <c r="C27" s="14" t="s">
        <v>1203</v>
      </c>
      <c r="D27" s="14"/>
      <c r="E27" s="14"/>
    </row>
    <row r="28" spans="2:6">
      <c r="B28" s="14"/>
      <c r="C28" s="14"/>
      <c r="D28" s="14"/>
      <c r="E28" s="14"/>
    </row>
    <row r="29" spans="2:6">
      <c r="B29" s="14"/>
      <c r="C29" s="14" t="s">
        <v>1204</v>
      </c>
      <c r="D29" s="14"/>
      <c r="E29" s="14"/>
    </row>
    <row r="30" spans="2:6">
      <c r="B30" s="14"/>
      <c r="C30" s="14"/>
      <c r="D30" s="14"/>
      <c r="E30" s="14"/>
    </row>
    <row r="31" spans="2:6">
      <c r="B31" s="14" t="s">
        <v>1205</v>
      </c>
      <c r="C31" s="14"/>
      <c r="D31" s="14"/>
      <c r="E31" s="14"/>
    </row>
    <row r="32" spans="2:6">
      <c r="B32" s="14"/>
      <c r="C32" s="14"/>
      <c r="D32" s="14"/>
      <c r="E32" s="14"/>
    </row>
    <row r="33" spans="2:5">
      <c r="B33" s="14"/>
      <c r="C33" s="14" t="s">
        <v>1206</v>
      </c>
      <c r="D33" s="14"/>
      <c r="E33" s="14"/>
    </row>
    <row r="34" spans="2:5">
      <c r="B34" s="14"/>
      <c r="C34" s="14" t="s">
        <v>1207</v>
      </c>
      <c r="D34" s="14"/>
      <c r="E34" s="14"/>
    </row>
    <row r="35" spans="2:5">
      <c r="B35" s="14"/>
      <c r="C35" s="14"/>
      <c r="D35" s="14"/>
      <c r="E35" s="14"/>
    </row>
    <row r="36" spans="2:5">
      <c r="B36" s="14"/>
      <c r="C36" s="14"/>
      <c r="D36" s="14"/>
      <c r="E36" s="14"/>
    </row>
  </sheetData>
  <dataValidations count="2">
    <dataValidation type="list" allowBlank="1" showInputMessage="1" showErrorMessage="1" sqref="I7" xr:uid="{CFEEE4C4-5CF5-4EA7-BD25-E82C752AB981}">
      <formula1>$C$4:$C$13</formula1>
    </dataValidation>
    <dataValidation type="list" allowBlank="1" showInputMessage="1" showErrorMessage="1" sqref="J7" xr:uid="{DC5D6353-A4D7-4465-A8E2-F38068760B9F}">
      <formula1>$D$4:$D$13</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E35A-7E66-421B-B75E-88BA8AE44A3A}">
  <dimension ref="A3:S76"/>
  <sheetViews>
    <sheetView topLeftCell="A16" zoomScaleNormal="100" workbookViewId="0">
      <selection activeCell="C67" sqref="C67:O77"/>
    </sheetView>
  </sheetViews>
  <sheetFormatPr defaultRowHeight="14.45"/>
  <cols>
    <col min="4" max="4" width="33.28515625" bestFit="1" customWidth="1"/>
    <col min="6" max="6" width="16.28515625" customWidth="1"/>
    <col min="7" max="7" width="15.85546875" customWidth="1"/>
    <col min="8" max="8" width="14.85546875" customWidth="1"/>
  </cols>
  <sheetData>
    <row r="3" spans="1:17">
      <c r="A3" s="92" t="s">
        <v>1208</v>
      </c>
      <c r="B3" s="92"/>
      <c r="C3" s="92"/>
      <c r="D3" s="92"/>
      <c r="E3" s="92"/>
      <c r="F3" s="92"/>
      <c r="G3" s="92"/>
      <c r="H3" s="92"/>
      <c r="I3" s="92"/>
      <c r="J3" s="92"/>
      <c r="K3" s="92"/>
      <c r="L3" s="92"/>
      <c r="M3" s="92"/>
      <c r="N3" s="92"/>
      <c r="O3" s="92"/>
      <c r="P3" s="92"/>
      <c r="Q3" s="92"/>
    </row>
    <row r="6" spans="1:17">
      <c r="D6" t="s">
        <v>1209</v>
      </c>
      <c r="E6" t="s">
        <v>496</v>
      </c>
      <c r="F6" t="s">
        <v>126</v>
      </c>
      <c r="G6" t="s">
        <v>1210</v>
      </c>
      <c r="J6">
        <v>95000</v>
      </c>
    </row>
    <row r="7" spans="1:17">
      <c r="D7">
        <v>95000</v>
      </c>
      <c r="E7" s="90">
        <v>8.5000000000000006E-2</v>
      </c>
      <c r="F7">
        <v>5</v>
      </c>
      <c r="G7" s="93">
        <f>PMT(E7/12,F7*12,D7)</f>
        <v>-1949.0704760698686</v>
      </c>
      <c r="H7" t="str">
        <f ca="1">_xlfn.FORMULATEXT(G7)</f>
        <v>=PMT(E7/12,F7*12,D7)</v>
      </c>
      <c r="J7" t="s">
        <v>1211</v>
      </c>
    </row>
    <row r="8" spans="1:17">
      <c r="J8" t="s">
        <v>1212</v>
      </c>
    </row>
    <row r="12" spans="1:17">
      <c r="A12" s="94" t="s">
        <v>1213</v>
      </c>
      <c r="B12" s="94"/>
      <c r="C12" s="94"/>
      <c r="D12" s="94"/>
      <c r="E12" s="94"/>
      <c r="F12" s="94"/>
      <c r="G12" s="94"/>
    </row>
    <row r="15" spans="1:17">
      <c r="D15" t="s">
        <v>1209</v>
      </c>
      <c r="E15" t="s">
        <v>496</v>
      </c>
      <c r="F15" t="s">
        <v>126</v>
      </c>
      <c r="G15" t="s">
        <v>1214</v>
      </c>
      <c r="I15" t="s">
        <v>1215</v>
      </c>
    </row>
    <row r="16" spans="1:17">
      <c r="D16">
        <v>95000</v>
      </c>
      <c r="E16" s="90">
        <v>8.5000000000000006E-2</v>
      </c>
      <c r="F16">
        <v>5</v>
      </c>
      <c r="G16" s="91">
        <f>PPMT(E16/12,1,F16*12,D16)</f>
        <v>-1276.1538094032021</v>
      </c>
    </row>
    <row r="18" spans="1:9">
      <c r="I18">
        <f>1276.15*60</f>
        <v>76569</v>
      </c>
    </row>
    <row r="19" spans="1:9">
      <c r="D19" t="s">
        <v>1216</v>
      </c>
      <c r="I19">
        <f>95000-I18</f>
        <v>18431</v>
      </c>
    </row>
    <row r="23" spans="1:9">
      <c r="A23" s="94" t="s">
        <v>1217</v>
      </c>
      <c r="B23" s="94"/>
      <c r="C23" s="94"/>
      <c r="D23" s="94"/>
      <c r="E23" s="94"/>
      <c r="F23" s="94"/>
      <c r="G23" s="94"/>
    </row>
    <row r="26" spans="1:9">
      <c r="D26" t="s">
        <v>1209</v>
      </c>
      <c r="E26" t="s">
        <v>496</v>
      </c>
      <c r="F26" t="s">
        <v>126</v>
      </c>
    </row>
    <row r="27" spans="1:9">
      <c r="D27">
        <v>95000</v>
      </c>
      <c r="E27" s="90">
        <v>8.5000000000000006E-2</v>
      </c>
      <c r="F27">
        <v>5</v>
      </c>
      <c r="G27" s="91">
        <f>IPMT(E27/12,1,F27*12,D27)</f>
        <v>-672.91666666666674</v>
      </c>
      <c r="I27" t="str">
        <f ca="1">_xlfn.FORMULATEXT(G27)</f>
        <v>=IPMT(E27/12,1,F27*12,D27)</v>
      </c>
    </row>
    <row r="33" spans="1:15">
      <c r="A33" s="94" t="s">
        <v>1218</v>
      </c>
      <c r="B33" s="94"/>
      <c r="C33" s="94"/>
      <c r="D33" s="94"/>
      <c r="E33" s="94"/>
      <c r="F33" s="94"/>
      <c r="G33" s="94"/>
      <c r="H33" s="94"/>
      <c r="I33" s="94"/>
      <c r="J33" s="94"/>
      <c r="K33" s="94"/>
      <c r="L33" s="94"/>
      <c r="M33" s="94"/>
      <c r="N33" s="94"/>
    </row>
    <row r="36" spans="1:15">
      <c r="D36" t="s">
        <v>1219</v>
      </c>
      <c r="E36" t="s">
        <v>496</v>
      </c>
      <c r="F36" t="s">
        <v>126</v>
      </c>
      <c r="G36" t="s">
        <v>1220</v>
      </c>
    </row>
    <row r="37" spans="1:15">
      <c r="D37">
        <v>-25000</v>
      </c>
      <c r="E37" s="90">
        <v>8.2500000000000004E-2</v>
      </c>
      <c r="F37">
        <v>5</v>
      </c>
      <c r="G37" s="136">
        <f>FV(E37,F37,,D37)</f>
        <v>37160.327581525875</v>
      </c>
      <c r="H37" t="str">
        <f ca="1">_xlfn.FORMULATEXT(G37)</f>
        <v>=FV(E37,F37,,D37)</v>
      </c>
    </row>
    <row r="40" spans="1:15">
      <c r="A40" s="94" t="s">
        <v>1221</v>
      </c>
      <c r="B40" s="94"/>
      <c r="C40" s="94"/>
      <c r="D40" s="94"/>
      <c r="E40" s="94"/>
      <c r="F40" s="94"/>
      <c r="G40" s="94"/>
      <c r="H40" s="94"/>
      <c r="I40" s="94"/>
      <c r="J40" s="94"/>
      <c r="K40" s="94"/>
      <c r="L40" s="94"/>
      <c r="M40" s="94"/>
      <c r="N40" s="94"/>
      <c r="O40" s="94"/>
    </row>
    <row r="43" spans="1:15">
      <c r="C43" t="s">
        <v>740</v>
      </c>
      <c r="D43" t="s">
        <v>496</v>
      </c>
      <c r="E43" t="s">
        <v>126</v>
      </c>
      <c r="F43" t="s">
        <v>1220</v>
      </c>
    </row>
    <row r="44" spans="1:15">
      <c r="C44">
        <v>-1200</v>
      </c>
      <c r="D44" s="90">
        <v>7.4999999999999997E-2</v>
      </c>
      <c r="E44">
        <v>5</v>
      </c>
      <c r="F44" s="136">
        <f>FV(D44/12,E44*12,C44)</f>
        <v>87032.52638908787</v>
      </c>
      <c r="G44" t="str">
        <f ca="1">_xlfn.FORMULATEXT(F44)</f>
        <v>=FV(D44/12,E44*12,C44)</v>
      </c>
    </row>
    <row r="50" spans="1:14">
      <c r="A50" s="94" t="s">
        <v>1222</v>
      </c>
      <c r="B50" s="94"/>
      <c r="C50" s="94"/>
      <c r="D50" s="94"/>
      <c r="E50" s="94"/>
      <c r="F50" s="94"/>
      <c r="G50" s="94"/>
      <c r="K50">
        <v>1560</v>
      </c>
      <c r="L50" t="s">
        <v>1223</v>
      </c>
      <c r="N50" t="s">
        <v>1224</v>
      </c>
    </row>
    <row r="51" spans="1:14">
      <c r="A51" s="94" t="s">
        <v>1225</v>
      </c>
      <c r="B51" s="94"/>
      <c r="C51" s="94"/>
      <c r="D51" s="94"/>
      <c r="E51" s="94"/>
      <c r="F51" s="94"/>
      <c r="G51" s="94"/>
    </row>
    <row r="54" spans="1:14">
      <c r="C54" t="s">
        <v>1226</v>
      </c>
      <c r="D54" t="s">
        <v>126</v>
      </c>
      <c r="E54" t="s">
        <v>1220</v>
      </c>
      <c r="F54" t="s">
        <v>496</v>
      </c>
    </row>
    <row r="55" spans="1:14">
      <c r="C55">
        <v>-1560</v>
      </c>
      <c r="D55">
        <v>10</v>
      </c>
      <c r="E55">
        <v>95000</v>
      </c>
      <c r="F55" s="95">
        <f>RATE(D55*4,,C55,E55)</f>
        <v>0.10819190940195567</v>
      </c>
      <c r="H55" t="str">
        <f ca="1">_xlfn.FORMULATEXT(F55)</f>
        <v>=RATE(D55*4,,C55,E55)</v>
      </c>
    </row>
    <row r="58" spans="1:14">
      <c r="A58" s="94" t="s">
        <v>1227</v>
      </c>
      <c r="B58" s="94"/>
      <c r="C58" s="94"/>
      <c r="D58" s="94"/>
      <c r="E58" s="94"/>
      <c r="F58" s="94"/>
      <c r="G58" s="94"/>
      <c r="K58" t="s">
        <v>496</v>
      </c>
      <c r="L58">
        <v>10.82</v>
      </c>
    </row>
    <row r="59" spans="1:14">
      <c r="A59" s="94" t="s">
        <v>1228</v>
      </c>
      <c r="B59" s="94"/>
      <c r="C59" s="94"/>
      <c r="D59" s="94"/>
      <c r="E59" s="94"/>
      <c r="F59" s="94"/>
      <c r="G59" s="94"/>
      <c r="K59" t="s">
        <v>1229</v>
      </c>
      <c r="L59">
        <v>95000</v>
      </c>
    </row>
    <row r="60" spans="1:14">
      <c r="D60" t="s">
        <v>126</v>
      </c>
      <c r="E60" t="s">
        <v>1220</v>
      </c>
      <c r="F60" t="s">
        <v>496</v>
      </c>
      <c r="G60" t="s">
        <v>1226</v>
      </c>
      <c r="K60" t="s">
        <v>1210</v>
      </c>
      <c r="L60" t="s">
        <v>1044</v>
      </c>
    </row>
    <row r="61" spans="1:14">
      <c r="D61">
        <v>10</v>
      </c>
      <c r="E61">
        <v>95000</v>
      </c>
      <c r="F61" s="90">
        <v>0.108192</v>
      </c>
      <c r="G61" s="136">
        <f>PV(F61,D61*4,,E61)</f>
        <v>-1559.9948986195832</v>
      </c>
      <c r="H61" t="str">
        <f ca="1">_xlfn.FORMULATEXT(G61)</f>
        <v>=PV(F61,D61*4,,E61)</v>
      </c>
    </row>
    <row r="65" spans="1:19">
      <c r="A65" s="94" t="s">
        <v>1230</v>
      </c>
      <c r="B65" s="94"/>
      <c r="C65" s="94"/>
      <c r="D65" s="94"/>
      <c r="E65" s="94"/>
      <c r="F65" s="94"/>
      <c r="G65" s="94"/>
      <c r="H65" s="94"/>
      <c r="I65" s="94"/>
      <c r="J65" s="94"/>
      <c r="K65" s="94"/>
      <c r="L65" s="94"/>
      <c r="M65" s="94"/>
      <c r="N65" s="94"/>
      <c r="O65" s="94"/>
      <c r="P65" s="94"/>
      <c r="Q65" s="94"/>
      <c r="R65" s="94"/>
      <c r="S65" s="94"/>
    </row>
    <row r="68" spans="1:19">
      <c r="D68" t="s">
        <v>740</v>
      </c>
      <c r="E68" t="s">
        <v>1231</v>
      </c>
      <c r="F68" t="s">
        <v>1220</v>
      </c>
      <c r="G68" t="s">
        <v>1232</v>
      </c>
      <c r="K68" t="s">
        <v>1233</v>
      </c>
      <c r="M68" s="90">
        <v>7.4999999999999997E-2</v>
      </c>
    </row>
    <row r="69" spans="1:19">
      <c r="D69">
        <v>-1525</v>
      </c>
      <c r="E69" s="90">
        <v>7.4999999999999997E-2</v>
      </c>
      <c r="F69">
        <v>51000</v>
      </c>
      <c r="G69" s="97">
        <f>NPER(E69/12,D69,,F69)</f>
        <v>30.463945982814433</v>
      </c>
      <c r="H69" t="str">
        <f ca="1">_xlfn.FORMULATEXT(G69)</f>
        <v>=NPER(E69/12,D69,,F69)</v>
      </c>
    </row>
    <row r="70" spans="1:19">
      <c r="K70" t="s">
        <v>1234</v>
      </c>
    </row>
    <row r="71" spans="1:19">
      <c r="G71" s="96">
        <f>G69/12</f>
        <v>2.5386621652345362</v>
      </c>
      <c r="H71" t="s">
        <v>1235</v>
      </c>
    </row>
    <row r="74" spans="1:19">
      <c r="G74">
        <f>NPER(E69/12,D69,,F69)</f>
        <v>30.463945982814433</v>
      </c>
      <c r="H74" t="s">
        <v>1236</v>
      </c>
    </row>
    <row r="76" spans="1:19">
      <c r="G76">
        <f>G74/12</f>
        <v>2.5386621652345362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02DBE-78F2-43CE-80D6-D4EC50B9E751}">
  <dimension ref="A1:O37"/>
  <sheetViews>
    <sheetView topLeftCell="A20" zoomScale="120" zoomScaleNormal="120" workbookViewId="0">
      <selection activeCell="E37" sqref="E37:H38"/>
    </sheetView>
  </sheetViews>
  <sheetFormatPr defaultRowHeight="14.45"/>
  <cols>
    <col min="2" max="2" width="15.28515625" customWidth="1"/>
    <col min="5" max="5" width="16.42578125" customWidth="1"/>
    <col min="6" max="6" width="19" customWidth="1"/>
    <col min="7" max="7" width="14.7109375" customWidth="1"/>
    <col min="8" max="8" width="11" bestFit="1" customWidth="1"/>
    <col min="13" max="13" width="13.42578125" customWidth="1"/>
  </cols>
  <sheetData>
    <row r="1" spans="1:15">
      <c r="A1" t="s">
        <v>1237</v>
      </c>
      <c r="B1" t="s">
        <v>1238</v>
      </c>
      <c r="C1" t="s">
        <v>496</v>
      </c>
      <c r="D1" t="s">
        <v>126</v>
      </c>
      <c r="E1" t="s">
        <v>1210</v>
      </c>
      <c r="F1" t="s">
        <v>1239</v>
      </c>
      <c r="G1" t="s">
        <v>1240</v>
      </c>
      <c r="H1" t="s">
        <v>1241</v>
      </c>
    </row>
    <row r="2" spans="1:15">
      <c r="A2">
        <v>1</v>
      </c>
      <c r="B2" s="98">
        <v>95000</v>
      </c>
      <c r="C2" s="90">
        <v>8.5000000000000006E-2</v>
      </c>
      <c r="D2">
        <v>3</v>
      </c>
      <c r="E2" s="99">
        <f>PMT($C$2/12,$D$2*12,$B$2)</f>
        <v>-2998.9160552379526</v>
      </c>
      <c r="F2" s="99">
        <f>PPMT($C$2/12,A2,$D$2*12,$B$2)</f>
        <v>-2325.9993885712861</v>
      </c>
      <c r="G2" s="99">
        <f>IPMT($C$2/12,A2,$D$2*12,$B$2)</f>
        <v>-672.91666666666674</v>
      </c>
      <c r="H2" s="99">
        <f>F2+G2</f>
        <v>-2998.9160552379526</v>
      </c>
      <c r="I2" t="b">
        <f>E2=H2</f>
        <v>1</v>
      </c>
    </row>
    <row r="3" spans="1:15">
      <c r="A3">
        <v>2</v>
      </c>
      <c r="B3" s="98">
        <f>B2+F2</f>
        <v>92674.00061142871</v>
      </c>
      <c r="E3" s="99">
        <f t="shared" ref="E3:E37" si="0">PMT($C$2/12,$D$2*12,$B$2)</f>
        <v>-2998.9160552379526</v>
      </c>
      <c r="F3" s="99">
        <f t="shared" ref="F3:F37" si="1">PPMT($C$2/12,A3,$D$2*12,$B$2)</f>
        <v>-2342.4752175736658</v>
      </c>
      <c r="G3" s="99">
        <f>IPMT($C$2/12,A3,$D$2*12,$B$2)</f>
        <v>-656.44083766428673</v>
      </c>
      <c r="H3" s="99">
        <f t="shared" ref="H3:H37" si="2">F3+G3</f>
        <v>-2998.9160552379526</v>
      </c>
      <c r="I3" t="b">
        <f>E3=H3</f>
        <v>1</v>
      </c>
      <c r="M3" s="14" t="s">
        <v>1242</v>
      </c>
      <c r="N3" s="14">
        <v>95000</v>
      </c>
    </row>
    <row r="4" spans="1:15">
      <c r="A4">
        <v>3</v>
      </c>
      <c r="B4" s="98">
        <f t="shared" ref="B4:B37" si="3">B3+F3</f>
        <v>90331.525393855045</v>
      </c>
      <c r="E4" s="99">
        <f t="shared" si="0"/>
        <v>-2998.9160552379526</v>
      </c>
      <c r="F4" s="99">
        <f t="shared" si="1"/>
        <v>-2359.0677503648126</v>
      </c>
      <c r="G4" s="99">
        <f>IPMT($C$2/12,A4,$D$2*12,$B$2)</f>
        <v>-639.84830487313991</v>
      </c>
      <c r="H4" s="99">
        <f t="shared" si="2"/>
        <v>-2998.9160552379526</v>
      </c>
      <c r="I4" t="b">
        <f t="shared" ref="I4:I37" si="4">E4=H4</f>
        <v>1</v>
      </c>
      <c r="M4" s="14" t="s">
        <v>1243</v>
      </c>
      <c r="N4" s="145">
        <v>8.5000000000000006E-2</v>
      </c>
    </row>
    <row r="5" spans="1:15">
      <c r="A5">
        <v>4</v>
      </c>
      <c r="B5" s="98">
        <f t="shared" si="3"/>
        <v>87972.457643490226</v>
      </c>
      <c r="E5" s="99">
        <f t="shared" si="0"/>
        <v>-2998.9160552379526</v>
      </c>
      <c r="F5" s="99">
        <f t="shared" si="1"/>
        <v>-2375.7778135965632</v>
      </c>
      <c r="G5" s="99">
        <f>IPMT($C$2/12,A5,$D$2*12,$B$2)</f>
        <v>-623.13824164138919</v>
      </c>
      <c r="H5" s="99">
        <f t="shared" si="2"/>
        <v>-2998.9160552379526</v>
      </c>
      <c r="I5" t="b">
        <f t="shared" si="4"/>
        <v>1</v>
      </c>
      <c r="M5" s="14" t="s">
        <v>126</v>
      </c>
      <c r="N5" s="14" t="s">
        <v>1244</v>
      </c>
    </row>
    <row r="6" spans="1:15">
      <c r="A6">
        <v>5</v>
      </c>
      <c r="B6" s="98">
        <f t="shared" si="3"/>
        <v>85596.679829893663</v>
      </c>
      <c r="E6" s="99">
        <f t="shared" si="0"/>
        <v>-2998.9160552379526</v>
      </c>
      <c r="F6" s="99">
        <f t="shared" si="1"/>
        <v>-2392.6062397762062</v>
      </c>
      <c r="G6" s="99">
        <f t="shared" ref="G6:G37" si="5">IPMT($C$2/12,A6,$D$2*12,$B$2)</f>
        <v>-606.30981546174689</v>
      </c>
      <c r="H6" s="99">
        <f t="shared" si="2"/>
        <v>-2998.9160552379531</v>
      </c>
      <c r="I6" t="b">
        <f t="shared" si="4"/>
        <v>1</v>
      </c>
    </row>
    <row r="7" spans="1:15">
      <c r="A7">
        <v>6</v>
      </c>
      <c r="B7" s="98">
        <f t="shared" si="3"/>
        <v>83204.073590117463</v>
      </c>
      <c r="E7" s="99">
        <f t="shared" si="0"/>
        <v>-2998.9160552379526</v>
      </c>
      <c r="F7" s="99">
        <f t="shared" si="1"/>
        <v>-2409.5538673079541</v>
      </c>
      <c r="G7" s="99">
        <f t="shared" si="5"/>
        <v>-589.36218792999887</v>
      </c>
      <c r="H7" s="99">
        <f t="shared" si="2"/>
        <v>-2998.9160552379531</v>
      </c>
      <c r="I7" t="b">
        <f t="shared" si="4"/>
        <v>1</v>
      </c>
    </row>
    <row r="8" spans="1:15">
      <c r="A8">
        <v>7</v>
      </c>
      <c r="B8" s="98">
        <f t="shared" si="3"/>
        <v>80794.519722809506</v>
      </c>
      <c r="E8" s="99">
        <f t="shared" si="0"/>
        <v>-2998.9160552379526</v>
      </c>
      <c r="F8" s="99">
        <f t="shared" si="1"/>
        <v>-2426.6215405347189</v>
      </c>
      <c r="G8" s="99">
        <f t="shared" si="5"/>
        <v>-572.29451470323409</v>
      </c>
      <c r="H8" s="99">
        <f t="shared" si="2"/>
        <v>-2998.9160552379531</v>
      </c>
      <c r="I8" t="b">
        <f t="shared" si="4"/>
        <v>1</v>
      </c>
    </row>
    <row r="9" spans="1:15">
      <c r="A9">
        <v>8</v>
      </c>
      <c r="B9" s="98">
        <f t="shared" si="3"/>
        <v>78367.898182274788</v>
      </c>
      <c r="E9" s="99">
        <f t="shared" si="0"/>
        <v>-2998.9160552379526</v>
      </c>
      <c r="F9" s="99">
        <f t="shared" si="1"/>
        <v>-2443.8101097801728</v>
      </c>
      <c r="G9" s="99">
        <f t="shared" si="5"/>
        <v>-555.10594545777985</v>
      </c>
      <c r="H9" s="99">
        <f t="shared" si="2"/>
        <v>-2998.9160552379526</v>
      </c>
      <c r="I9" t="b">
        <f t="shared" si="4"/>
        <v>1</v>
      </c>
    </row>
    <row r="10" spans="1:15">
      <c r="A10">
        <v>9</v>
      </c>
      <c r="B10" s="98">
        <f t="shared" si="3"/>
        <v>75924.088072494618</v>
      </c>
      <c r="E10" s="99">
        <f t="shared" si="0"/>
        <v>-2998.9160552379526</v>
      </c>
      <c r="F10" s="99">
        <f t="shared" si="1"/>
        <v>-2461.1204313911157</v>
      </c>
      <c r="G10" s="99">
        <f t="shared" si="5"/>
        <v>-537.79562384683686</v>
      </c>
      <c r="H10" s="99">
        <f t="shared" si="2"/>
        <v>-2998.9160552379526</v>
      </c>
      <c r="I10" t="b">
        <f t="shared" si="4"/>
        <v>1</v>
      </c>
      <c r="L10" t="s">
        <v>1245</v>
      </c>
      <c r="N10" t="s">
        <v>1246</v>
      </c>
      <c r="O10" t="s">
        <v>1247</v>
      </c>
    </row>
    <row r="11" spans="1:15">
      <c r="A11">
        <v>10</v>
      </c>
      <c r="B11" s="98">
        <f t="shared" si="3"/>
        <v>73462.967641103503</v>
      </c>
      <c r="E11" s="99">
        <f t="shared" si="0"/>
        <v>-2998.9160552379526</v>
      </c>
      <c r="F11" s="99">
        <f t="shared" si="1"/>
        <v>-2478.5533677801363</v>
      </c>
      <c r="G11" s="99">
        <f t="shared" si="5"/>
        <v>-520.36268745781661</v>
      </c>
      <c r="H11" s="99">
        <f t="shared" si="2"/>
        <v>-2998.9160552379531</v>
      </c>
      <c r="I11" t="b">
        <f t="shared" si="4"/>
        <v>1</v>
      </c>
      <c r="L11" t="s">
        <v>1248</v>
      </c>
      <c r="N11">
        <v>36</v>
      </c>
      <c r="O11" t="s">
        <v>1249</v>
      </c>
    </row>
    <row r="12" spans="1:15">
      <c r="A12">
        <v>11</v>
      </c>
      <c r="B12" s="98">
        <f t="shared" si="3"/>
        <v>70984.41427332336</v>
      </c>
      <c r="E12" s="99">
        <f t="shared" si="0"/>
        <v>-2998.9160552379526</v>
      </c>
      <c r="F12" s="99">
        <f t="shared" si="1"/>
        <v>-2496.1097874685788</v>
      </c>
      <c r="G12" s="99">
        <f t="shared" si="5"/>
        <v>-502.80626776937396</v>
      </c>
      <c r="H12" s="99">
        <f t="shared" si="2"/>
        <v>-2998.9160552379526</v>
      </c>
      <c r="I12" t="b">
        <f t="shared" si="4"/>
        <v>1</v>
      </c>
    </row>
    <row r="13" spans="1:15">
      <c r="A13">
        <v>12</v>
      </c>
      <c r="B13" s="98">
        <f t="shared" si="3"/>
        <v>68488.30448585478</v>
      </c>
      <c r="E13" s="99">
        <f t="shared" si="0"/>
        <v>-2998.9160552379526</v>
      </c>
      <c r="F13" s="99">
        <f t="shared" si="1"/>
        <v>-2513.7905651298142</v>
      </c>
      <c r="G13" s="99">
        <f t="shared" si="5"/>
        <v>-485.12549010813814</v>
      </c>
      <c r="H13" s="99">
        <f t="shared" si="2"/>
        <v>-2998.9160552379526</v>
      </c>
      <c r="I13" t="b">
        <f t="shared" si="4"/>
        <v>1</v>
      </c>
    </row>
    <row r="14" spans="1:15">
      <c r="A14">
        <v>13</v>
      </c>
      <c r="B14" s="98">
        <f t="shared" si="3"/>
        <v>65974.513920724959</v>
      </c>
      <c r="E14" s="99">
        <f t="shared" si="0"/>
        <v>-2998.9160552379526</v>
      </c>
      <c r="F14" s="99">
        <f t="shared" si="1"/>
        <v>-2531.5965816328176</v>
      </c>
      <c r="G14" s="99">
        <f t="shared" si="5"/>
        <v>-467.31947360513539</v>
      </c>
      <c r="H14" s="99">
        <f t="shared" si="2"/>
        <v>-2998.9160552379531</v>
      </c>
      <c r="I14" t="b">
        <f t="shared" si="4"/>
        <v>1</v>
      </c>
    </row>
    <row r="15" spans="1:15">
      <c r="A15">
        <v>14</v>
      </c>
      <c r="B15" s="98">
        <f t="shared" si="3"/>
        <v>63442.917339092142</v>
      </c>
      <c r="E15" s="99">
        <f t="shared" si="0"/>
        <v>-2998.9160552379526</v>
      </c>
      <c r="F15" s="99">
        <f t="shared" si="1"/>
        <v>-2549.5287240860498</v>
      </c>
      <c r="G15" s="99">
        <f t="shared" si="5"/>
        <v>-449.38733115190291</v>
      </c>
      <c r="H15" s="99">
        <f t="shared" si="2"/>
        <v>-2998.9160552379526</v>
      </c>
      <c r="I15" t="b">
        <f t="shared" si="4"/>
        <v>1</v>
      </c>
    </row>
    <row r="16" spans="1:15">
      <c r="A16">
        <v>15</v>
      </c>
      <c r="B16" s="98">
        <f t="shared" si="3"/>
        <v>60893.388615006093</v>
      </c>
      <c r="E16" s="99">
        <f t="shared" si="0"/>
        <v>-2998.9160552379526</v>
      </c>
      <c r="F16" s="99">
        <f t="shared" si="1"/>
        <v>-2567.5878858816591</v>
      </c>
      <c r="G16" s="99">
        <f t="shared" si="5"/>
        <v>-431.32816935629336</v>
      </c>
      <c r="H16" s="99">
        <f t="shared" si="2"/>
        <v>-2998.9160552379526</v>
      </c>
      <c r="I16" t="b">
        <f t="shared" si="4"/>
        <v>1</v>
      </c>
    </row>
    <row r="17" spans="1:12">
      <c r="A17">
        <v>16</v>
      </c>
      <c r="B17" s="98">
        <f t="shared" si="3"/>
        <v>58325.800729124436</v>
      </c>
      <c r="E17" s="99">
        <f t="shared" si="0"/>
        <v>-2998.9160552379526</v>
      </c>
      <c r="F17" s="99">
        <f t="shared" si="1"/>
        <v>-2585.7749667399876</v>
      </c>
      <c r="G17" s="99">
        <f t="shared" si="5"/>
        <v>-413.14108849796486</v>
      </c>
      <c r="H17" s="99">
        <f t="shared" si="2"/>
        <v>-2998.9160552379526</v>
      </c>
      <c r="I17" t="b">
        <f t="shared" si="4"/>
        <v>1</v>
      </c>
    </row>
    <row r="18" spans="1:12">
      <c r="A18">
        <v>17</v>
      </c>
      <c r="B18" s="98">
        <f t="shared" si="3"/>
        <v>55740.025762384452</v>
      </c>
      <c r="E18" s="99">
        <f t="shared" si="0"/>
        <v>-2998.9160552379526</v>
      </c>
      <c r="F18" s="99">
        <f t="shared" si="1"/>
        <v>-2604.0908727543961</v>
      </c>
      <c r="G18" s="99">
        <f t="shared" si="5"/>
        <v>-394.82518248355672</v>
      </c>
      <c r="H18" s="99">
        <f t="shared" si="2"/>
        <v>-2998.9160552379526</v>
      </c>
      <c r="I18" t="b">
        <f t="shared" si="4"/>
        <v>1</v>
      </c>
    </row>
    <row r="19" spans="1:12">
      <c r="A19">
        <v>18</v>
      </c>
      <c r="B19" s="98">
        <f t="shared" si="3"/>
        <v>53135.934889630058</v>
      </c>
      <c r="E19" s="99">
        <f t="shared" si="0"/>
        <v>-2998.9160552379526</v>
      </c>
      <c r="F19" s="99">
        <f t="shared" si="1"/>
        <v>-2622.5365164364061</v>
      </c>
      <c r="G19" s="99">
        <f t="shared" si="5"/>
        <v>-376.3795388015464</v>
      </c>
      <c r="H19" s="99">
        <f t="shared" si="2"/>
        <v>-2998.9160552379526</v>
      </c>
      <c r="I19" t="b">
        <f t="shared" si="4"/>
        <v>1</v>
      </c>
    </row>
    <row r="20" spans="1:12">
      <c r="A20">
        <v>19</v>
      </c>
      <c r="B20" s="98">
        <f t="shared" si="3"/>
        <v>50513.398373193653</v>
      </c>
      <c r="E20" s="99">
        <f t="shared" si="0"/>
        <v>-2998.9160552379526</v>
      </c>
      <c r="F20" s="99">
        <f t="shared" si="1"/>
        <v>-2641.1128167611641</v>
      </c>
      <c r="G20" s="99">
        <f t="shared" si="5"/>
        <v>-357.80323847678858</v>
      </c>
      <c r="H20" s="99">
        <f t="shared" si="2"/>
        <v>-2998.9160552379526</v>
      </c>
      <c r="I20" t="b">
        <f t="shared" si="4"/>
        <v>1</v>
      </c>
    </row>
    <row r="21" spans="1:12">
      <c r="A21">
        <v>20</v>
      </c>
      <c r="B21" s="98">
        <f t="shared" si="3"/>
        <v>47872.285556432485</v>
      </c>
      <c r="E21" s="99">
        <f t="shared" si="0"/>
        <v>-2998.9160552379526</v>
      </c>
      <c r="F21" s="99">
        <f t="shared" si="1"/>
        <v>-2659.8206992132223</v>
      </c>
      <c r="G21" s="99">
        <f t="shared" si="5"/>
        <v>-339.09535602473028</v>
      </c>
      <c r="H21" s="99">
        <f t="shared" si="2"/>
        <v>-2998.9160552379526</v>
      </c>
      <c r="I21" t="b">
        <f t="shared" si="4"/>
        <v>1</v>
      </c>
    </row>
    <row r="22" spans="1:12">
      <c r="A22">
        <v>21</v>
      </c>
      <c r="B22" s="98">
        <f t="shared" si="3"/>
        <v>45212.46485721926</v>
      </c>
      <c r="E22" s="99">
        <f t="shared" si="0"/>
        <v>-2998.9160552379526</v>
      </c>
      <c r="F22" s="99">
        <f t="shared" si="1"/>
        <v>-2678.6610958326496</v>
      </c>
      <c r="G22" s="99">
        <f t="shared" si="5"/>
        <v>-320.25495940530328</v>
      </c>
      <c r="H22" s="99">
        <f t="shared" si="2"/>
        <v>-2998.9160552379531</v>
      </c>
      <c r="I22" t="b">
        <f t="shared" si="4"/>
        <v>1</v>
      </c>
    </row>
    <row r="23" spans="1:12">
      <c r="A23">
        <v>22</v>
      </c>
      <c r="B23" s="98">
        <f t="shared" si="3"/>
        <v>42533.803761386611</v>
      </c>
      <c r="E23" s="99">
        <f t="shared" si="0"/>
        <v>-2998.9160552379526</v>
      </c>
      <c r="F23" s="99">
        <f t="shared" si="1"/>
        <v>-2697.6349452614641</v>
      </c>
      <c r="G23" s="99">
        <f t="shared" si="5"/>
        <v>-301.28110997648866</v>
      </c>
      <c r="H23" s="99">
        <f t="shared" si="2"/>
        <v>-2998.9160552379526</v>
      </c>
      <c r="I23" t="b">
        <f t="shared" si="4"/>
        <v>1</v>
      </c>
      <c r="L23" t="s">
        <v>1250</v>
      </c>
    </row>
    <row r="24" spans="1:12">
      <c r="A24">
        <v>23</v>
      </c>
      <c r="B24" s="98">
        <f t="shared" si="3"/>
        <v>39836.168816125144</v>
      </c>
      <c r="E24" s="99">
        <f t="shared" si="0"/>
        <v>-2998.9160552379526</v>
      </c>
      <c r="F24" s="99">
        <f t="shared" si="1"/>
        <v>-2716.743192790399</v>
      </c>
      <c r="G24" s="99">
        <f t="shared" si="5"/>
        <v>-282.17286244755331</v>
      </c>
      <c r="H24" s="99">
        <f t="shared" si="2"/>
        <v>-2998.9160552379522</v>
      </c>
      <c r="I24" t="b">
        <f t="shared" si="4"/>
        <v>1</v>
      </c>
    </row>
    <row r="25" spans="1:12">
      <c r="A25">
        <v>24</v>
      </c>
      <c r="B25" s="98">
        <f t="shared" si="3"/>
        <v>37119.425623334748</v>
      </c>
      <c r="E25" s="99">
        <f t="shared" si="0"/>
        <v>-2998.9160552379526</v>
      </c>
      <c r="F25" s="99">
        <f t="shared" si="1"/>
        <v>-2735.9867904059979</v>
      </c>
      <c r="G25" s="99">
        <f t="shared" si="5"/>
        <v>-262.92926483195464</v>
      </c>
      <c r="H25" s="99">
        <f t="shared" si="2"/>
        <v>-2998.9160552379526</v>
      </c>
      <c r="I25" t="b">
        <f t="shared" si="4"/>
        <v>1</v>
      </c>
    </row>
    <row r="26" spans="1:12">
      <c r="A26">
        <v>25</v>
      </c>
      <c r="B26" s="98">
        <f t="shared" si="3"/>
        <v>34383.438832928747</v>
      </c>
      <c r="E26" s="99">
        <f t="shared" si="0"/>
        <v>-2998.9160552379526</v>
      </c>
      <c r="F26" s="99">
        <f t="shared" si="1"/>
        <v>-2755.3666968380403</v>
      </c>
      <c r="G26" s="99">
        <f t="shared" si="5"/>
        <v>-243.54935839991217</v>
      </c>
      <c r="H26" s="99">
        <f t="shared" si="2"/>
        <v>-2998.9160552379526</v>
      </c>
      <c r="I26" t="b">
        <f t="shared" si="4"/>
        <v>1</v>
      </c>
    </row>
    <row r="27" spans="1:12">
      <c r="A27">
        <v>26</v>
      </c>
      <c r="B27" s="98">
        <f t="shared" si="3"/>
        <v>31628.072136090705</v>
      </c>
      <c r="E27" s="99">
        <f t="shared" si="0"/>
        <v>-2998.9160552379526</v>
      </c>
      <c r="F27" s="99">
        <f t="shared" si="1"/>
        <v>-2774.8838776073098</v>
      </c>
      <c r="G27" s="99">
        <f t="shared" si="5"/>
        <v>-224.03217763064268</v>
      </c>
      <c r="H27" s="99">
        <f t="shared" si="2"/>
        <v>-2998.9160552379526</v>
      </c>
      <c r="I27" t="b">
        <f t="shared" si="4"/>
        <v>1</v>
      </c>
    </row>
    <row r="28" spans="1:12">
      <c r="A28">
        <v>27</v>
      </c>
      <c r="B28" s="98">
        <f t="shared" si="3"/>
        <v>28853.188258483395</v>
      </c>
      <c r="E28" s="99">
        <f t="shared" si="0"/>
        <v>-2998.9160552379526</v>
      </c>
      <c r="F28" s="99">
        <f t="shared" si="1"/>
        <v>-2794.5393050736952</v>
      </c>
      <c r="G28" s="99">
        <f t="shared" si="5"/>
        <v>-204.3767501642576</v>
      </c>
      <c r="H28" s="99">
        <f t="shared" si="2"/>
        <v>-2998.9160552379526</v>
      </c>
      <c r="I28" t="b">
        <f t="shared" si="4"/>
        <v>1</v>
      </c>
    </row>
    <row r="29" spans="1:12">
      <c r="A29">
        <v>28</v>
      </c>
      <c r="B29" s="98">
        <f t="shared" si="3"/>
        <v>26058.648953409698</v>
      </c>
      <c r="E29" s="99">
        <f t="shared" si="0"/>
        <v>-2998.9160552379526</v>
      </c>
      <c r="F29" s="99">
        <f t="shared" si="1"/>
        <v>-2814.333958484634</v>
      </c>
      <c r="G29" s="99">
        <f t="shared" si="5"/>
        <v>-184.58209675331895</v>
      </c>
      <c r="H29" s="99">
        <f t="shared" si="2"/>
        <v>-2998.9160552379531</v>
      </c>
      <c r="I29" t="b">
        <f t="shared" si="4"/>
        <v>1</v>
      </c>
    </row>
    <row r="30" spans="1:12">
      <c r="A30">
        <v>29</v>
      </c>
      <c r="B30" s="98">
        <f t="shared" si="3"/>
        <v>23244.314994925066</v>
      </c>
      <c r="E30" s="99">
        <f t="shared" si="0"/>
        <v>-2998.9160552379526</v>
      </c>
      <c r="F30" s="99">
        <f t="shared" si="1"/>
        <v>-2834.2688240238999</v>
      </c>
      <c r="G30" s="99">
        <f t="shared" si="5"/>
        <v>-164.64723121405277</v>
      </c>
      <c r="H30" s="99">
        <f t="shared" si="2"/>
        <v>-2998.9160552379526</v>
      </c>
      <c r="I30" t="b">
        <f t="shared" si="4"/>
        <v>1</v>
      </c>
    </row>
    <row r="31" spans="1:12">
      <c r="A31">
        <v>30</v>
      </c>
      <c r="B31" s="98">
        <f t="shared" si="3"/>
        <v>20410.046170901165</v>
      </c>
      <c r="E31" s="99">
        <f t="shared" si="0"/>
        <v>-2998.9160552379526</v>
      </c>
      <c r="F31" s="99">
        <f t="shared" si="1"/>
        <v>-2854.3448948607356</v>
      </c>
      <c r="G31" s="99">
        <f t="shared" si="5"/>
        <v>-144.57116037721681</v>
      </c>
      <c r="H31" s="99">
        <f t="shared" si="2"/>
        <v>-2998.9160552379526</v>
      </c>
      <c r="I31" t="b">
        <f t="shared" si="4"/>
        <v>1</v>
      </c>
    </row>
    <row r="32" spans="1:12">
      <c r="A32">
        <v>31</v>
      </c>
      <c r="B32" s="98">
        <f t="shared" si="3"/>
        <v>17555.701276040429</v>
      </c>
      <c r="E32" s="99">
        <f t="shared" si="0"/>
        <v>-2998.9160552379526</v>
      </c>
      <c r="F32" s="99">
        <f t="shared" si="1"/>
        <v>-2874.5631711993328</v>
      </c>
      <c r="G32" s="99">
        <f t="shared" si="5"/>
        <v>-124.35288403861995</v>
      </c>
      <c r="H32" s="99">
        <f t="shared" si="2"/>
        <v>-2998.9160552379526</v>
      </c>
      <c r="I32" t="b">
        <f t="shared" si="4"/>
        <v>1</v>
      </c>
    </row>
    <row r="33" spans="1:9">
      <c r="A33">
        <v>32</v>
      </c>
      <c r="B33" s="98">
        <f t="shared" si="3"/>
        <v>14681.138104841095</v>
      </c>
      <c r="E33" s="99">
        <f t="shared" si="0"/>
        <v>-2998.9160552379526</v>
      </c>
      <c r="F33" s="99">
        <f t="shared" si="1"/>
        <v>-2894.9246603286615</v>
      </c>
      <c r="G33" s="99">
        <f t="shared" si="5"/>
        <v>-103.99139490929136</v>
      </c>
      <c r="H33" s="99">
        <f t="shared" si="2"/>
        <v>-2998.9160552379531</v>
      </c>
      <c r="I33" t="b">
        <f t="shared" si="4"/>
        <v>1</v>
      </c>
    </row>
    <row r="34" spans="1:9">
      <c r="A34">
        <v>33</v>
      </c>
      <c r="B34" s="98">
        <f t="shared" si="3"/>
        <v>11786.213444512434</v>
      </c>
      <c r="E34" s="99">
        <f t="shared" si="0"/>
        <v>-2998.9160552379526</v>
      </c>
      <c r="F34" s="99">
        <f t="shared" si="1"/>
        <v>-2915.4303766726562</v>
      </c>
      <c r="G34" s="99">
        <f t="shared" si="5"/>
        <v>-83.485678565296652</v>
      </c>
      <c r="H34" s="99">
        <f t="shared" si="2"/>
        <v>-2998.9160552379526</v>
      </c>
      <c r="I34" t="b">
        <f t="shared" si="4"/>
        <v>1</v>
      </c>
    </row>
    <row r="35" spans="1:9">
      <c r="A35">
        <v>34</v>
      </c>
      <c r="B35" s="98">
        <f t="shared" si="3"/>
        <v>8870.7830678397768</v>
      </c>
      <c r="E35" s="99">
        <f t="shared" si="0"/>
        <v>-2998.9160552379526</v>
      </c>
      <c r="F35" s="99">
        <f t="shared" si="1"/>
        <v>-2936.0813418407538</v>
      </c>
      <c r="G35" s="99">
        <f t="shared" si="5"/>
        <v>-62.834713397198669</v>
      </c>
      <c r="H35" s="99">
        <f t="shared" si="2"/>
        <v>-2998.9160552379526</v>
      </c>
      <c r="I35" t="b">
        <f t="shared" si="4"/>
        <v>1</v>
      </c>
    </row>
    <row r="36" spans="1:9">
      <c r="A36">
        <v>35</v>
      </c>
      <c r="B36" s="98">
        <f t="shared" si="3"/>
        <v>5934.7017259990225</v>
      </c>
      <c r="E36" s="99">
        <f t="shared" si="0"/>
        <v>-2998.9160552379526</v>
      </c>
      <c r="F36" s="99">
        <f t="shared" si="1"/>
        <v>-2956.8785846787928</v>
      </c>
      <c r="G36" s="99">
        <f t="shared" si="5"/>
        <v>-42.037470559160006</v>
      </c>
      <c r="H36" s="99">
        <f t="shared" si="2"/>
        <v>-2998.9160552379526</v>
      </c>
      <c r="I36" t="b">
        <f t="shared" si="4"/>
        <v>1</v>
      </c>
    </row>
    <row r="37" spans="1:9">
      <c r="A37">
        <v>36</v>
      </c>
      <c r="B37" s="98">
        <f t="shared" si="3"/>
        <v>2977.8231413202298</v>
      </c>
      <c r="E37" s="99">
        <f t="shared" si="0"/>
        <v>-2998.9160552379526</v>
      </c>
      <c r="F37" s="99">
        <f t="shared" si="1"/>
        <v>-2977.8231413202675</v>
      </c>
      <c r="G37" s="99">
        <f t="shared" si="5"/>
        <v>-21.092913917685223</v>
      </c>
      <c r="H37" s="99">
        <f t="shared" si="2"/>
        <v>-2998.9160552379526</v>
      </c>
      <c r="I37" t="b">
        <f t="shared" si="4"/>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6F2FC-901A-4215-A6AC-FD619F0897B6}">
  <dimension ref="A1:M35"/>
  <sheetViews>
    <sheetView topLeftCell="A13" zoomScale="130" zoomScaleNormal="130" workbookViewId="0">
      <selection activeCell="E22" sqref="E22:F29"/>
    </sheetView>
  </sheetViews>
  <sheetFormatPr defaultRowHeight="14.45"/>
  <cols>
    <col min="4" max="4" width="11.28515625" customWidth="1"/>
    <col min="5" max="5" width="10.5703125" bestFit="1" customWidth="1"/>
    <col min="6" max="6" width="17.85546875" customWidth="1"/>
    <col min="9" max="9" width="12.28515625" customWidth="1"/>
    <col min="10" max="10" width="15.140625" customWidth="1"/>
    <col min="11" max="11" width="12.28515625" customWidth="1"/>
    <col min="13" max="13" width="10.7109375" customWidth="1"/>
  </cols>
  <sheetData>
    <row r="1" spans="1:11">
      <c r="A1" t="s">
        <v>1251</v>
      </c>
      <c r="C1" s="12">
        <v>0.06</v>
      </c>
    </row>
    <row r="2" spans="1:11">
      <c r="A2" t="s">
        <v>1252</v>
      </c>
      <c r="C2">
        <v>10</v>
      </c>
    </row>
    <row r="3" spans="1:11">
      <c r="A3" t="s">
        <v>1253</v>
      </c>
      <c r="C3">
        <v>-40000</v>
      </c>
      <c r="D3" t="s">
        <v>1045</v>
      </c>
      <c r="F3" t="s">
        <v>875</v>
      </c>
      <c r="G3">
        <v>100000</v>
      </c>
      <c r="H3" t="s">
        <v>1254</v>
      </c>
      <c r="I3" t="s">
        <v>1255</v>
      </c>
    </row>
    <row r="4" spans="1:11">
      <c r="F4" t="s">
        <v>1256</v>
      </c>
      <c r="G4" t="s">
        <v>1257</v>
      </c>
    </row>
    <row r="5" spans="1:11">
      <c r="I5" t="s">
        <v>1258</v>
      </c>
      <c r="J5">
        <v>100000</v>
      </c>
    </row>
    <row r="6" spans="1:11">
      <c r="E6" t="s">
        <v>1220</v>
      </c>
      <c r="F6" s="91">
        <f>FV(C1,C2,,C3)</f>
        <v>71633.907861714179</v>
      </c>
    </row>
    <row r="8" spans="1:11">
      <c r="J8" t="s">
        <v>1259</v>
      </c>
    </row>
    <row r="9" spans="1:11">
      <c r="E9" t="s">
        <v>1260</v>
      </c>
    </row>
    <row r="11" spans="1:11">
      <c r="F11" t="s">
        <v>1261</v>
      </c>
    </row>
    <row r="12" spans="1:11">
      <c r="G12" t="s">
        <v>1262</v>
      </c>
    </row>
    <row r="13" spans="1:11">
      <c r="D13" s="90"/>
      <c r="E13" s="91"/>
    </row>
    <row r="14" spans="1:11">
      <c r="D14" s="90"/>
    </row>
    <row r="15" spans="1:11">
      <c r="D15" s="90"/>
    </row>
    <row r="16" spans="1:11">
      <c r="B16" t="s">
        <v>1251</v>
      </c>
      <c r="D16" s="12">
        <v>0.06</v>
      </c>
      <c r="I16">
        <v>40000</v>
      </c>
      <c r="J16" t="s">
        <v>1263</v>
      </c>
      <c r="K16" s="12">
        <v>0.06</v>
      </c>
    </row>
    <row r="17" spans="2:13">
      <c r="B17" t="s">
        <v>1252</v>
      </c>
      <c r="D17">
        <v>120</v>
      </c>
      <c r="E17" t="s">
        <v>1236</v>
      </c>
      <c r="F17">
        <v>120</v>
      </c>
      <c r="M17" t="s">
        <v>1264</v>
      </c>
    </row>
    <row r="18" spans="2:13">
      <c r="B18" t="s">
        <v>1209</v>
      </c>
      <c r="D18">
        <v>-40000</v>
      </c>
      <c r="G18" t="s">
        <v>1265</v>
      </c>
      <c r="M18" t="s">
        <v>1266</v>
      </c>
    </row>
    <row r="19" spans="2:13">
      <c r="D19" s="90"/>
      <c r="M19" t="s">
        <v>1267</v>
      </c>
    </row>
    <row r="20" spans="2:13">
      <c r="D20" s="90"/>
      <c r="F20" s="91"/>
    </row>
    <row r="21" spans="2:13">
      <c r="D21" s="90"/>
    </row>
    <row r="22" spans="2:13">
      <c r="C22" s="68" t="s">
        <v>1268</v>
      </c>
      <c r="D22" s="68"/>
      <c r="E22" s="146">
        <v>0.06</v>
      </c>
      <c r="F22" s="147">
        <f>FV(E22/12,D17,,D18,)</f>
        <v>72775.869361291218</v>
      </c>
      <c r="I22" s="90">
        <v>0.06</v>
      </c>
      <c r="J22" s="93"/>
    </row>
    <row r="23" spans="2:13">
      <c r="C23" s="68"/>
      <c r="D23" s="68"/>
      <c r="E23" s="146">
        <v>6.5000000000000002E-2</v>
      </c>
      <c r="F23" s="147">
        <f t="dataTable" ref="F23:F30" dt2D="0" dtr="0" r1="E22"/>
        <v>76487.350085001788</v>
      </c>
      <c r="H23" t="s">
        <v>136</v>
      </c>
      <c r="I23" s="90"/>
      <c r="J23" s="91"/>
    </row>
    <row r="24" spans="2:13">
      <c r="C24" s="68"/>
      <c r="D24" s="68"/>
      <c r="E24" s="146">
        <v>7.0000000000000007E-2</v>
      </c>
      <c r="F24" s="147">
        <v>80386.455067825256</v>
      </c>
      <c r="H24" t="s">
        <v>557</v>
      </c>
      <c r="I24" s="90"/>
    </row>
    <row r="25" spans="2:13">
      <c r="C25" s="68"/>
      <c r="D25" s="68"/>
      <c r="E25" s="146">
        <v>7.4999999999999997E-2</v>
      </c>
      <c r="F25" s="147">
        <v>84482.585485109623</v>
      </c>
      <c r="H25" t="s">
        <v>556</v>
      </c>
      <c r="I25" s="90"/>
    </row>
    <row r="26" spans="2:13">
      <c r="C26" s="68"/>
      <c r="D26" s="68"/>
      <c r="E26" s="146">
        <v>0.08</v>
      </c>
      <c r="F26" s="147">
        <v>88785.60938178857</v>
      </c>
      <c r="H26" t="s">
        <v>560</v>
      </c>
      <c r="I26" s="90"/>
    </row>
    <row r="27" spans="2:13">
      <c r="C27" s="68"/>
      <c r="D27" s="68"/>
      <c r="E27" s="146">
        <v>8.5000000000000006E-2</v>
      </c>
      <c r="F27" s="147">
        <v>93305.884649614978</v>
      </c>
      <c r="I27" s="90"/>
    </row>
    <row r="28" spans="2:13">
      <c r="C28" s="68"/>
      <c r="D28" s="68"/>
      <c r="E28" s="146">
        <v>0.09</v>
      </c>
      <c r="F28" s="147">
        <v>98054.283124992711</v>
      </c>
      <c r="I28" s="90"/>
    </row>
    <row r="29" spans="2:13">
      <c r="C29" s="68"/>
      <c r="D29" s="68"/>
      <c r="E29" s="146">
        <v>9.5000000000000001E-2</v>
      </c>
      <c r="F29" s="147">
        <v>103042.21586159243</v>
      </c>
      <c r="I29" s="90"/>
    </row>
    <row r="30" spans="2:13">
      <c r="C30" s="68"/>
      <c r="D30" s="68"/>
      <c r="E30" s="146">
        <v>0.1</v>
      </c>
      <c r="F30" s="147">
        <v>108281.65963448964</v>
      </c>
      <c r="H30" t="s">
        <v>1269</v>
      </c>
      <c r="I30" s="90"/>
    </row>
    <row r="31" spans="2:13">
      <c r="C31" s="68"/>
      <c r="D31" s="68"/>
      <c r="E31" s="68"/>
      <c r="F31" s="68"/>
    </row>
    <row r="33" spans="3:9">
      <c r="E33" t="s">
        <v>1270</v>
      </c>
    </row>
    <row r="34" spans="3:9">
      <c r="I34" t="s">
        <v>1271</v>
      </c>
    </row>
    <row r="35" spans="3:9">
      <c r="C35" t="s">
        <v>1272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C6867-E465-4E9A-88B8-B315CEB9CAD9}">
  <dimension ref="A1:T42"/>
  <sheetViews>
    <sheetView topLeftCell="A18" zoomScale="120" zoomScaleNormal="120" workbookViewId="0">
      <selection activeCell="E29" sqref="E29:H35"/>
    </sheetView>
  </sheetViews>
  <sheetFormatPr defaultRowHeight="14.45"/>
  <cols>
    <col min="4" max="4" width="10.5703125" bestFit="1" customWidth="1"/>
    <col min="5" max="5" width="11.140625" bestFit="1" customWidth="1"/>
  </cols>
  <sheetData>
    <row r="1" spans="1:12">
      <c r="A1" s="8" t="s">
        <v>1273</v>
      </c>
      <c r="D1" s="12">
        <v>0.06</v>
      </c>
    </row>
    <row r="2" spans="1:12">
      <c r="A2" s="8" t="s">
        <v>1274</v>
      </c>
      <c r="D2">
        <v>120</v>
      </c>
    </row>
    <row r="3" spans="1:12">
      <c r="A3" s="8" t="s">
        <v>1209</v>
      </c>
      <c r="D3">
        <v>-40000</v>
      </c>
    </row>
    <row r="4" spans="1:12">
      <c r="D4" s="104">
        <f>FV(D1,D2/12,,D3)</f>
        <v>71633.907861714179</v>
      </c>
      <c r="E4" s="64">
        <v>120</v>
      </c>
      <c r="F4" s="64">
        <v>180</v>
      </c>
      <c r="G4" s="64">
        <v>240</v>
      </c>
      <c r="H4" s="64">
        <v>360</v>
      </c>
    </row>
    <row r="5" spans="1:12">
      <c r="A5" s="8" t="s">
        <v>1268</v>
      </c>
      <c r="B5" s="8"/>
      <c r="D5" s="105">
        <v>0.06</v>
      </c>
      <c r="E5" s="104">
        <f t="dataTable" ref="E5:H13" dt2D="1" dtr="1" r1="D2" r2="D1"/>
        <v>71633.907861714179</v>
      </c>
      <c r="F5" s="64">
        <v>95862.327723987692</v>
      </c>
      <c r="G5" s="64">
        <v>128285.41888851392</v>
      </c>
      <c r="H5" s="64">
        <v>229739.64691653039</v>
      </c>
    </row>
    <row r="6" spans="1:12">
      <c r="D6" s="105">
        <v>6.5000000000000002E-2</v>
      </c>
      <c r="E6" s="64">
        <v>75085.498610774346</v>
      </c>
      <c r="F6" s="64">
        <v>102873.64026253432</v>
      </c>
      <c r="G6" s="64">
        <v>140945.80254071491</v>
      </c>
      <c r="H6" s="64">
        <v>264574.64652163308</v>
      </c>
      <c r="K6" t="s">
        <v>1275</v>
      </c>
    </row>
    <row r="7" spans="1:12">
      <c r="D7" s="105">
        <v>7.0000000000000007E-2</v>
      </c>
      <c r="E7" s="64">
        <v>78686.054291582623</v>
      </c>
      <c r="F7" s="64">
        <v>110361.26162861339</v>
      </c>
      <c r="G7" s="64">
        <v>154787.37849944719</v>
      </c>
      <c r="H7" s="64">
        <v>304490.20170648122</v>
      </c>
    </row>
    <row r="8" spans="1:12">
      <c r="D8" s="105">
        <v>7.4999999999999997E-2</v>
      </c>
      <c r="E8" s="64">
        <v>82441.262486588443</v>
      </c>
      <c r="F8" s="64">
        <v>118355.09411237965</v>
      </c>
      <c r="G8" s="64">
        <v>169914.04400956442</v>
      </c>
      <c r="H8" s="64">
        <v>350198.20755875605</v>
      </c>
      <c r="L8" t="s">
        <v>1276</v>
      </c>
    </row>
    <row r="9" spans="1:12">
      <c r="D9" s="105">
        <v>0.08</v>
      </c>
      <c r="E9" s="64">
        <v>86356.999890911509</v>
      </c>
      <c r="F9" s="64">
        <v>126886.76456793086</v>
      </c>
      <c r="G9" s="64">
        <v>186438.28575397225</v>
      </c>
      <c r="H9" s="64">
        <v>402506.27556293778</v>
      </c>
    </row>
    <row r="10" spans="1:12">
      <c r="D10" s="105">
        <v>8.5000000000000006E-2</v>
      </c>
      <c r="E10" s="64">
        <v>90439.337676697338</v>
      </c>
      <c r="F10" s="64">
        <v>135989.7151528445</v>
      </c>
      <c r="G10" s="64">
        <v>204481.84498499209</v>
      </c>
      <c r="H10" s="64">
        <v>462330.06568379444</v>
      </c>
    </row>
    <row r="11" spans="1:12">
      <c r="D11" s="105">
        <v>0.09</v>
      </c>
      <c r="E11" s="64">
        <v>94694.546983684748</v>
      </c>
      <c r="F11" s="64">
        <v>145699.29838750092</v>
      </c>
      <c r="G11" s="64">
        <v>224176.43071113189</v>
      </c>
      <c r="H11" s="64">
        <v>530707.1387652508</v>
      </c>
    </row>
    <row r="12" spans="1:12">
      <c r="D12" s="105">
        <v>9.5000000000000001E-2</v>
      </c>
      <c r="E12" s="64">
        <v>99129.104538345855</v>
      </c>
      <c r="F12" s="64">
        <v>156052.8767183976</v>
      </c>
      <c r="G12" s="64">
        <v>245664.48416435751</v>
      </c>
      <c r="H12" s="64">
        <v>608812.50830218522</v>
      </c>
    </row>
    <row r="13" spans="1:12">
      <c r="D13" s="105">
        <v>0.1</v>
      </c>
      <c r="E13" s="64">
        <v>103749.69840400007</v>
      </c>
      <c r="F13" s="64">
        <v>167089.92677662621</v>
      </c>
      <c r="G13" s="64">
        <v>269099.99797302438</v>
      </c>
      <c r="H13" s="64">
        <v>697976.09075545776</v>
      </c>
    </row>
    <row r="18" spans="1:20">
      <c r="D18" s="72" t="s">
        <v>1277</v>
      </c>
      <c r="E18" s="72"/>
    </row>
    <row r="19" spans="1:20">
      <c r="M19" s="8" t="s">
        <v>1273</v>
      </c>
      <c r="P19" s="12">
        <v>0.06</v>
      </c>
    </row>
    <row r="20" spans="1:20">
      <c r="M20" s="8" t="s">
        <v>1274</v>
      </c>
      <c r="P20">
        <v>120</v>
      </c>
    </row>
    <row r="21" spans="1:20">
      <c r="M21" s="8" t="s">
        <v>1209</v>
      </c>
      <c r="P21">
        <v>40000</v>
      </c>
    </row>
    <row r="22" spans="1:20">
      <c r="P22" s="104">
        <f>PMT(P19/12,P20,P21)</f>
        <v>-444.08200776659777</v>
      </c>
      <c r="Q22" s="64">
        <v>120</v>
      </c>
      <c r="R22" s="64">
        <v>180</v>
      </c>
      <c r="S22" s="64">
        <v>240</v>
      </c>
      <c r="T22" s="64">
        <v>360</v>
      </c>
    </row>
    <row r="23" spans="1:20">
      <c r="A23" s="8" t="s">
        <v>1273</v>
      </c>
      <c r="D23" s="12">
        <v>0.06</v>
      </c>
      <c r="M23" s="8" t="s">
        <v>1268</v>
      </c>
      <c r="N23" s="8"/>
      <c r="P23" s="105">
        <v>0.06</v>
      </c>
      <c r="Q23" s="104">
        <f t="dataTable" ref="Q23:T31" dt2D="1" dtr="1" r1="P20" r2="P19"/>
        <v>-444.08200776659777</v>
      </c>
      <c r="R23" s="64">
        <v>-337.54273121938053</v>
      </c>
      <c r="S23" s="64">
        <v>-286.57242339126594</v>
      </c>
      <c r="T23" s="64">
        <v>-239.82021006110091</v>
      </c>
    </row>
    <row r="24" spans="1:20">
      <c r="A24" s="8" t="s">
        <v>1274</v>
      </c>
      <c r="D24">
        <v>120</v>
      </c>
      <c r="P24" s="105">
        <v>6.5000000000000002E-2</v>
      </c>
      <c r="Q24" s="64">
        <v>-454.19190888010405</v>
      </c>
      <c r="R24" s="64">
        <v>-348.44294611894463</v>
      </c>
      <c r="S24" s="64">
        <v>-298.22925420603883</v>
      </c>
      <c r="T24" s="64">
        <v>-252.8272093971855</v>
      </c>
    </row>
    <row r="25" spans="1:20">
      <c r="A25" s="8" t="s">
        <v>1209</v>
      </c>
      <c r="D25">
        <v>-40000</v>
      </c>
      <c r="P25" s="105">
        <v>7.0000000000000007E-2</v>
      </c>
      <c r="Q25" s="64">
        <v>-464.43391687449622</v>
      </c>
      <c r="R25" s="64">
        <v>-359.53130834097078</v>
      </c>
      <c r="S25" s="64">
        <v>-310.11957424754985</v>
      </c>
      <c r="T25" s="64">
        <v>-266.12099807167328</v>
      </c>
    </row>
    <row r="26" spans="1:20">
      <c r="P26" s="105">
        <v>7.4999999999999997E-2</v>
      </c>
      <c r="Q26" s="64">
        <v>-474.80707654341694</v>
      </c>
      <c r="R26" s="64">
        <v>-370.80494400109529</v>
      </c>
      <c r="S26" s="64">
        <v>-322.23727742072288</v>
      </c>
      <c r="T26" s="64">
        <v>-279.68580342111164</v>
      </c>
    </row>
    <row r="27" spans="1:20">
      <c r="P27" s="105">
        <v>0.08</v>
      </c>
      <c r="Q27" s="64">
        <v>-485.31037742142775</v>
      </c>
      <c r="R27" s="64">
        <v>-382.26083373214055</v>
      </c>
      <c r="S27" s="64">
        <v>-334.57602759738512</v>
      </c>
      <c r="T27" s="64">
        <v>-293.50582955175048</v>
      </c>
    </row>
    <row r="28" spans="1:20">
      <c r="A28" s="8" t="s">
        <v>1268</v>
      </c>
      <c r="B28" s="8"/>
      <c r="D28" s="104">
        <f>FV(D23/12,D24,,D25)</f>
        <v>72775.869361291218</v>
      </c>
      <c r="E28" s="64">
        <v>120</v>
      </c>
      <c r="F28" s="64">
        <v>180</v>
      </c>
      <c r="G28" s="64">
        <v>240</v>
      </c>
      <c r="H28" s="64">
        <v>360</v>
      </c>
      <c r="P28" s="105">
        <v>8.5000000000000006E-2</v>
      </c>
      <c r="Q28" s="64">
        <v>-495.94275549804451</v>
      </c>
      <c r="R28" s="64">
        <v>-393.89582317023729</v>
      </c>
      <c r="S28" s="64">
        <v>-347.12929334621361</v>
      </c>
      <c r="T28" s="64">
        <v>-307.56539343373345</v>
      </c>
    </row>
    <row r="29" spans="1:20">
      <c r="D29" s="105">
        <v>0.06</v>
      </c>
      <c r="E29" s="104">
        <f t="dataTable" ref="E29:H37" dt2D="1" dtr="1" r1="D24" r2="D23"/>
        <v>72775.869361291218</v>
      </c>
      <c r="F29" s="64">
        <v>98163.742489885844</v>
      </c>
      <c r="G29" s="64">
        <v>132408.17903229309</v>
      </c>
      <c r="H29" s="64">
        <v>240903.00849051552</v>
      </c>
      <c r="P29" s="105">
        <v>0.09</v>
      </c>
      <c r="Q29" s="64">
        <v>-506.70309500099785</v>
      </c>
      <c r="R29" s="64">
        <v>-405.70663366471399</v>
      </c>
      <c r="S29" s="64">
        <v>-359.89038234006921</v>
      </c>
      <c r="T29" s="64">
        <v>-321.84904677791309</v>
      </c>
    </row>
    <row r="30" spans="1:20">
      <c r="D30" s="105">
        <v>6.5000000000000002E-2</v>
      </c>
      <c r="E30" s="64">
        <v>76487.350085001788</v>
      </c>
      <c r="F30" s="64">
        <v>105768.03278017195</v>
      </c>
      <c r="G30" s="64">
        <v>146257.86807564058</v>
      </c>
      <c r="H30" s="64">
        <v>279671.91895468824</v>
      </c>
      <c r="P30" s="105">
        <v>9.5000000000000001E-2</v>
      </c>
      <c r="Q30" s="64">
        <v>-517.59023024310807</v>
      </c>
      <c r="R30" s="64">
        <v>-417.68987314551458</v>
      </c>
      <c r="S30" s="64">
        <v>-372.85247513340721</v>
      </c>
      <c r="T30" s="64">
        <v>-336.34168287149924</v>
      </c>
    </row>
    <row r="31" spans="1:20">
      <c r="D31" s="105">
        <v>7.0000000000000007E-2</v>
      </c>
      <c r="E31" s="64">
        <v>80386.455067825256</v>
      </c>
      <c r="F31" s="64">
        <v>113957.86923497412</v>
      </c>
      <c r="G31" s="64">
        <v>161549.55395928727</v>
      </c>
      <c r="H31" s="64">
        <v>324659.89901438646</v>
      </c>
      <c r="P31" s="105">
        <v>0.1</v>
      </c>
      <c r="Q31" s="64">
        <v>-528.60294752704658</v>
      </c>
      <c r="R31" s="64">
        <v>-429.84204708324643</v>
      </c>
      <c r="S31" s="64">
        <v>-386.00865802960311</v>
      </c>
      <c r="T31" s="64">
        <v>-351.02862803551949</v>
      </c>
    </row>
    <row r="32" spans="1:20">
      <c r="D32" s="105">
        <v>7.4999999999999997E-2</v>
      </c>
      <c r="E32" s="64">
        <v>84482.585485109623</v>
      </c>
      <c r="F32" s="64">
        <v>122778.06908225117</v>
      </c>
      <c r="G32" s="64">
        <v>178432.68125622137</v>
      </c>
      <c r="H32" s="64">
        <v>376861.356189151</v>
      </c>
    </row>
    <row r="33" spans="4:8">
      <c r="D33" s="105">
        <v>0.08</v>
      </c>
      <c r="E33" s="64">
        <v>88785.60938178857</v>
      </c>
      <c r="F33" s="64">
        <v>132276.85909640053</v>
      </c>
      <c r="G33" s="64">
        <v>197072.11083238857</v>
      </c>
      <c r="H33" s="64">
        <v>437429.18631022482</v>
      </c>
    </row>
    <row r="34" spans="4:8">
      <c r="D34" s="105">
        <v>8.5000000000000006E-2</v>
      </c>
      <c r="E34" s="64">
        <v>93305.884649614978</v>
      </c>
      <c r="F34" s="64">
        <v>142506.13340972818</v>
      </c>
      <c r="G34" s="64">
        <v>217649.70275618139</v>
      </c>
      <c r="H34" s="64">
        <v>507699.95148478117</v>
      </c>
    </row>
    <row r="35" spans="4:8">
      <c r="D35" s="105">
        <v>0.09</v>
      </c>
      <c r="E35" s="64">
        <v>98054.283124992711</v>
      </c>
      <c r="F35" s="64">
        <v>153521.73069915833</v>
      </c>
      <c r="G35" s="64">
        <v>240366.06097890576</v>
      </c>
      <c r="H35" s="64">
        <v>589223.04492162215</v>
      </c>
    </row>
    <row r="36" spans="4:8">
      <c r="D36" s="105">
        <v>9.5000000000000001E-2</v>
      </c>
      <c r="E36" s="64">
        <v>103042.21586159243</v>
      </c>
      <c r="F36" s="64">
        <v>165383.73219541882</v>
      </c>
      <c r="G36" s="64">
        <v>265442.4562416753</v>
      </c>
      <c r="H36" s="64">
        <v>683794.47187215055</v>
      </c>
    </row>
    <row r="37" spans="4:8">
      <c r="D37" s="105">
        <v>0.1</v>
      </c>
      <c r="E37" s="64">
        <v>108281.65963448964</v>
      </c>
      <c r="F37" s="64">
        <v>178156.78206927938</v>
      </c>
      <c r="G37" s="64">
        <v>293122.94532998651</v>
      </c>
      <c r="H37" s="64">
        <v>793495.97493201774</v>
      </c>
    </row>
    <row r="41" spans="4:8">
      <c r="E41">
        <v>120</v>
      </c>
      <c r="F41" t="s">
        <v>1236</v>
      </c>
      <c r="H41" t="s">
        <v>1236</v>
      </c>
    </row>
    <row r="42" spans="4:8">
      <c r="E42" s="90">
        <v>0.06</v>
      </c>
      <c r="F42" t="s">
        <v>1278</v>
      </c>
      <c r="H42" t="s">
        <v>1278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4826A-B249-456A-A539-507965D0FCF6}">
  <dimension ref="A1:T31"/>
  <sheetViews>
    <sheetView topLeftCell="A23" workbookViewId="0">
      <selection activeCell="K31" sqref="K31"/>
    </sheetView>
  </sheetViews>
  <sheetFormatPr defaultRowHeight="14.45"/>
  <cols>
    <col min="4" max="4" width="10.5703125" bestFit="1" customWidth="1"/>
    <col min="5" max="5" width="11.140625" bestFit="1" customWidth="1"/>
  </cols>
  <sheetData>
    <row r="1" spans="1:12">
      <c r="A1" s="8" t="s">
        <v>1273</v>
      </c>
      <c r="D1" s="12">
        <v>0.06</v>
      </c>
    </row>
    <row r="2" spans="1:12">
      <c r="A2" s="8" t="s">
        <v>1274</v>
      </c>
      <c r="D2">
        <v>120</v>
      </c>
    </row>
    <row r="3" spans="1:12">
      <c r="A3" s="8" t="s">
        <v>1209</v>
      </c>
      <c r="D3">
        <v>-40000</v>
      </c>
    </row>
    <row r="4" spans="1:12">
      <c r="D4" s="104">
        <f>FV(D1,D2/12,,D3)</f>
        <v>71633.907861714179</v>
      </c>
      <c r="E4" s="64">
        <v>120</v>
      </c>
      <c r="F4" s="64">
        <v>180</v>
      </c>
      <c r="G4" s="64">
        <v>240</v>
      </c>
      <c r="H4" s="64">
        <v>360</v>
      </c>
    </row>
    <row r="5" spans="1:12">
      <c r="A5" s="8" t="s">
        <v>1268</v>
      </c>
      <c r="B5" s="8"/>
      <c r="D5" s="105">
        <v>0.06</v>
      </c>
      <c r="E5" s="104">
        <v>71633.907861714179</v>
      </c>
      <c r="F5" s="64">
        <v>95862.327723987692</v>
      </c>
      <c r="G5" s="64">
        <v>128285.41888851392</v>
      </c>
      <c r="H5" s="64">
        <v>229739.64691653039</v>
      </c>
    </row>
    <row r="6" spans="1:12">
      <c r="D6" s="105">
        <v>6.5000000000000002E-2</v>
      </c>
      <c r="E6" s="64">
        <v>75085.498610774346</v>
      </c>
      <c r="F6" s="64">
        <v>102873.64026253432</v>
      </c>
      <c r="G6" s="64">
        <v>140945.80254071491</v>
      </c>
      <c r="H6" s="64">
        <v>264574.64652163308</v>
      </c>
      <c r="K6" t="s">
        <v>1275</v>
      </c>
    </row>
    <row r="7" spans="1:12">
      <c r="D7" s="105">
        <v>7.0000000000000007E-2</v>
      </c>
      <c r="E7" s="64">
        <v>78686.054291582623</v>
      </c>
      <c r="F7" s="64">
        <v>110361.26162861339</v>
      </c>
      <c r="G7" s="64">
        <v>154787.37849944719</v>
      </c>
      <c r="H7" s="64">
        <v>304490.20170648122</v>
      </c>
    </row>
    <row r="8" spans="1:12">
      <c r="D8" s="105">
        <v>7.4999999999999997E-2</v>
      </c>
      <c r="E8" s="64">
        <v>82441.262486588443</v>
      </c>
      <c r="F8" s="64">
        <v>118355.09411237965</v>
      </c>
      <c r="G8" s="64">
        <v>169914.04400956442</v>
      </c>
      <c r="H8" s="64">
        <v>350198.20755875605</v>
      </c>
      <c r="L8" t="s">
        <v>1276</v>
      </c>
    </row>
    <row r="9" spans="1:12">
      <c r="D9" s="105">
        <v>0.08</v>
      </c>
      <c r="E9" s="64">
        <v>86356.999890911509</v>
      </c>
      <c r="F9" s="64">
        <v>126886.76456793086</v>
      </c>
      <c r="G9" s="64">
        <v>186438.28575397225</v>
      </c>
      <c r="H9" s="64">
        <v>402506.27556293778</v>
      </c>
    </row>
    <row r="10" spans="1:12">
      <c r="D10" s="105">
        <v>8.5000000000000006E-2</v>
      </c>
      <c r="E10" s="64">
        <v>90439.337676697338</v>
      </c>
      <c r="F10" s="64">
        <v>135989.7151528445</v>
      </c>
      <c r="G10" s="64">
        <v>204481.84498499209</v>
      </c>
      <c r="H10" s="64">
        <v>462330.06568379444</v>
      </c>
    </row>
    <row r="11" spans="1:12">
      <c r="D11" s="105">
        <v>0.09</v>
      </c>
      <c r="E11" s="64">
        <v>94694.546983684748</v>
      </c>
      <c r="F11" s="64">
        <v>145699.29838750092</v>
      </c>
      <c r="G11" s="64">
        <v>224176.43071113189</v>
      </c>
      <c r="H11" s="64">
        <v>530707.1387652508</v>
      </c>
    </row>
    <row r="12" spans="1:12">
      <c r="D12" s="105">
        <v>9.5000000000000001E-2</v>
      </c>
      <c r="E12" s="64">
        <v>99129.104538345855</v>
      </c>
      <c r="F12" s="64">
        <v>156052.8767183976</v>
      </c>
      <c r="G12" s="64">
        <v>245664.48416435751</v>
      </c>
      <c r="H12" s="64">
        <v>608812.50830218522</v>
      </c>
    </row>
    <row r="13" spans="1:12">
      <c r="D13" s="105">
        <v>0.1</v>
      </c>
      <c r="E13" s="64">
        <v>103749.69840400007</v>
      </c>
      <c r="F13" s="64">
        <v>167089.92677662621</v>
      </c>
      <c r="G13" s="64">
        <v>269099.99797302438</v>
      </c>
      <c r="H13" s="64">
        <v>697976.09075545776</v>
      </c>
    </row>
    <row r="18" spans="4:20">
      <c r="D18" s="72" t="s">
        <v>1277</v>
      </c>
      <c r="E18" s="72"/>
    </row>
    <row r="19" spans="4:20">
      <c r="M19" s="8" t="s">
        <v>1273</v>
      </c>
      <c r="P19" s="12">
        <v>0.06</v>
      </c>
    </row>
    <row r="20" spans="4:20">
      <c r="D20" s="104">
        <f>PMT(D1/12,D2,D3)</f>
        <v>444.08200776659777</v>
      </c>
      <c r="E20" s="64">
        <v>120</v>
      </c>
      <c r="F20" s="64">
        <v>180</v>
      </c>
      <c r="G20" s="64">
        <v>240</v>
      </c>
      <c r="H20" s="64">
        <v>360</v>
      </c>
      <c r="M20" s="8" t="s">
        <v>1274</v>
      </c>
      <c r="P20">
        <v>120</v>
      </c>
    </row>
    <row r="21" spans="4:20">
      <c r="D21" s="105">
        <v>0.06</v>
      </c>
      <c r="E21" s="104">
        <f t="dataTable" ref="E21:H29" dt2D="1" dtr="1" r1="D2" r2="D1"/>
        <v>444.08200776659777</v>
      </c>
      <c r="F21" s="64">
        <v>337.54273121938053</v>
      </c>
      <c r="G21" s="64">
        <v>286.57242339126594</v>
      </c>
      <c r="H21" s="64">
        <v>239.82021006110091</v>
      </c>
      <c r="M21" s="8" t="s">
        <v>1209</v>
      </c>
      <c r="P21">
        <v>40000</v>
      </c>
    </row>
    <row r="22" spans="4:20">
      <c r="D22" s="105">
        <v>6.5000000000000002E-2</v>
      </c>
      <c r="E22" s="64">
        <v>454.19190888010405</v>
      </c>
      <c r="F22" s="64">
        <v>348.44294611894463</v>
      </c>
      <c r="G22" s="64">
        <v>298.22925420603883</v>
      </c>
      <c r="H22" s="64">
        <v>252.8272093971855</v>
      </c>
      <c r="P22" s="104">
        <f>PMT(P19/12,P20,P21)</f>
        <v>-444.08200776659777</v>
      </c>
      <c r="Q22" s="64">
        <v>120</v>
      </c>
      <c r="R22" s="64">
        <v>180</v>
      </c>
      <c r="S22" s="64">
        <v>240</v>
      </c>
      <c r="T22" s="64">
        <v>360</v>
      </c>
    </row>
    <row r="23" spans="4:20">
      <c r="D23" s="105">
        <v>7.0000000000000007E-2</v>
      </c>
      <c r="E23" s="64">
        <v>464.43391687449622</v>
      </c>
      <c r="F23" s="64">
        <v>359.53130834097078</v>
      </c>
      <c r="G23" s="64">
        <v>310.11957424754985</v>
      </c>
      <c r="H23" s="64">
        <v>266.12099807167328</v>
      </c>
      <c r="M23" s="8" t="s">
        <v>1268</v>
      </c>
      <c r="N23" s="8"/>
      <c r="P23" s="105">
        <v>0.06</v>
      </c>
      <c r="Q23" s="104">
        <v>-444.08200776659777</v>
      </c>
      <c r="R23" s="64">
        <v>-337.54273121938053</v>
      </c>
      <c r="S23" s="64">
        <v>-286.57242339126594</v>
      </c>
      <c r="T23" s="64">
        <v>-239.82021006110091</v>
      </c>
    </row>
    <row r="24" spans="4:20">
      <c r="D24" s="105">
        <v>7.4999999999999997E-2</v>
      </c>
      <c r="E24" s="64">
        <v>474.80707654341694</v>
      </c>
      <c r="F24" s="64">
        <v>370.80494400109529</v>
      </c>
      <c r="G24" s="64">
        <v>322.23727742072288</v>
      </c>
      <c r="H24" s="64">
        <v>279.68580342111164</v>
      </c>
      <c r="P24" s="105">
        <v>6.5000000000000002E-2</v>
      </c>
      <c r="Q24" s="64">
        <v>-454.19190888010405</v>
      </c>
      <c r="R24" s="64">
        <v>-348.44294611894463</v>
      </c>
      <c r="S24" s="64">
        <v>-298.22925420603883</v>
      </c>
      <c r="T24" s="64">
        <v>-252.8272093971855</v>
      </c>
    </row>
    <row r="25" spans="4:20">
      <c r="D25" s="105">
        <v>0.08</v>
      </c>
      <c r="E25" s="64">
        <v>485.31037742142775</v>
      </c>
      <c r="F25" s="64">
        <v>382.26083373214055</v>
      </c>
      <c r="G25" s="64">
        <v>334.57602759738512</v>
      </c>
      <c r="H25" s="64">
        <v>293.50582955175048</v>
      </c>
      <c r="P25" s="105">
        <v>7.0000000000000007E-2</v>
      </c>
      <c r="Q25" s="64">
        <v>-464.43391687449622</v>
      </c>
      <c r="R25" s="64">
        <v>-359.53130834097078</v>
      </c>
      <c r="S25" s="64">
        <v>-310.11957424754985</v>
      </c>
      <c r="T25" s="64">
        <v>-266.12099807167328</v>
      </c>
    </row>
    <row r="26" spans="4:20">
      <c r="D26" s="105">
        <v>8.5000000000000006E-2</v>
      </c>
      <c r="E26" s="64">
        <v>495.94275549804451</v>
      </c>
      <c r="F26" s="64">
        <v>393.89582317023729</v>
      </c>
      <c r="G26" s="64">
        <v>347.12929334621361</v>
      </c>
      <c r="H26" s="64">
        <v>307.56539343373345</v>
      </c>
      <c r="P26" s="105">
        <v>7.4999999999999997E-2</v>
      </c>
      <c r="Q26" s="64">
        <v>-474.80707654341694</v>
      </c>
      <c r="R26" s="64">
        <v>-370.80494400109529</v>
      </c>
      <c r="S26" s="64">
        <v>-322.23727742072288</v>
      </c>
      <c r="T26" s="64">
        <v>-279.68580342111164</v>
      </c>
    </row>
    <row r="27" spans="4:20">
      <c r="D27" s="105">
        <v>0.09</v>
      </c>
      <c r="E27" s="64">
        <v>506.70309500099785</v>
      </c>
      <c r="F27" s="64">
        <v>405.70663366471399</v>
      </c>
      <c r="G27" s="64">
        <v>359.89038234006921</v>
      </c>
      <c r="H27" s="64">
        <v>321.84904677791309</v>
      </c>
      <c r="P27" s="105">
        <v>0.08</v>
      </c>
      <c r="Q27" s="64">
        <v>-485.31037742142775</v>
      </c>
      <c r="R27" s="64">
        <v>-382.26083373214055</v>
      </c>
      <c r="S27" s="64">
        <v>-334.57602759738512</v>
      </c>
      <c r="T27" s="64">
        <v>-293.50582955175048</v>
      </c>
    </row>
    <row r="28" spans="4:20">
      <c r="D28" s="105">
        <v>9.5000000000000001E-2</v>
      </c>
      <c r="E28" s="64">
        <v>517.59023024310807</v>
      </c>
      <c r="F28" s="64">
        <v>417.68987314551458</v>
      </c>
      <c r="G28" s="64">
        <v>372.85247513340721</v>
      </c>
      <c r="H28" s="64">
        <v>336.34168287149924</v>
      </c>
      <c r="P28" s="105">
        <v>8.5000000000000006E-2</v>
      </c>
      <c r="Q28" s="64">
        <v>-495.94275549804451</v>
      </c>
      <c r="R28" s="64">
        <v>-393.89582317023729</v>
      </c>
      <c r="S28" s="64">
        <v>-347.12929334621361</v>
      </c>
      <c r="T28" s="64">
        <v>-307.56539343373345</v>
      </c>
    </row>
    <row r="29" spans="4:20">
      <c r="D29" s="105">
        <v>0.1</v>
      </c>
      <c r="E29" s="64">
        <v>528.60294752704658</v>
      </c>
      <c r="F29" s="64">
        <v>429.84204708324643</v>
      </c>
      <c r="G29" s="64">
        <v>386.00865802960311</v>
      </c>
      <c r="H29" s="64">
        <v>351.02862803551949</v>
      </c>
      <c r="P29" s="105">
        <v>0.09</v>
      </c>
      <c r="Q29" s="64">
        <v>-506.70309500099785</v>
      </c>
      <c r="R29" s="64">
        <v>-405.70663366471399</v>
      </c>
      <c r="S29" s="64">
        <v>-359.89038234006921</v>
      </c>
      <c r="T29" s="64">
        <v>-321.84904677791309</v>
      </c>
    </row>
    <row r="30" spans="4:20">
      <c r="P30" s="105">
        <v>9.5000000000000001E-2</v>
      </c>
      <c r="Q30" s="64">
        <v>-517.59023024310807</v>
      </c>
      <c r="R30" s="64">
        <v>-417.68987314551458</v>
      </c>
      <c r="S30" s="64">
        <v>-372.85247513340721</v>
      </c>
      <c r="T30" s="64">
        <v>-336.34168287149924</v>
      </c>
    </row>
    <row r="31" spans="4:20">
      <c r="P31" s="105">
        <v>0.1</v>
      </c>
      <c r="Q31" s="64">
        <v>-528.60294752704658</v>
      </c>
      <c r="R31" s="64">
        <v>-429.84204708324643</v>
      </c>
      <c r="S31" s="64">
        <v>-386.00865802960311</v>
      </c>
      <c r="T31" s="64">
        <v>-351.02862803551949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A09D9-06F7-480A-BA0F-9EF87DD2B80E}">
  <dimension ref="C3:Q31"/>
  <sheetViews>
    <sheetView topLeftCell="A20" zoomScale="120" zoomScaleNormal="120" workbookViewId="0">
      <selection activeCell="D21" sqref="D21:H31"/>
    </sheetView>
  </sheetViews>
  <sheetFormatPr defaultRowHeight="14.45"/>
  <cols>
    <col min="3" max="3" width="12.28515625" customWidth="1"/>
    <col min="4" max="4" width="11.140625" customWidth="1"/>
    <col min="16" max="16" width="10.42578125" customWidth="1"/>
  </cols>
  <sheetData>
    <row r="3" spans="3:17">
      <c r="H3">
        <f>SUM(G6:G12)</f>
        <v>6904.4999999999991</v>
      </c>
    </row>
    <row r="5" spans="3:17">
      <c r="C5" t="s">
        <v>494</v>
      </c>
      <c r="D5" t="s">
        <v>495</v>
      </c>
      <c r="E5" t="s">
        <v>496</v>
      </c>
      <c r="F5" t="s">
        <v>497</v>
      </c>
      <c r="G5" t="s">
        <v>497</v>
      </c>
      <c r="M5" t="s">
        <v>494</v>
      </c>
      <c r="N5" t="s">
        <v>495</v>
      </c>
      <c r="O5" t="s">
        <v>496</v>
      </c>
      <c r="P5" t="s">
        <v>497</v>
      </c>
    </row>
    <row r="6" spans="3:17">
      <c r="C6" t="s">
        <v>1279</v>
      </c>
      <c r="D6">
        <v>23</v>
      </c>
      <c r="E6">
        <v>6.7</v>
      </c>
      <c r="F6">
        <f>PRODUCT(D6,E6)</f>
        <v>154.1</v>
      </c>
      <c r="G6">
        <f>D6*E6</f>
        <v>154.1</v>
      </c>
      <c r="H6" t="str">
        <f ca="1">_xlfn.FORMULATEXT(F6)</f>
        <v>=PRODUCT(D6,E6)</v>
      </c>
      <c r="M6" t="s">
        <v>1279</v>
      </c>
      <c r="N6">
        <v>23</v>
      </c>
      <c r="O6">
        <v>6.7</v>
      </c>
      <c r="P6">
        <f>PRODUCT(N6,O6)</f>
        <v>154.1</v>
      </c>
    </row>
    <row r="7" spans="3:17">
      <c r="C7" t="s">
        <v>1280</v>
      </c>
      <c r="D7">
        <v>443</v>
      </c>
      <c r="E7">
        <v>4.5</v>
      </c>
      <c r="F7">
        <f t="shared" ref="F7:F12" si="0">PRODUCT(D7,E7)</f>
        <v>1993.5</v>
      </c>
      <c r="G7">
        <f t="shared" ref="G7:G12" si="1">D7*E7</f>
        <v>1993.5</v>
      </c>
      <c r="M7" t="s">
        <v>1280</v>
      </c>
      <c r="N7">
        <v>443</v>
      </c>
      <c r="O7">
        <v>4.5</v>
      </c>
      <c r="P7">
        <f t="shared" ref="P7:P12" si="2">PRODUCT(N7,O7)</f>
        <v>1993.5</v>
      </c>
    </row>
    <row r="8" spans="3:17">
      <c r="C8" t="s">
        <v>1281</v>
      </c>
      <c r="D8">
        <v>454</v>
      </c>
      <c r="E8">
        <v>8.1999999999999993</v>
      </c>
      <c r="F8">
        <f t="shared" si="0"/>
        <v>3722.7999999999997</v>
      </c>
      <c r="G8">
        <f t="shared" si="1"/>
        <v>3722.7999999999997</v>
      </c>
      <c r="M8" t="s">
        <v>1281</v>
      </c>
      <c r="N8">
        <v>454</v>
      </c>
      <c r="O8">
        <v>8.1999999999999993</v>
      </c>
      <c r="P8">
        <f t="shared" si="2"/>
        <v>3722.7999999999997</v>
      </c>
    </row>
    <row r="9" spans="3:17">
      <c r="C9" t="s">
        <v>1282</v>
      </c>
      <c r="D9">
        <v>65</v>
      </c>
      <c r="E9">
        <v>5.5</v>
      </c>
      <c r="F9">
        <f t="shared" si="0"/>
        <v>357.5</v>
      </c>
      <c r="G9">
        <f t="shared" si="1"/>
        <v>357.5</v>
      </c>
      <c r="I9">
        <f>SUMPRODUCT(D6:D12,E6:E12)</f>
        <v>6904.4999999999991</v>
      </c>
      <c r="M9" t="s">
        <v>1282</v>
      </c>
      <c r="N9">
        <v>65</v>
      </c>
      <c r="O9">
        <v>5.5</v>
      </c>
      <c r="P9">
        <f t="shared" si="2"/>
        <v>357.5</v>
      </c>
    </row>
    <row r="10" spans="3:17">
      <c r="C10" t="s">
        <v>1283</v>
      </c>
      <c r="D10">
        <v>34</v>
      </c>
      <c r="E10">
        <v>3.8</v>
      </c>
      <c r="F10">
        <f t="shared" si="0"/>
        <v>129.19999999999999</v>
      </c>
      <c r="G10">
        <f t="shared" si="1"/>
        <v>129.19999999999999</v>
      </c>
      <c r="M10" t="s">
        <v>1283</v>
      </c>
      <c r="N10">
        <v>34</v>
      </c>
      <c r="O10">
        <v>3.8</v>
      </c>
      <c r="P10">
        <f t="shared" si="2"/>
        <v>129.19999999999999</v>
      </c>
    </row>
    <row r="11" spans="3:17">
      <c r="C11" t="s">
        <v>1284</v>
      </c>
      <c r="D11">
        <v>45</v>
      </c>
      <c r="E11">
        <v>7.4</v>
      </c>
      <c r="F11">
        <f t="shared" si="0"/>
        <v>333</v>
      </c>
      <c r="G11">
        <f t="shared" si="1"/>
        <v>333</v>
      </c>
      <c r="M11" t="s">
        <v>1284</v>
      </c>
      <c r="N11">
        <v>45</v>
      </c>
      <c r="O11">
        <v>7.4</v>
      </c>
      <c r="P11">
        <f t="shared" si="2"/>
        <v>333</v>
      </c>
    </row>
    <row r="12" spans="3:17">
      <c r="C12" t="s">
        <v>1285</v>
      </c>
      <c r="D12">
        <v>32</v>
      </c>
      <c r="E12">
        <v>6.7</v>
      </c>
      <c r="F12">
        <f t="shared" si="0"/>
        <v>214.4</v>
      </c>
      <c r="G12">
        <f t="shared" si="1"/>
        <v>214.4</v>
      </c>
      <c r="M12" t="s">
        <v>1285</v>
      </c>
      <c r="N12">
        <v>32</v>
      </c>
      <c r="O12">
        <v>6.7</v>
      </c>
      <c r="P12">
        <f t="shared" si="2"/>
        <v>214.4</v>
      </c>
    </row>
    <row r="14" spans="3:17">
      <c r="G14">
        <f>SUM(F6:F12)</f>
        <v>6904.4999999999991</v>
      </c>
      <c r="H14" t="str">
        <f ca="1">_xlfn.FORMULATEXT(G14)</f>
        <v>=SUM(F6:F12)</v>
      </c>
      <c r="Q14">
        <f>SUM(P6:P12)</f>
        <v>6904.4999999999991</v>
      </c>
    </row>
    <row r="16" spans="3:17">
      <c r="G16" s="14">
        <f>SUMPRODUCT(D6:D12,E6:E12)</f>
        <v>6904.4999999999991</v>
      </c>
      <c r="H16" s="14" t="str">
        <f ca="1">_xlfn.FORMULATEXT(G16)</f>
        <v>=SUMPRODUCT(D6:D12,E6:E12)</v>
      </c>
      <c r="I16" s="14"/>
      <c r="J16" s="14"/>
      <c r="P16">
        <f>SUMPRODUCT(N6:N12,O6:O12)</f>
        <v>6904.4999999999991</v>
      </c>
      <c r="Q16" t="str">
        <f ca="1">_xlfn.FORMULATEXT(P16)</f>
        <v>=SUMPRODUCT(N6:N12,O6:O12)</v>
      </c>
    </row>
    <row r="19" spans="3:15">
      <c r="C19" t="s">
        <v>1286</v>
      </c>
    </row>
    <row r="21" spans="3:15">
      <c r="D21" t="s">
        <v>1287</v>
      </c>
      <c r="E21" t="s">
        <v>1288</v>
      </c>
    </row>
    <row r="22" spans="3:15">
      <c r="F22" t="s">
        <v>1289</v>
      </c>
      <c r="H22" t="s">
        <v>1290</v>
      </c>
    </row>
    <row r="26" spans="3:15">
      <c r="E26" t="s">
        <v>1291</v>
      </c>
    </row>
    <row r="28" spans="3:15">
      <c r="N28" t="s">
        <v>1292</v>
      </c>
    </row>
    <row r="29" spans="3:15">
      <c r="O29" t="s">
        <v>1293</v>
      </c>
    </row>
    <row r="31" spans="3:15">
      <c r="C31" t="s">
        <v>1294</v>
      </c>
      <c r="F31" t="s">
        <v>1295</v>
      </c>
      <c r="H31" t="s">
        <v>1296</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D87E9-8F6E-48EB-A96C-398DBBCF919A}">
  <dimension ref="B3:V22"/>
  <sheetViews>
    <sheetView topLeftCell="A3" workbookViewId="0">
      <selection activeCell="H11" sqref="H11"/>
    </sheetView>
  </sheetViews>
  <sheetFormatPr defaultRowHeight="14.45"/>
  <cols>
    <col min="10" max="10" width="10.42578125" bestFit="1" customWidth="1"/>
  </cols>
  <sheetData>
    <row r="3" spans="2:22">
      <c r="B3" s="76" t="s">
        <v>278</v>
      </c>
      <c r="C3" s="76" t="s">
        <v>168</v>
      </c>
      <c r="D3" s="76" t="s">
        <v>279</v>
      </c>
      <c r="E3" s="76" t="s">
        <v>280</v>
      </c>
      <c r="F3" s="76" t="s">
        <v>281</v>
      </c>
      <c r="G3" s="76" t="s">
        <v>283</v>
      </c>
    </row>
    <row r="4" spans="2:22">
      <c r="B4" s="51">
        <v>1</v>
      </c>
      <c r="C4" s="51" t="s">
        <v>321</v>
      </c>
      <c r="D4" s="51"/>
      <c r="E4" s="51" t="s">
        <v>150</v>
      </c>
      <c r="F4" s="77" t="s">
        <v>34</v>
      </c>
      <c r="G4" s="52">
        <v>147894</v>
      </c>
      <c r="O4" cm="1">
        <f t="array" aca="1" ref="O4:O22" ca="1">INDIRECT(J12)</f>
        <v>147894</v>
      </c>
    </row>
    <row r="5" spans="2:22">
      <c r="B5" s="51">
        <v>2</v>
      </c>
      <c r="C5" s="51" t="s">
        <v>328</v>
      </c>
      <c r="D5" s="51" t="s">
        <v>313</v>
      </c>
      <c r="E5" s="51" t="s">
        <v>314</v>
      </c>
      <c r="F5" s="77" t="s">
        <v>34</v>
      </c>
      <c r="G5" s="52">
        <v>10235</v>
      </c>
      <c r="O5">
        <f ca="1"/>
        <v>10235</v>
      </c>
      <c r="S5" s="51" t="s">
        <v>95</v>
      </c>
      <c r="T5" s="51" t="s">
        <v>97</v>
      </c>
      <c r="U5" s="51" t="s">
        <v>99</v>
      </c>
      <c r="V5" s="51" t="s">
        <v>101</v>
      </c>
    </row>
    <row r="6" spans="2:22">
      <c r="B6" s="51">
        <v>3</v>
      </c>
      <c r="C6" s="51" t="s">
        <v>318</v>
      </c>
      <c r="D6" s="51" t="s">
        <v>293</v>
      </c>
      <c r="E6" s="51" t="s">
        <v>319</v>
      </c>
      <c r="F6" s="77" t="s">
        <v>25</v>
      </c>
      <c r="G6" s="52">
        <v>14785</v>
      </c>
      <c r="J6" s="11">
        <f>SUM(G4:G22)</f>
        <v>1247730</v>
      </c>
      <c r="K6" t="str">
        <f ca="1">_xlfn.FORMULATEXT(J6)</f>
        <v>=SUM(G4:G22)</v>
      </c>
      <c r="O6">
        <f ca="1"/>
        <v>14785</v>
      </c>
      <c r="S6" s="51" t="s">
        <v>290</v>
      </c>
      <c r="T6" s="51" t="s">
        <v>305</v>
      </c>
      <c r="U6" s="51" t="s">
        <v>150</v>
      </c>
      <c r="V6" s="51" t="s">
        <v>286</v>
      </c>
    </row>
    <row r="7" spans="2:22">
      <c r="B7" s="51">
        <v>4</v>
      </c>
      <c r="C7" s="51" t="s">
        <v>192</v>
      </c>
      <c r="D7" s="51" t="s">
        <v>293</v>
      </c>
      <c r="E7" s="51" t="s">
        <v>294</v>
      </c>
      <c r="F7" s="77" t="s">
        <v>25</v>
      </c>
      <c r="G7" s="52">
        <v>15000</v>
      </c>
      <c r="O7">
        <f ca="1"/>
        <v>15000</v>
      </c>
      <c r="S7" s="51" t="s">
        <v>982</v>
      </c>
      <c r="T7" s="51" t="s">
        <v>301</v>
      </c>
      <c r="U7" s="51" t="s">
        <v>297</v>
      </c>
      <c r="V7" s="51" t="s">
        <v>333</v>
      </c>
    </row>
    <row r="8" spans="2:22">
      <c r="B8" s="51">
        <v>5</v>
      </c>
      <c r="C8" s="51" t="s">
        <v>325</v>
      </c>
      <c r="D8" s="51"/>
      <c r="E8" s="51" t="s">
        <v>290</v>
      </c>
      <c r="F8" s="77" t="s">
        <v>25</v>
      </c>
      <c r="G8" s="52">
        <v>16250</v>
      </c>
      <c r="O8">
        <f ca="1"/>
        <v>16250</v>
      </c>
      <c r="S8" s="51" t="s">
        <v>983</v>
      </c>
      <c r="T8" s="51" t="s">
        <v>1297</v>
      </c>
      <c r="U8" s="51" t="s">
        <v>985</v>
      </c>
      <c r="V8" s="51" t="s">
        <v>986</v>
      </c>
    </row>
    <row r="9" spans="2:22">
      <c r="B9" s="51">
        <v>6</v>
      </c>
      <c r="C9" s="51" t="s">
        <v>288</v>
      </c>
      <c r="D9" s="51" t="s">
        <v>307</v>
      </c>
      <c r="E9" s="51" t="s">
        <v>305</v>
      </c>
      <c r="F9" s="77" t="s">
        <v>25</v>
      </c>
      <c r="G9" s="52">
        <v>47866</v>
      </c>
      <c r="J9">
        <f>SUM(basic)</f>
        <v>1247730</v>
      </c>
      <c r="K9" t="str">
        <f ca="1">_xlfn.FORMULATEXT(J9)</f>
        <v>=SUM(basic)</v>
      </c>
      <c r="O9">
        <f ca="1"/>
        <v>47866</v>
      </c>
      <c r="S9" s="51" t="s">
        <v>988</v>
      </c>
      <c r="T9" s="51" t="s">
        <v>1298</v>
      </c>
      <c r="U9" s="51" t="s">
        <v>990</v>
      </c>
      <c r="V9" s="51" t="s">
        <v>991</v>
      </c>
    </row>
    <row r="10" spans="2:22">
      <c r="B10" s="51">
        <v>7</v>
      </c>
      <c r="C10" s="51" t="s">
        <v>292</v>
      </c>
      <c r="D10" s="51" t="s">
        <v>285</v>
      </c>
      <c r="E10" s="51" t="s">
        <v>286</v>
      </c>
      <c r="F10" s="51" t="s">
        <v>302</v>
      </c>
      <c r="G10" s="52">
        <v>10000</v>
      </c>
      <c r="O10">
        <f ca="1"/>
        <v>10000</v>
      </c>
      <c r="S10" s="51"/>
      <c r="T10" s="51"/>
      <c r="U10" s="51"/>
      <c r="V10" s="51"/>
    </row>
    <row r="11" spans="2:22">
      <c r="B11" s="51">
        <v>8</v>
      </c>
      <c r="C11" s="51" t="s">
        <v>223</v>
      </c>
      <c r="D11" s="51" t="s">
        <v>310</v>
      </c>
      <c r="E11" s="51" t="s">
        <v>286</v>
      </c>
      <c r="F11" s="51" t="s">
        <v>302</v>
      </c>
      <c r="G11" s="52">
        <v>455651</v>
      </c>
      <c r="O11">
        <f ca="1"/>
        <v>455651</v>
      </c>
    </row>
    <row r="12" spans="2:22">
      <c r="B12" s="51">
        <v>9</v>
      </c>
      <c r="C12" s="51" t="s">
        <v>224</v>
      </c>
      <c r="D12" s="51"/>
      <c r="E12" s="51" t="s">
        <v>314</v>
      </c>
      <c r="F12" s="51" t="s">
        <v>302</v>
      </c>
      <c r="G12" s="52">
        <v>14562</v>
      </c>
      <c r="J12" t="s">
        <v>283</v>
      </c>
      <c r="O12">
        <f ca="1"/>
        <v>14562</v>
      </c>
    </row>
    <row r="13" spans="2:22">
      <c r="B13" s="51">
        <v>10</v>
      </c>
      <c r="C13" s="51" t="s">
        <v>299</v>
      </c>
      <c r="D13" s="51" t="s">
        <v>296</v>
      </c>
      <c r="E13" s="51" t="s">
        <v>297</v>
      </c>
      <c r="F13" s="51" t="s">
        <v>28</v>
      </c>
      <c r="G13" s="52">
        <v>70000</v>
      </c>
      <c r="O13">
        <f ca="1"/>
        <v>70000</v>
      </c>
      <c r="R13" s="72"/>
      <c r="S13" s="72" t="s">
        <v>93</v>
      </c>
      <c r="T13" s="72" t="s">
        <v>280</v>
      </c>
      <c r="U13" s="72"/>
      <c r="V13" s="72"/>
    </row>
    <row r="14" spans="2:22">
      <c r="B14" s="51">
        <v>11</v>
      </c>
      <c r="C14" s="51" t="s">
        <v>211</v>
      </c>
      <c r="D14" s="51" t="s">
        <v>326</v>
      </c>
      <c r="E14" s="51" t="s">
        <v>286</v>
      </c>
      <c r="F14" s="51" t="s">
        <v>28</v>
      </c>
      <c r="G14" s="52">
        <v>12435</v>
      </c>
      <c r="J14">
        <f ca="1">SUM(INDIRECT(J12))</f>
        <v>1247730</v>
      </c>
      <c r="O14">
        <f ca="1"/>
        <v>12435</v>
      </c>
      <c r="R14" s="72"/>
      <c r="S14" s="72" t="s">
        <v>99</v>
      </c>
      <c r="T14" s="72" t="str" cm="1">
        <f t="array" aca="1" ref="T14:T17" ca="1">INDIRECT(S14)</f>
        <v>Bangalore</v>
      </c>
      <c r="U14" s="72"/>
      <c r="V14" s="72"/>
    </row>
    <row r="15" spans="2:22">
      <c r="B15" s="51">
        <v>12</v>
      </c>
      <c r="C15" s="51" t="s">
        <v>187</v>
      </c>
      <c r="D15" s="51" t="s">
        <v>329</v>
      </c>
      <c r="E15" s="51" t="s">
        <v>286</v>
      </c>
      <c r="F15" s="51" t="s">
        <v>28</v>
      </c>
      <c r="G15" s="52">
        <v>1456</v>
      </c>
      <c r="O15">
        <f ca="1"/>
        <v>1456</v>
      </c>
      <c r="R15" s="72"/>
      <c r="S15" s="72"/>
      <c r="T15" s="72" t="str">
        <f ca="1"/>
        <v>Chennai</v>
      </c>
      <c r="U15" s="72"/>
      <c r="V15" s="72"/>
    </row>
    <row r="16" spans="2:22">
      <c r="B16" s="51">
        <v>13</v>
      </c>
      <c r="C16" s="51" t="s">
        <v>309</v>
      </c>
      <c r="D16" s="51" t="s">
        <v>332</v>
      </c>
      <c r="E16" s="51" t="s">
        <v>333</v>
      </c>
      <c r="F16" s="51" t="s">
        <v>28</v>
      </c>
      <c r="G16" s="52">
        <v>14656</v>
      </c>
      <c r="O16">
        <f ca="1"/>
        <v>14656</v>
      </c>
      <c r="R16" s="72"/>
      <c r="S16" s="72"/>
      <c r="T16" s="72" t="str">
        <f ca="1"/>
        <v>Hyderabad</v>
      </c>
      <c r="U16" s="72"/>
      <c r="V16" s="72"/>
    </row>
    <row r="17" spans="2:22">
      <c r="B17" s="51">
        <v>14</v>
      </c>
      <c r="C17" s="51" t="s">
        <v>331</v>
      </c>
      <c r="D17" s="51" t="s">
        <v>289</v>
      </c>
      <c r="E17" s="51" t="s">
        <v>290</v>
      </c>
      <c r="F17" s="51" t="s">
        <v>34</v>
      </c>
      <c r="G17" s="52">
        <v>12000</v>
      </c>
      <c r="O17">
        <f ca="1"/>
        <v>12000</v>
      </c>
      <c r="R17" s="72"/>
      <c r="S17" s="72"/>
      <c r="T17" s="72" t="str">
        <f ca="1"/>
        <v>Coimbatore</v>
      </c>
      <c r="U17" s="72"/>
      <c r="V17" s="72"/>
    </row>
    <row r="18" spans="2:22">
      <c r="B18" s="51">
        <v>15</v>
      </c>
      <c r="C18" s="51" t="s">
        <v>216</v>
      </c>
      <c r="D18" s="51" t="s">
        <v>311</v>
      </c>
      <c r="E18" s="51" t="s">
        <v>150</v>
      </c>
      <c r="F18" s="51" t="s">
        <v>34</v>
      </c>
      <c r="G18" s="52">
        <v>12467</v>
      </c>
      <c r="O18">
        <f ca="1"/>
        <v>12467</v>
      </c>
    </row>
    <row r="19" spans="2:22">
      <c r="B19" s="51">
        <v>16</v>
      </c>
      <c r="C19" s="51" t="s">
        <v>213</v>
      </c>
      <c r="D19" s="51" t="s">
        <v>315</v>
      </c>
      <c r="E19" s="51" t="s">
        <v>316</v>
      </c>
      <c r="F19" s="51" t="s">
        <v>34</v>
      </c>
      <c r="G19" s="52">
        <v>14789</v>
      </c>
      <c r="O19">
        <f ca="1"/>
        <v>14789</v>
      </c>
      <c r="S19" t="s">
        <v>1299</v>
      </c>
    </row>
    <row r="20" spans="2:22">
      <c r="B20" s="51">
        <v>17</v>
      </c>
      <c r="C20" s="51" t="s">
        <v>312</v>
      </c>
      <c r="D20" s="51" t="s">
        <v>322</v>
      </c>
      <c r="E20" s="51" t="s">
        <v>290</v>
      </c>
      <c r="F20" s="51" t="s">
        <v>34</v>
      </c>
      <c r="G20" s="52">
        <v>147895</v>
      </c>
      <c r="O20">
        <f ca="1"/>
        <v>147895</v>
      </c>
    </row>
    <row r="21" spans="2:22">
      <c r="B21" s="51">
        <v>18</v>
      </c>
      <c r="C21" s="51" t="s">
        <v>198</v>
      </c>
      <c r="D21" s="51" t="s">
        <v>300</v>
      </c>
      <c r="E21" s="51" t="s">
        <v>301</v>
      </c>
      <c r="F21" s="51" t="s">
        <v>25</v>
      </c>
      <c r="G21" s="52">
        <v>184000</v>
      </c>
      <c r="O21">
        <f ca="1"/>
        <v>184000</v>
      </c>
    </row>
    <row r="22" spans="2:22">
      <c r="B22" s="51">
        <v>19</v>
      </c>
      <c r="C22" s="51" t="s">
        <v>324</v>
      </c>
      <c r="D22" s="51" t="s">
        <v>304</v>
      </c>
      <c r="E22" s="51" t="s">
        <v>305</v>
      </c>
      <c r="F22" s="51" t="s">
        <v>25</v>
      </c>
      <c r="G22" s="52">
        <v>45789</v>
      </c>
      <c r="O22">
        <f ca="1"/>
        <v>45789</v>
      </c>
    </row>
  </sheetData>
  <dataValidations count="1">
    <dataValidation type="list" allowBlank="1" showInputMessage="1" showErrorMessage="1" sqref="S14" xr:uid="{460B0335-8845-49A4-B595-EF4A9EBC36FE}">
      <formula1>$S$5:$V$5</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68C22-1456-4780-8744-1BFCDCF25FC6}">
  <dimension ref="A1"/>
  <sheetViews>
    <sheetView topLeftCell="A9" workbookViewId="0">
      <selection activeCell="U7" sqref="U7"/>
    </sheetView>
  </sheetViews>
  <sheetFormatPr defaultRowHeight="14.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Vipul</dc:creator>
  <cp:keywords/>
  <dc:description/>
  <cp:lastModifiedBy>Guest User</cp:lastModifiedBy>
  <cp:revision/>
  <dcterms:created xsi:type="dcterms:W3CDTF">2023-06-27T05:07:23Z</dcterms:created>
  <dcterms:modified xsi:type="dcterms:W3CDTF">2026-02-10T05:38:34Z</dcterms:modified>
  <cp:category/>
  <cp:contentStatus/>
</cp:coreProperties>
</file>