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S-Deakin\SIG718 - Real World Analytics\End Term Assignment\Real-World-Analytics\end-term-assignment\"/>
    </mc:Choice>
  </mc:AlternateContent>
  <xr:revisionPtr revIDLastSave="0" documentId="8_{CBC4213D-8B33-4710-A464-B524B8DD082E}" xr6:coauthVersionLast="47" xr6:coauthVersionMax="47" xr10:uidLastSave="{00000000-0000-0000-0000-000000000000}"/>
  <bookViews>
    <workbookView xWindow="-120" yWindow="-120" windowWidth="29040" windowHeight="15720" activeTab="1" xr2:uid="{ED09F038-6221-4C36-B65D-A0FA141D5A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C9" i="2"/>
  <c r="D5" i="2"/>
  <c r="E5" i="2"/>
  <c r="F5" i="2"/>
  <c r="D6" i="2"/>
  <c r="E6" i="2"/>
  <c r="F6" i="2"/>
  <c r="D7" i="2"/>
  <c r="E7" i="2"/>
  <c r="F7" i="2"/>
  <c r="D8" i="2"/>
  <c r="E8" i="2"/>
  <c r="F8" i="2"/>
  <c r="C8" i="2"/>
  <c r="C7" i="2"/>
  <c r="C6" i="2"/>
  <c r="C5" i="2"/>
  <c r="S10" i="1"/>
  <c r="S9" i="1"/>
  <c r="S8" i="1"/>
  <c r="S7" i="1"/>
  <c r="S6" i="1"/>
  <c r="M10" i="1"/>
  <c r="M9" i="1"/>
  <c r="M8" i="1"/>
  <c r="M7" i="1"/>
  <c r="M6" i="1"/>
  <c r="F4" i="1"/>
  <c r="F3" i="1"/>
</calcChain>
</file>

<file path=xl/sharedStrings.xml><?xml version="1.0" encoding="utf-8"?>
<sst xmlns="http://schemas.openxmlformats.org/spreadsheetml/2006/main" count="64" uniqueCount="52">
  <si>
    <t>S</t>
  </si>
  <si>
    <t>T</t>
  </si>
  <si>
    <t>L</t>
  </si>
  <si>
    <t>F</t>
  </si>
  <si>
    <t>C</t>
  </si>
  <si>
    <t>Margin</t>
  </si>
  <si>
    <t>3s + 2t</t>
  </si>
  <si>
    <t>Objective Function</t>
  </si>
  <si>
    <t>Maximize</t>
  </si>
  <si>
    <t>Objective</t>
  </si>
  <si>
    <t>2s + t &lt;=100</t>
  </si>
  <si>
    <t>s+t &lt;= 80</t>
  </si>
  <si>
    <t>s&gt;=40</t>
  </si>
  <si>
    <t>s,t&gt;=0</t>
  </si>
  <si>
    <t>Feed 1</t>
  </si>
  <si>
    <t>Feed 2</t>
  </si>
  <si>
    <t>A</t>
  </si>
  <si>
    <t>B</t>
  </si>
  <si>
    <t>3f1 + 2f2 &gt;=60</t>
  </si>
  <si>
    <t>7f2 + 2f2 &gt;=84</t>
  </si>
  <si>
    <t>3f1 + 6f2 &gt;=72</t>
  </si>
  <si>
    <t>10f1 + 3f2</t>
  </si>
  <si>
    <t>f1, f2 &gt;=0</t>
  </si>
  <si>
    <t>D</t>
  </si>
  <si>
    <t>M</t>
  </si>
  <si>
    <t>89d + 55s</t>
  </si>
  <si>
    <t>18d + 4s &lt;=1296</t>
  </si>
  <si>
    <t>d&gt;=0</t>
  </si>
  <si>
    <t>s&gt;=0</t>
  </si>
  <si>
    <t>6d + 12s &lt;1824</t>
  </si>
  <si>
    <t>Process 1</t>
  </si>
  <si>
    <t>Process 2</t>
  </si>
  <si>
    <t>3p1 + p2 &gt;=10</t>
  </si>
  <si>
    <t>p1+p2&gt;=5</t>
  </si>
  <si>
    <t>p1&gt;=3</t>
  </si>
  <si>
    <t>p1, p2&gt;=0</t>
  </si>
  <si>
    <t>4p1+p2</t>
  </si>
  <si>
    <t>LA</t>
  </si>
  <si>
    <t>DT</t>
  </si>
  <si>
    <t>NO</t>
  </si>
  <si>
    <t>x</t>
  </si>
  <si>
    <t>x11*80+x12*100+x13*102+x21*215+x22*108+x23*68</t>
  </si>
  <si>
    <t>minimize</t>
  </si>
  <si>
    <t>x11+x21&lt;=1000</t>
  </si>
  <si>
    <t>x12+x22&lt;=1500</t>
  </si>
  <si>
    <t>x13+x23&lt;=1200</t>
  </si>
  <si>
    <t>y</t>
  </si>
  <si>
    <t>const 2</t>
  </si>
  <si>
    <t>const 1</t>
  </si>
  <si>
    <t>const 3</t>
  </si>
  <si>
    <t>const 4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</si>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</sst>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8019-B289-4A1C-A9FA-D9D61BE6B23A}">
  <dimension ref="C2:S29"/>
  <sheetViews>
    <sheetView workbookViewId="0">
      <selection activeCell="U6" sqref="U6"/>
    </sheetView>
  </sheetViews>
  <sheetFormatPr defaultRowHeight="15" x14ac:dyDescent="0.25"/>
  <cols>
    <col min="3" max="5" width="9.140625" style="1"/>
  </cols>
  <sheetData>
    <row r="2" spans="3:19" x14ac:dyDescent="0.25">
      <c r="D2" s="1" t="s">
        <v>3</v>
      </c>
      <c r="E2" s="1" t="s">
        <v>4</v>
      </c>
      <c r="F2" s="1" t="s">
        <v>5</v>
      </c>
      <c r="J2" s="1" t="s">
        <v>16</v>
      </c>
      <c r="K2" s="1" t="s">
        <v>17</v>
      </c>
      <c r="L2" s="1" t="s">
        <v>4</v>
      </c>
      <c r="P2" s="1" t="s">
        <v>16</v>
      </c>
      <c r="Q2" s="1" t="s">
        <v>17</v>
      </c>
      <c r="R2" s="1" t="s">
        <v>4</v>
      </c>
    </row>
    <row r="3" spans="3:19" x14ac:dyDescent="0.25">
      <c r="C3" s="1" t="s">
        <v>0</v>
      </c>
      <c r="D3" s="1">
        <v>2</v>
      </c>
      <c r="E3" s="1">
        <v>1</v>
      </c>
      <c r="F3" s="1">
        <f>27-10-14</f>
        <v>3</v>
      </c>
      <c r="I3" t="s">
        <v>14</v>
      </c>
      <c r="J3" s="1">
        <v>3</v>
      </c>
      <c r="K3" s="1">
        <v>7</v>
      </c>
      <c r="L3" s="1">
        <v>3</v>
      </c>
      <c r="M3" s="1">
        <v>10</v>
      </c>
      <c r="O3" t="s">
        <v>30</v>
      </c>
      <c r="P3" s="1">
        <v>3</v>
      </c>
      <c r="Q3" s="1">
        <v>1</v>
      </c>
      <c r="R3" s="1">
        <v>1</v>
      </c>
      <c r="S3" s="1">
        <v>4</v>
      </c>
    </row>
    <row r="4" spans="3:19" x14ac:dyDescent="0.25">
      <c r="C4" s="1" t="s">
        <v>1</v>
      </c>
      <c r="D4" s="1">
        <v>1</v>
      </c>
      <c r="E4" s="1">
        <v>1</v>
      </c>
      <c r="F4" s="1">
        <f>21-10-9</f>
        <v>2</v>
      </c>
      <c r="I4" t="s">
        <v>15</v>
      </c>
      <c r="J4" s="1">
        <v>2</v>
      </c>
      <c r="K4" s="1">
        <v>2</v>
      </c>
      <c r="L4" s="1">
        <v>6</v>
      </c>
      <c r="M4" s="1">
        <v>3</v>
      </c>
      <c r="O4" t="s">
        <v>31</v>
      </c>
      <c r="P4" s="1">
        <v>1</v>
      </c>
      <c r="Q4" s="1">
        <v>1</v>
      </c>
      <c r="R4" s="1">
        <v>0</v>
      </c>
      <c r="S4" s="1">
        <v>1</v>
      </c>
    </row>
    <row r="5" spans="3:19" x14ac:dyDescent="0.25">
      <c r="D5" s="1">
        <v>100</v>
      </c>
      <c r="E5" s="1">
        <v>80</v>
      </c>
    </row>
    <row r="6" spans="3:19" x14ac:dyDescent="0.25">
      <c r="D6" s="1" t="s">
        <v>6</v>
      </c>
      <c r="E6" s="1" t="s">
        <v>7</v>
      </c>
      <c r="J6" t="s">
        <v>18</v>
      </c>
      <c r="M6">
        <f xml:space="preserve"> 10*6 + 3*21</f>
        <v>123</v>
      </c>
      <c r="P6" t="s">
        <v>32</v>
      </c>
      <c r="S6">
        <f xml:space="preserve"> 10*6 + 3*21</f>
        <v>123</v>
      </c>
    </row>
    <row r="7" spans="3:19" x14ac:dyDescent="0.25">
      <c r="D7" s="1" t="s">
        <v>8</v>
      </c>
      <c r="E7" s="1" t="s">
        <v>9</v>
      </c>
      <c r="J7" t="s">
        <v>19</v>
      </c>
      <c r="M7">
        <f>10*12 + 3*12</f>
        <v>156</v>
      </c>
      <c r="P7" t="s">
        <v>33</v>
      </c>
      <c r="S7">
        <f>10*12 + 3*12</f>
        <v>156</v>
      </c>
    </row>
    <row r="8" spans="3:19" x14ac:dyDescent="0.25">
      <c r="D8" s="1" t="s">
        <v>10</v>
      </c>
      <c r="J8" t="s">
        <v>20</v>
      </c>
      <c r="M8" s="2">
        <f>10*7.2 + 3*16.8</f>
        <v>122.4</v>
      </c>
      <c r="P8" t="s">
        <v>34</v>
      </c>
      <c r="S8" s="2">
        <f>10*7.2 + 3*16.8</f>
        <v>122.4</v>
      </c>
    </row>
    <row r="9" spans="3:19" x14ac:dyDescent="0.25">
      <c r="D9" s="1" t="s">
        <v>11</v>
      </c>
      <c r="J9" t="s">
        <v>21</v>
      </c>
      <c r="M9">
        <f>10*0 + 3*24</f>
        <v>72</v>
      </c>
      <c r="P9" t="s">
        <v>36</v>
      </c>
      <c r="S9">
        <f>10*0 + 3*24</f>
        <v>72</v>
      </c>
    </row>
    <row r="10" spans="3:19" x14ac:dyDescent="0.25">
      <c r="D10" s="1" t="s">
        <v>12</v>
      </c>
      <c r="J10" t="s">
        <v>22</v>
      </c>
      <c r="M10">
        <f>10*12 + 3*0</f>
        <v>120</v>
      </c>
      <c r="P10" t="s">
        <v>35</v>
      </c>
      <c r="S10">
        <f>10*12 + 3*0</f>
        <v>120</v>
      </c>
    </row>
    <row r="11" spans="3:19" x14ac:dyDescent="0.25">
      <c r="D11" s="1" t="s">
        <v>13</v>
      </c>
    </row>
    <row r="13" spans="3:19" x14ac:dyDescent="0.25">
      <c r="D13" s="1" t="s">
        <v>2</v>
      </c>
      <c r="E13" s="1" t="s">
        <v>24</v>
      </c>
      <c r="I13" s="1"/>
      <c r="J13" s="1" t="s">
        <v>3</v>
      </c>
      <c r="K13" s="1" t="s">
        <v>4</v>
      </c>
      <c r="L13" s="1"/>
      <c r="M13" s="1"/>
    </row>
    <row r="14" spans="3:19" x14ac:dyDescent="0.25">
      <c r="C14" s="1" t="s">
        <v>23</v>
      </c>
      <c r="D14" s="1">
        <v>18</v>
      </c>
      <c r="E14" s="1">
        <v>6</v>
      </c>
      <c r="F14" s="1">
        <v>89</v>
      </c>
      <c r="I14" s="1" t="s">
        <v>0</v>
      </c>
      <c r="J14" s="1">
        <v>2</v>
      </c>
      <c r="K14" s="1">
        <v>1</v>
      </c>
      <c r="L14" s="1">
        <v>3</v>
      </c>
      <c r="M14" s="1"/>
    </row>
    <row r="15" spans="3:19" x14ac:dyDescent="0.25">
      <c r="C15" s="1" t="s">
        <v>0</v>
      </c>
      <c r="D15" s="1">
        <v>4</v>
      </c>
      <c r="E15" s="1">
        <v>12</v>
      </c>
      <c r="F15" s="1">
        <v>55</v>
      </c>
      <c r="I15" s="1" t="s">
        <v>1</v>
      </c>
      <c r="J15" s="1">
        <v>1</v>
      </c>
      <c r="K15" s="1">
        <v>1</v>
      </c>
      <c r="L15" s="1">
        <v>2</v>
      </c>
      <c r="M15" s="1"/>
    </row>
    <row r="16" spans="3:19" x14ac:dyDescent="0.25">
      <c r="D16" s="1">
        <v>1296</v>
      </c>
      <c r="E16" s="1">
        <v>1824</v>
      </c>
      <c r="I16" s="1"/>
      <c r="J16" s="1">
        <v>100</v>
      </c>
      <c r="K16" s="1">
        <v>80</v>
      </c>
      <c r="L16" s="1"/>
      <c r="M16" s="1"/>
    </row>
    <row r="18" spans="4:15" x14ac:dyDescent="0.25">
      <c r="D18" s="1" t="s">
        <v>25</v>
      </c>
    </row>
    <row r="19" spans="4:15" x14ac:dyDescent="0.25">
      <c r="D19" s="1" t="s">
        <v>8</v>
      </c>
    </row>
    <row r="20" spans="4:15" x14ac:dyDescent="0.25">
      <c r="D20" s="1" t="s">
        <v>26</v>
      </c>
    </row>
    <row r="21" spans="4:15" x14ac:dyDescent="0.25">
      <c r="D21" s="1" t="s">
        <v>29</v>
      </c>
      <c r="J21" s="1" t="s">
        <v>37</v>
      </c>
      <c r="K21" s="1" t="s">
        <v>38</v>
      </c>
      <c r="L21" s="1" t="s">
        <v>39</v>
      </c>
    </row>
    <row r="22" spans="4:15" x14ac:dyDescent="0.25">
      <c r="D22" s="1" t="s">
        <v>27</v>
      </c>
      <c r="I22" t="s">
        <v>23</v>
      </c>
      <c r="J22" s="1">
        <v>80</v>
      </c>
      <c r="K22" s="1">
        <v>100</v>
      </c>
      <c r="L22" s="1">
        <v>102</v>
      </c>
      <c r="O22" s="1">
        <v>2300</v>
      </c>
    </row>
    <row r="23" spans="4:15" x14ac:dyDescent="0.25">
      <c r="D23" s="1" t="s">
        <v>28</v>
      </c>
      <c r="I23" t="s">
        <v>24</v>
      </c>
      <c r="J23" s="1">
        <v>215</v>
      </c>
      <c r="K23" s="1">
        <v>108</v>
      </c>
      <c r="L23" s="1">
        <v>68</v>
      </c>
      <c r="O23" s="1">
        <v>1400</v>
      </c>
    </row>
    <row r="24" spans="4:15" x14ac:dyDescent="0.25">
      <c r="J24" s="1">
        <v>1000</v>
      </c>
      <c r="K24" s="1">
        <v>1500</v>
      </c>
      <c r="L24" s="1">
        <v>1200</v>
      </c>
    </row>
    <row r="26" spans="4:15" x14ac:dyDescent="0.25">
      <c r="I26" t="s">
        <v>42</v>
      </c>
      <c r="J26" t="s">
        <v>41</v>
      </c>
    </row>
    <row r="27" spans="4:15" x14ac:dyDescent="0.25">
      <c r="J27" t="s">
        <v>43</v>
      </c>
    </row>
    <row r="28" spans="4:15" x14ac:dyDescent="0.25">
      <c r="J28" t="s">
        <v>44</v>
      </c>
    </row>
    <row r="29" spans="4:15" x14ac:dyDescent="0.25">
      <c r="J2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2307-2B7B-4924-919F-8A847F40BEB1}">
  <dimension ref="B2:F9"/>
  <sheetViews>
    <sheetView tabSelected="1" workbookViewId="0">
      <selection activeCell="F15" sqref="F15"/>
    </sheetView>
  </sheetViews>
  <sheetFormatPr defaultRowHeight="15" x14ac:dyDescent="0.25"/>
  <sheetData>
    <row r="2" spans="2:6" x14ac:dyDescent="0.25">
      <c r="B2" t="s">
        <v>40</v>
      </c>
      <c r="C2">
        <v>32.352939999999997</v>
      </c>
      <c r="D2">
        <v>50</v>
      </c>
      <c r="E2">
        <v>75</v>
      </c>
      <c r="F2">
        <v>125</v>
      </c>
    </row>
    <row r="3" spans="2:6" x14ac:dyDescent="0.25">
      <c r="B3" t="s">
        <v>46</v>
      </c>
      <c r="C3">
        <v>76.450789999999998</v>
      </c>
      <c r="D3">
        <v>50</v>
      </c>
      <c r="E3">
        <v>25</v>
      </c>
      <c r="F3">
        <v>0</v>
      </c>
    </row>
    <row r="5" spans="2:6" x14ac:dyDescent="0.25">
      <c r="B5" t="s">
        <v>48</v>
      </c>
      <c r="C5">
        <f>(2*C2+7*C3)</f>
        <v>599.86140999999998</v>
      </c>
      <c r="D5">
        <f t="shared" ref="D5:F5" si="0">(2*D2+7*D3)</f>
        <v>450</v>
      </c>
      <c r="E5">
        <f t="shared" si="0"/>
        <v>325</v>
      </c>
      <c r="F5">
        <f t="shared" si="0"/>
        <v>250</v>
      </c>
    </row>
    <row r="6" spans="2:6" x14ac:dyDescent="0.25">
      <c r="B6" t="s">
        <v>47</v>
      </c>
      <c r="C6">
        <f>(6*C2+8*C3)</f>
        <v>805.72396000000003</v>
      </c>
      <c r="D6">
        <f t="shared" ref="D6:F6" si="1">(6*D2+8*D3)</f>
        <v>700</v>
      </c>
      <c r="E6">
        <f t="shared" si="1"/>
        <v>650</v>
      </c>
      <c r="F6">
        <f t="shared" si="1"/>
        <v>750</v>
      </c>
    </row>
    <row r="7" spans="2:6" x14ac:dyDescent="0.25">
      <c r="B7" t="s">
        <v>49</v>
      </c>
      <c r="C7">
        <f>(4*C2+8*C3)</f>
        <v>741.01807999999994</v>
      </c>
      <c r="D7">
        <f t="shared" ref="D7:F7" si="2">(4*D2+8*D3)</f>
        <v>600</v>
      </c>
      <c r="E7">
        <f t="shared" si="2"/>
        <v>500</v>
      </c>
      <c r="F7">
        <f t="shared" si="2"/>
        <v>500</v>
      </c>
    </row>
    <row r="8" spans="2:6" x14ac:dyDescent="0.25">
      <c r="B8" t="s">
        <v>50</v>
      </c>
      <c r="C8">
        <f>(C2+C3)</f>
        <v>108.80373</v>
      </c>
      <c r="D8">
        <f t="shared" ref="D8:F8" si="3">(D2+D3)</f>
        <v>100</v>
      </c>
      <c r="E8">
        <f t="shared" si="3"/>
        <v>100</v>
      </c>
      <c r="F8">
        <f t="shared" si="3"/>
        <v>125</v>
      </c>
    </row>
    <row r="9" spans="2:6" x14ac:dyDescent="0.25">
      <c r="B9" t="s">
        <v>51</v>
      </c>
      <c r="C9">
        <f>4*C2+12*C3</f>
        <v>1046.82124</v>
      </c>
      <c r="D9">
        <f t="shared" ref="D9:F9" si="4">4*D2+12*D3</f>
        <v>800</v>
      </c>
      <c r="E9">
        <f t="shared" si="4"/>
        <v>600</v>
      </c>
      <c r="F9" s="3">
        <f t="shared" si="4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Killedar</dc:creator>
  <cp:lastModifiedBy>Nishant Killedar</cp:lastModifiedBy>
  <dcterms:created xsi:type="dcterms:W3CDTF">2024-12-14T13:47:47Z</dcterms:created>
  <dcterms:modified xsi:type="dcterms:W3CDTF">2024-12-16T04:27:08Z</dcterms:modified>
</cp:coreProperties>
</file>