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Nisha\OneDrive\Desktop\"/>
    </mc:Choice>
  </mc:AlternateContent>
  <xr:revisionPtr revIDLastSave="0" documentId="13_ncr:1_{B73B6706-3826-4672-BDDA-B54F82E5F8D8}" xr6:coauthVersionLast="47" xr6:coauthVersionMax="47" xr10:uidLastSave="{00000000-0000-0000-0000-000000000000}"/>
  <bookViews>
    <workbookView xWindow="-108" yWindow="-108" windowWidth="23256" windowHeight="12456" activeTab="1" xr2:uid="{9738C654-823C-4C91-A57E-971130782175}"/>
  </bookViews>
  <sheets>
    <sheet name="Sheet1" sheetId="1" r:id="rId1"/>
    <sheet name="Sheet2" sheetId="2" r:id="rId2"/>
    <sheet name="Analysis" sheetId="3" r:id="rId3"/>
  </sheets>
  <definedNames>
    <definedName name="_xlchart.v1.0" hidden="1">Analysis!$C$17:$C$21</definedName>
    <definedName name="_xlchart.v1.1" hidden="1">Analysis!$D$17:$D$21</definedName>
    <definedName name="Slicer_Month">#N/A</definedName>
    <definedName name="Slicer_sales_typ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3" l="1" a="1"/>
  <c r="L2" i="3" s="1"/>
  <c r="G18" i="3"/>
  <c r="G17" i="3"/>
  <c r="G19" i="3" s="1"/>
  <c r="G20" i="3" s="1"/>
  <c r="C17" i="3" a="1"/>
  <c r="C17" i="3" s="1"/>
  <c r="K6" i="3" l="1"/>
  <c r="K5" i="3"/>
  <c r="K4" i="3"/>
  <c r="K3" i="3"/>
  <c r="K2" i="3"/>
  <c r="K1" i="3" s="1"/>
  <c r="L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<sst xmlns="http://schemas.openxmlformats.org/spreadsheetml/2006/main" count="336" uniqueCount="48">
  <si>
    <t>Date</t>
  </si>
  <si>
    <t>EMP NAME</t>
  </si>
  <si>
    <t>QUANTITY</t>
  </si>
  <si>
    <t>PRODUCT ID</t>
  </si>
  <si>
    <t>sales type</t>
  </si>
  <si>
    <t>PAYMENT MODE</t>
  </si>
  <si>
    <t>DISCOUNT %</t>
  </si>
  <si>
    <t>Buying Price</t>
  </si>
  <si>
    <t>Selling Price</t>
  </si>
  <si>
    <t>Total Buying Price</t>
  </si>
  <si>
    <t>Total Selling Price</t>
  </si>
  <si>
    <t>Month</t>
  </si>
  <si>
    <t>RAJ KUMAR</t>
  </si>
  <si>
    <t>P0026</t>
  </si>
  <si>
    <t>Wholesaler</t>
  </si>
  <si>
    <t>Online</t>
  </si>
  <si>
    <t>Jan</t>
  </si>
  <si>
    <t>RINKU</t>
  </si>
  <si>
    <t>P0027</t>
  </si>
  <si>
    <t>Cash</t>
  </si>
  <si>
    <t>NEERAJ</t>
  </si>
  <si>
    <t>Direct Sales</t>
  </si>
  <si>
    <t>P0028</t>
  </si>
  <si>
    <t>P0025</t>
  </si>
  <si>
    <t>P0024</t>
  </si>
  <si>
    <t>wholesaler</t>
  </si>
  <si>
    <t>online</t>
  </si>
  <si>
    <t>MOHAN</t>
  </si>
  <si>
    <t>Feb</t>
  </si>
  <si>
    <t>Nov</t>
  </si>
  <si>
    <t>Dec</t>
  </si>
  <si>
    <t>Row Labels</t>
  </si>
  <si>
    <t>Sum of Total Selling Price</t>
  </si>
  <si>
    <t>Mar</t>
  </si>
  <si>
    <t>Apr</t>
  </si>
  <si>
    <t>May</t>
  </si>
  <si>
    <t>Jun</t>
  </si>
  <si>
    <t>Jul</t>
  </si>
  <si>
    <t>Aug</t>
  </si>
  <si>
    <t>Sep</t>
  </si>
  <si>
    <t>Oct</t>
  </si>
  <si>
    <t>Sum of profit price</t>
  </si>
  <si>
    <t>Sum of Selling Price</t>
  </si>
  <si>
    <t>Sum of Total Buying Price</t>
  </si>
  <si>
    <t>Total Sales</t>
  </si>
  <si>
    <t>Total Buys</t>
  </si>
  <si>
    <t>Profit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</si>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</sst>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orbel"/>
      <family val="2"/>
      <scheme val="minor"/>
    </font>
    <font>
      <sz val="11"/>
      <color theme="1"/>
      <name val="Corbel"/>
      <family val="2"/>
      <scheme val="minor"/>
    </font>
    <font>
      <b/>
      <sz val="11"/>
      <color rgb="FFFFFFFF"/>
      <name val="Corbel"/>
      <family val="2"/>
      <scheme val="minor"/>
    </font>
    <font>
      <sz val="8"/>
      <name val="Corbel"/>
      <family val="2"/>
      <scheme val="minor"/>
    </font>
  </fonts>
  <fills count="5">
    <fill>
      <patternFill patternType="none"/>
    </fill>
    <fill>
      <patternFill patternType="gray125"/>
    </fill>
    <fill>
      <patternFill patternType="solid">
        <fgColor rgb="FF6C7687"/>
        <bgColor indexed="64"/>
      </patternFill>
    </fill>
    <fill>
      <patternFill patternType="solid">
        <fgColor rgb="FFEBEFF1"/>
        <bgColor indexed="64"/>
      </patternFill>
    </fill>
    <fill>
      <patternFill patternType="solid">
        <fgColor rgb="FFFFFFFF"/>
        <bgColor indexed="64"/>
      </patternFill>
    </fill>
  </fills>
  <borders count="3">
    <border>
      <left/>
      <right/>
      <top/>
      <bottom/>
      <diagonal/>
    </border>
    <border>
      <left style="medium">
        <color rgb="FFCCCCCC"/>
      </left>
      <right style="medium">
        <color rgb="FFFFFFFF"/>
      </right>
      <top style="medium">
        <color rgb="FFCCCCCC"/>
      </top>
      <bottom style="medium">
        <color rgb="FFA3B2CC"/>
      </bottom>
      <diagonal/>
    </border>
    <border>
      <left style="medium">
        <color rgb="FFCCCCCC"/>
      </left>
      <right style="medium">
        <color rgb="FFCCCCCC"/>
      </right>
      <top style="medium">
        <color rgb="FFCCCCCC"/>
      </top>
      <bottom style="medium">
        <color rgb="FFA3B2CC"/>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15" fontId="0" fillId="3" borderId="1" xfId="0" applyNumberFormat="1" applyFill="1" applyBorder="1" applyAlignment="1">
      <alignment horizontal="right" wrapText="1"/>
    </xf>
    <xf numFmtId="0" fontId="0" fillId="3" borderId="1" xfId="0" applyFill="1" applyBorder="1" applyAlignment="1">
      <alignment wrapText="1"/>
    </xf>
    <xf numFmtId="0" fontId="0" fillId="3" borderId="1" xfId="0" applyFill="1" applyBorder="1" applyAlignment="1">
      <alignment horizontal="right" wrapText="1"/>
    </xf>
    <xf numFmtId="0" fontId="0" fillId="3" borderId="2" xfId="0" applyFill="1" applyBorder="1" applyAlignment="1">
      <alignment wrapText="1"/>
    </xf>
    <xf numFmtId="15" fontId="0" fillId="4" borderId="1" xfId="0" applyNumberFormat="1" applyFill="1" applyBorder="1" applyAlignment="1">
      <alignment horizontal="right" wrapText="1"/>
    </xf>
    <xf numFmtId="0" fontId="0" fillId="4" borderId="1" xfId="0" applyFill="1" applyBorder="1" applyAlignment="1">
      <alignment wrapText="1"/>
    </xf>
    <xf numFmtId="0" fontId="0" fillId="4" borderId="1" xfId="0" applyFill="1" applyBorder="1" applyAlignment="1">
      <alignment horizontal="right" wrapText="1"/>
    </xf>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Report.xlsx]Analysis!PivotTable2</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512854870196681E-2"/>
          <c:y val="8.5197018104366348E-2"/>
          <c:w val="0.85949925475376765"/>
          <c:h val="0.81790059788852276"/>
        </c:manualLayout>
      </c:layout>
      <c:barChart>
        <c:barDir val="col"/>
        <c:grouping val="clustered"/>
        <c:varyColors val="0"/>
        <c:ser>
          <c:idx val="0"/>
          <c:order val="0"/>
          <c:tx>
            <c:strRef>
              <c:f>Analysis!$B$1</c:f>
              <c:strCache>
                <c:ptCount val="1"/>
                <c:pt idx="0">
                  <c:v>Sum of Total Selling Price</c:v>
                </c:pt>
              </c:strCache>
            </c:strRef>
          </c:tx>
          <c:spPr>
            <a:solidFill>
              <a:schemeClr val="accent1"/>
            </a:solidFill>
            <a:ln>
              <a:noFill/>
            </a:ln>
            <a:effectLst/>
          </c:spPr>
          <c:invertIfNegative val="0"/>
          <c:cat>
            <c:strRef>
              <c:f>Analysis!$A$2:$A$13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Analysis!$B$2:$B$13</c:f>
              <c:numCache>
                <c:formatCode>General</c:formatCode>
                <c:ptCount val="12"/>
                <c:pt idx="0">
                  <c:v>3708.3622000000005</c:v>
                </c:pt>
                <c:pt idx="1">
                  <c:v>4498.0999999999995</c:v>
                </c:pt>
                <c:pt idx="2">
                  <c:v>3683.1512000000002</c:v>
                </c:pt>
                <c:pt idx="3">
                  <c:v>4084</c:v>
                </c:pt>
                <c:pt idx="4">
                  <c:v>4323.8360000000002</c:v>
                </c:pt>
                <c:pt idx="5">
                  <c:v>1803.62</c:v>
                </c:pt>
                <c:pt idx="6">
                  <c:v>3830.01</c:v>
                </c:pt>
                <c:pt idx="7">
                  <c:v>5324.4</c:v>
                </c:pt>
                <c:pt idx="8">
                  <c:v>1099.32</c:v>
                </c:pt>
                <c:pt idx="9">
                  <c:v>1599.1912000000002</c:v>
                </c:pt>
                <c:pt idx="10">
                  <c:v>3179.04</c:v>
                </c:pt>
                <c:pt idx="11">
                  <c:v>4139.1200000000008</c:v>
                </c:pt>
              </c:numCache>
            </c:numRef>
          </c:val>
          <c:extLst>
            <c:ext xmlns:c16="http://schemas.microsoft.com/office/drawing/2014/chart" uri="{C3380CC4-5D6E-409C-BE32-E72D297353CC}">
              <c16:uniqueId val="{00000000-4327-48DA-AFFA-255341EAE797}"/>
            </c:ext>
          </c:extLst>
        </c:ser>
        <c:dLbls>
          <c:showLegendKey val="0"/>
          <c:showVal val="0"/>
          <c:showCatName val="0"/>
          <c:showSerName val="0"/>
          <c:showPercent val="0"/>
          <c:showBubbleSize val="0"/>
        </c:dLbls>
        <c:gapWidth val="219"/>
        <c:overlap val="-27"/>
        <c:axId val="1288104240"/>
        <c:axId val="1288103760"/>
      </c:barChart>
      <c:barChart>
        <c:barDir val="col"/>
        <c:grouping val="clustered"/>
        <c:varyColors val="0"/>
        <c:ser>
          <c:idx val="1"/>
          <c:order val="1"/>
          <c:tx>
            <c:strRef>
              <c:f>Analysis!$C$1</c:f>
              <c:strCache>
                <c:ptCount val="1"/>
                <c:pt idx="0">
                  <c:v>Sum of profit price</c:v>
                </c:pt>
              </c:strCache>
            </c:strRef>
          </c:tx>
          <c:spPr>
            <a:solidFill>
              <a:schemeClr val="accent2"/>
            </a:solidFill>
            <a:ln>
              <a:noFill/>
            </a:ln>
            <a:effectLst/>
          </c:spPr>
          <c:invertIfNegative val="0"/>
          <c:cat>
            <c:strRef>
              <c:f>Analysis!$A$2:$A$13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Analysis!$C$2:$C$13</c:f>
              <c:numCache>
                <c:formatCode>General</c:formatCode>
                <c:ptCount val="12"/>
                <c:pt idx="0">
                  <c:v>264.36220000000048</c:v>
                </c:pt>
                <c:pt idx="1">
                  <c:v>716.09999999999945</c:v>
                </c:pt>
                <c:pt idx="2">
                  <c:v>621.15120000000024</c:v>
                </c:pt>
                <c:pt idx="3">
                  <c:v>979</c:v>
                </c:pt>
                <c:pt idx="4">
                  <c:v>803.83600000000024</c:v>
                </c:pt>
                <c:pt idx="5">
                  <c:v>197.61999999999989</c:v>
                </c:pt>
                <c:pt idx="6">
                  <c:v>446.01000000000022</c:v>
                </c:pt>
                <c:pt idx="7">
                  <c:v>1066.3999999999996</c:v>
                </c:pt>
                <c:pt idx="8">
                  <c:v>184.31999999999994</c:v>
                </c:pt>
                <c:pt idx="9">
                  <c:v>274.19120000000021</c:v>
                </c:pt>
                <c:pt idx="10">
                  <c:v>542.04</c:v>
                </c:pt>
                <c:pt idx="11">
                  <c:v>887.1200000000008</c:v>
                </c:pt>
              </c:numCache>
            </c:numRef>
          </c:val>
          <c:extLst>
            <c:ext xmlns:c16="http://schemas.microsoft.com/office/drawing/2014/chart" uri="{C3380CC4-5D6E-409C-BE32-E72D297353CC}">
              <c16:uniqueId val="{00000001-4327-48DA-AFFA-255341EAE797}"/>
            </c:ext>
          </c:extLst>
        </c:ser>
        <c:dLbls>
          <c:showLegendKey val="0"/>
          <c:showVal val="0"/>
          <c:showCatName val="0"/>
          <c:showSerName val="0"/>
          <c:showPercent val="0"/>
          <c:showBubbleSize val="0"/>
        </c:dLbls>
        <c:gapWidth val="219"/>
        <c:overlap val="-27"/>
        <c:axId val="1290418992"/>
        <c:axId val="1282912880"/>
      </c:barChart>
      <c:catAx>
        <c:axId val="128810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03760"/>
        <c:crosses val="autoZero"/>
        <c:auto val="1"/>
        <c:lblAlgn val="ctr"/>
        <c:lblOffset val="100"/>
        <c:noMultiLvlLbl val="0"/>
      </c:catAx>
      <c:valAx>
        <c:axId val="1288103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04240"/>
        <c:crosses val="autoZero"/>
        <c:crossBetween val="between"/>
      </c:valAx>
      <c:valAx>
        <c:axId val="1282912880"/>
        <c:scaling>
          <c:orientation val="minMax"/>
        </c:scaling>
        <c:delete val="1"/>
        <c:axPos val="r"/>
        <c:numFmt formatCode="General" sourceLinked="1"/>
        <c:majorTickMark val="out"/>
        <c:minorTickMark val="none"/>
        <c:tickLblPos val="nextTo"/>
        <c:crossAx val="1290418992"/>
        <c:crosses val="max"/>
        <c:crossBetween val="between"/>
      </c:valAx>
      <c:catAx>
        <c:axId val="1290418992"/>
        <c:scaling>
          <c:orientation val="minMax"/>
        </c:scaling>
        <c:delete val="1"/>
        <c:axPos val="b"/>
        <c:numFmt formatCode="General" sourceLinked="1"/>
        <c:majorTickMark val="out"/>
        <c:minorTickMark val="none"/>
        <c:tickLblPos val="nextTo"/>
        <c:crossAx val="12829128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Report.xlsx]Analysis!PivotTable4</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0019316405674009"/>
          <c:y val="7.3170731707317069E-2"/>
          <c:w val="0.37687280662950839"/>
          <c:h val="0.81808975097624992"/>
        </c:manualLayout>
      </c:layout>
      <c:doughnutChart>
        <c:varyColors val="1"/>
        <c:ser>
          <c:idx val="0"/>
          <c:order val="0"/>
          <c:tx>
            <c:strRef>
              <c:f>Analysis!$G$1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7A-43C4-BFE6-5716BECA26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7A-43C4-BFE6-5716BECA2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7A-43C4-BFE6-5716BECA26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Analysis!$F$2:$F$4</c:f>
              <c:strCache>
                <c:ptCount val="3"/>
                <c:pt idx="0">
                  <c:v>Direct Sales</c:v>
                </c:pt>
                <c:pt idx="1">
                  <c:v>Online</c:v>
                </c:pt>
                <c:pt idx="2">
                  <c:v>Wholesaler</c:v>
                </c:pt>
              </c:strCache>
            </c:strRef>
          </c:cat>
          <c:val>
            <c:numRef>
              <c:f>Analysis!$G$2:$G$4</c:f>
              <c:numCache>
                <c:formatCode>General</c:formatCode>
                <c:ptCount val="3"/>
                <c:pt idx="0">
                  <c:v>3390.3550000000005</c:v>
                </c:pt>
                <c:pt idx="1">
                  <c:v>1836.6900000000003</c:v>
                </c:pt>
                <c:pt idx="2">
                  <c:v>1046.27</c:v>
                </c:pt>
              </c:numCache>
            </c:numRef>
          </c:val>
          <c:extLst>
            <c:ext xmlns:c16="http://schemas.microsoft.com/office/drawing/2014/chart" uri="{C3380CC4-5D6E-409C-BE32-E72D297353CC}">
              <c16:uniqueId val="{00000006-C27A-43C4-BFE6-5716BECA266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3606063287032941"/>
          <c:y val="0.25355547020037128"/>
          <c:w val="0.24146745701731104"/>
          <c:h val="0.452238653095192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Report.xlsx]Analysis!PivotTable5</c:name>
    <c:fmtId val="2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9970799828365404"/>
          <c:y val="7.0546737213403876E-2"/>
          <c:w val="0.35073752723584711"/>
          <c:h val="0.87406018692107934"/>
        </c:manualLayout>
      </c:layout>
      <c:doughnutChart>
        <c:varyColors val="1"/>
        <c:ser>
          <c:idx val="0"/>
          <c:order val="0"/>
          <c:tx>
            <c:strRef>
              <c:f>Analysis!$G$7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87-4603-80EB-CBC3BE502E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87-4603-80EB-CBC3BE502E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Analysis!$F$8:$F$9</c:f>
              <c:strCache>
                <c:ptCount val="2"/>
                <c:pt idx="0">
                  <c:v>Cash</c:v>
                </c:pt>
                <c:pt idx="1">
                  <c:v>Online</c:v>
                </c:pt>
              </c:strCache>
            </c:strRef>
          </c:cat>
          <c:val>
            <c:numRef>
              <c:f>Analysis!$G$8:$G$9</c:f>
              <c:numCache>
                <c:formatCode>General</c:formatCode>
                <c:ptCount val="2"/>
                <c:pt idx="0">
                  <c:v>20960.842199999999</c:v>
                </c:pt>
                <c:pt idx="1">
                  <c:v>20311.308400000002</c:v>
                </c:pt>
              </c:numCache>
            </c:numRef>
          </c:val>
          <c:extLst>
            <c:ext xmlns:c16="http://schemas.microsoft.com/office/drawing/2014/chart" uri="{C3380CC4-5D6E-409C-BE32-E72D297353CC}">
              <c16:uniqueId val="{00000004-7887-4603-80EB-CBC3BE502EB9}"/>
            </c:ext>
          </c:extLst>
        </c:ser>
        <c:dLbls>
          <c:showLegendKey val="0"/>
          <c:showVal val="1"/>
          <c:showCatName val="0"/>
          <c:showSerName val="0"/>
          <c:showPercent val="0"/>
          <c:showBubbleSize val="0"/>
          <c:showLeaderLines val="1"/>
        </c:dLbls>
        <c:firstSliceAng val="0"/>
        <c:holeSize val="36"/>
      </c:doughnutChart>
      <c:spPr>
        <a:noFill/>
        <a:ln>
          <a:noFill/>
        </a:ln>
        <a:effectLst/>
      </c:spPr>
    </c:plotArea>
    <c:legend>
      <c:legendPos val="r"/>
      <c:layout>
        <c:manualLayout>
          <c:xMode val="edge"/>
          <c:yMode val="edge"/>
          <c:x val="0.75613370780881695"/>
          <c:y val="0.26300601313724675"/>
          <c:w val="0.16955631342260566"/>
          <c:h val="0.35934952575372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00E625F-177D-4B96-8ABF-7C3C689B9ECE}">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2.xml"/><Relationship Id="rId7" Type="http://schemas.openxmlformats.org/officeDocument/2006/relationships/image" Target="../media/image3.png"/><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83820</xdr:rowOff>
    </xdr:from>
    <xdr:to>
      <xdr:col>18</xdr:col>
      <xdr:colOff>144780</xdr:colOff>
      <xdr:row>30</xdr:row>
      <xdr:rowOff>0</xdr:rowOff>
    </xdr:to>
    <xdr:grpSp>
      <xdr:nvGrpSpPr>
        <xdr:cNvPr id="70" name="Group 69">
          <a:extLst>
            <a:ext uri="{FF2B5EF4-FFF2-40B4-BE49-F238E27FC236}">
              <a16:creationId xmlns:a16="http://schemas.microsoft.com/office/drawing/2014/main" id="{B251DE60-6147-5E1C-CFE2-CF0ECB4BE7C6}"/>
            </a:ext>
          </a:extLst>
        </xdr:cNvPr>
        <xdr:cNvGrpSpPr/>
      </xdr:nvGrpSpPr>
      <xdr:grpSpPr>
        <a:xfrm>
          <a:off x="121920" y="83820"/>
          <a:ext cx="10995660" cy="5402580"/>
          <a:chOff x="2468880" y="2324100"/>
          <a:chExt cx="10995660" cy="5402580"/>
        </a:xfrm>
      </xdr:grpSpPr>
      <xdr:grpSp>
        <xdr:nvGrpSpPr>
          <xdr:cNvPr id="28" name="Group 27">
            <a:extLst>
              <a:ext uri="{FF2B5EF4-FFF2-40B4-BE49-F238E27FC236}">
                <a16:creationId xmlns:a16="http://schemas.microsoft.com/office/drawing/2014/main" id="{FF9D4818-6B08-F098-0B5F-1BBCCA02B939}"/>
              </a:ext>
            </a:extLst>
          </xdr:cNvPr>
          <xdr:cNvGrpSpPr/>
        </xdr:nvGrpSpPr>
        <xdr:grpSpPr>
          <a:xfrm>
            <a:off x="2468880" y="2324100"/>
            <a:ext cx="10965180" cy="5402580"/>
            <a:chOff x="1813560" y="2141220"/>
            <a:chExt cx="10965180" cy="5402580"/>
          </a:xfrm>
        </xdr:grpSpPr>
        <xdr:sp macro="" textlink="">
          <xdr:nvSpPr>
            <xdr:cNvPr id="2" name="Rectangle: Rounded Corners 1">
              <a:extLst>
                <a:ext uri="{FF2B5EF4-FFF2-40B4-BE49-F238E27FC236}">
                  <a16:creationId xmlns:a16="http://schemas.microsoft.com/office/drawing/2014/main" id="{B5BD1B07-13A9-85F6-1696-AC8E01560A63}"/>
                </a:ext>
              </a:extLst>
            </xdr:cNvPr>
            <xdr:cNvSpPr/>
          </xdr:nvSpPr>
          <xdr:spPr>
            <a:xfrm>
              <a:off x="1813560" y="2141220"/>
              <a:ext cx="10965180" cy="5402580"/>
            </a:xfrm>
            <a:prstGeom prst="roundRect">
              <a:avLst>
                <a:gd name="adj" fmla="val 4678"/>
              </a:avLst>
            </a:prstGeom>
            <a:ln w="28575">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cap="none" spc="0">
                <a:ln w="10160">
                  <a:solidFill>
                    <a:schemeClr val="accent4">
                      <a:lumMod val="60000"/>
                      <a:lumOff val="40000"/>
                    </a:schemeClr>
                  </a:solidFill>
                  <a:prstDash val="solid"/>
                </a:ln>
                <a:solidFill>
                  <a:srgbClr val="FFFFFF"/>
                </a:solidFill>
                <a:effectLst>
                  <a:outerShdw blurRad="38100" dist="22860" dir="5400000" algn="tl" rotWithShape="0">
                    <a:srgbClr val="000000">
                      <a:alpha val="30000"/>
                    </a:srgbClr>
                  </a:outerShdw>
                </a:effectLst>
              </a:endParaRPr>
            </a:p>
          </xdr:txBody>
        </xdr:sp>
        <xdr:sp macro="" textlink="">
          <xdr:nvSpPr>
            <xdr:cNvPr id="3" name="Rectangle 2">
              <a:extLst>
                <a:ext uri="{FF2B5EF4-FFF2-40B4-BE49-F238E27FC236}">
                  <a16:creationId xmlns:a16="http://schemas.microsoft.com/office/drawing/2014/main" id="{2B20CA3A-0222-E81A-3260-D9781347033F}"/>
                </a:ext>
              </a:extLst>
            </xdr:cNvPr>
            <xdr:cNvSpPr/>
          </xdr:nvSpPr>
          <xdr:spPr>
            <a:xfrm>
              <a:off x="2011680" y="2301240"/>
              <a:ext cx="800100" cy="510540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6" name="Rectangle 5">
              <a:extLst>
                <a:ext uri="{FF2B5EF4-FFF2-40B4-BE49-F238E27FC236}">
                  <a16:creationId xmlns:a16="http://schemas.microsoft.com/office/drawing/2014/main" id="{C317CB01-C8DA-4C3A-8C04-513B9FBCC767}"/>
                </a:ext>
              </a:extLst>
            </xdr:cNvPr>
            <xdr:cNvSpPr/>
          </xdr:nvSpPr>
          <xdr:spPr>
            <a:xfrm>
              <a:off x="2903220" y="2286000"/>
              <a:ext cx="4160520" cy="7772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7" name="Rectangle 6">
              <a:extLst>
                <a:ext uri="{FF2B5EF4-FFF2-40B4-BE49-F238E27FC236}">
                  <a16:creationId xmlns:a16="http://schemas.microsoft.com/office/drawing/2014/main" id="{F1BE2A41-546F-43C4-9194-0B0B435F821D}"/>
                </a:ext>
              </a:extLst>
            </xdr:cNvPr>
            <xdr:cNvSpPr/>
          </xdr:nvSpPr>
          <xdr:spPr>
            <a:xfrm>
              <a:off x="7155180" y="2247900"/>
              <a:ext cx="5478780" cy="80772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8" name="Rectangle 7">
              <a:extLst>
                <a:ext uri="{FF2B5EF4-FFF2-40B4-BE49-F238E27FC236}">
                  <a16:creationId xmlns:a16="http://schemas.microsoft.com/office/drawing/2014/main" id="{F165F295-59CF-4FB7-8581-FFDC8AF5DBA4}"/>
                </a:ext>
              </a:extLst>
            </xdr:cNvPr>
            <xdr:cNvSpPr/>
          </xdr:nvSpPr>
          <xdr:spPr>
            <a:xfrm>
              <a:off x="2895600" y="4899660"/>
              <a:ext cx="4381500" cy="249936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9" name="Rectangle 8">
              <a:extLst>
                <a:ext uri="{FF2B5EF4-FFF2-40B4-BE49-F238E27FC236}">
                  <a16:creationId xmlns:a16="http://schemas.microsoft.com/office/drawing/2014/main" id="{1863582F-1788-486F-BEFC-6C48751B3DFD}"/>
                </a:ext>
              </a:extLst>
            </xdr:cNvPr>
            <xdr:cNvSpPr/>
          </xdr:nvSpPr>
          <xdr:spPr>
            <a:xfrm>
              <a:off x="7376160" y="4899660"/>
              <a:ext cx="5326380" cy="249936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10" name="Rectangle 9">
              <a:extLst>
                <a:ext uri="{FF2B5EF4-FFF2-40B4-BE49-F238E27FC236}">
                  <a16:creationId xmlns:a16="http://schemas.microsoft.com/office/drawing/2014/main" id="{94FCED7F-9065-414C-97C7-EC3F34481485}"/>
                </a:ext>
              </a:extLst>
            </xdr:cNvPr>
            <xdr:cNvSpPr/>
          </xdr:nvSpPr>
          <xdr:spPr>
            <a:xfrm>
              <a:off x="2918460" y="3169920"/>
              <a:ext cx="3558540" cy="163068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11" name="Rectangle 10">
              <a:extLst>
                <a:ext uri="{FF2B5EF4-FFF2-40B4-BE49-F238E27FC236}">
                  <a16:creationId xmlns:a16="http://schemas.microsoft.com/office/drawing/2014/main" id="{32183356-9FAF-4005-8FA7-C44D93072244}"/>
                </a:ext>
              </a:extLst>
            </xdr:cNvPr>
            <xdr:cNvSpPr/>
          </xdr:nvSpPr>
          <xdr:spPr>
            <a:xfrm>
              <a:off x="6560820" y="3185160"/>
              <a:ext cx="3810000" cy="159258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sp macro="" textlink="">
          <xdr:nvSpPr>
            <xdr:cNvPr id="12" name="Scroll: Vertical 11">
              <a:extLst>
                <a:ext uri="{FF2B5EF4-FFF2-40B4-BE49-F238E27FC236}">
                  <a16:creationId xmlns:a16="http://schemas.microsoft.com/office/drawing/2014/main" id="{74B848CF-BD85-392F-DA98-D99E0C175C30}"/>
                </a:ext>
              </a:extLst>
            </xdr:cNvPr>
            <xdr:cNvSpPr/>
          </xdr:nvSpPr>
          <xdr:spPr>
            <a:xfrm>
              <a:off x="10469880" y="3215640"/>
              <a:ext cx="1874520" cy="1546860"/>
            </a:xfrm>
            <a:prstGeom prst="verticalScroll">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graphicFrame macro="">
          <xdr:nvGraphicFramePr>
            <xdr:cNvPr id="13" name="Chart 12">
              <a:extLst>
                <a:ext uri="{FF2B5EF4-FFF2-40B4-BE49-F238E27FC236}">
                  <a16:creationId xmlns:a16="http://schemas.microsoft.com/office/drawing/2014/main" id="{73BF3468-B4FD-410E-AEC7-9F2FE5871987}"/>
                </a:ext>
              </a:extLst>
            </xdr:cNvPr>
            <xdr:cNvGraphicFramePr>
              <a:graphicFrameLocks/>
            </xdr:cNvGraphicFramePr>
          </xdr:nvGraphicFramePr>
          <xdr:xfrm>
            <a:off x="3070860" y="5067300"/>
            <a:ext cx="3985260" cy="224028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874620BC-ACCD-42EE-A72B-519D0E666320}"/>
                    </a:ext>
                  </a:extLst>
                </xdr:cNvPr>
                <xdr:cNvGraphicFramePr/>
              </xdr:nvGraphicFramePr>
              <xdr:xfrm>
                <a:off x="7452360" y="5067300"/>
                <a:ext cx="5196840" cy="225933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52360" y="5067300"/>
                  <a:ext cx="5196840" cy="22593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16" name="Month">
                  <a:extLst>
                    <a:ext uri="{FF2B5EF4-FFF2-40B4-BE49-F238E27FC236}">
                      <a16:creationId xmlns:a16="http://schemas.microsoft.com/office/drawing/2014/main" id="{1A2E6728-6690-4189-AB11-7E59C9954A92}"/>
                    </a:ext>
                  </a:extLst>
                </xdr:cNvPr>
                <xdr:cNvGraphicFramePr/>
              </xdr:nvGraphicFramePr>
              <xdr:xfrm>
                <a:off x="2080260" y="2430780"/>
                <a:ext cx="670560" cy="488442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88620" y="373380"/>
                  <a:ext cx="670560" cy="488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7" name="sales type">
                  <a:extLst>
                    <a:ext uri="{FF2B5EF4-FFF2-40B4-BE49-F238E27FC236}">
                      <a16:creationId xmlns:a16="http://schemas.microsoft.com/office/drawing/2014/main" id="{0EC9277B-FDC1-4CE6-BF30-7C0BCFC43F92}"/>
                    </a:ext>
                  </a:extLst>
                </xdr:cNvPr>
                <xdr:cNvGraphicFramePr/>
              </xdr:nvGraphicFramePr>
              <xdr:xfrm>
                <a:off x="2956560" y="2362200"/>
                <a:ext cx="4015740" cy="655320"/>
              </xdr:xfrm>
              <a:graphic>
                <a:graphicData uri="http://schemas.microsoft.com/office/drawing/2010/slicer">
                  <sle:slicer xmlns:sle="http://schemas.microsoft.com/office/drawing/2010/slicer" name="sales type"/>
                </a:graphicData>
              </a:graphic>
            </xdr:graphicFrame>
          </mc:Choice>
          <mc:Fallback>
            <xdr:sp macro="" textlink="">
              <xdr:nvSpPr>
                <xdr:cNvPr id="0" name=""/>
                <xdr:cNvSpPr>
                  <a:spLocks noTextEdit="1"/>
                </xdr:cNvSpPr>
              </xdr:nvSpPr>
              <xdr:spPr>
                <a:xfrm>
                  <a:off x="1264920" y="304800"/>
                  <a:ext cx="401574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8" name="Chart 17">
              <a:extLst>
                <a:ext uri="{FF2B5EF4-FFF2-40B4-BE49-F238E27FC236}">
                  <a16:creationId xmlns:a16="http://schemas.microsoft.com/office/drawing/2014/main" id="{9078CCB8-738E-4112-BD7C-94660F84C186}"/>
                </a:ext>
              </a:extLst>
            </xdr:cNvPr>
            <xdr:cNvGraphicFramePr>
              <a:graphicFrameLocks/>
            </xdr:cNvGraphicFramePr>
          </xdr:nvGraphicFramePr>
          <xdr:xfrm>
            <a:off x="2895600" y="3162300"/>
            <a:ext cx="3390900" cy="1562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0" name="Chart 19">
              <a:extLst>
                <a:ext uri="{FF2B5EF4-FFF2-40B4-BE49-F238E27FC236}">
                  <a16:creationId xmlns:a16="http://schemas.microsoft.com/office/drawing/2014/main" id="{E4152AD2-78FC-4261-B84F-E9C23CD8DDA4}"/>
                </a:ext>
              </a:extLst>
            </xdr:cNvPr>
            <xdr:cNvGraphicFramePr>
              <a:graphicFrameLocks/>
            </xdr:cNvGraphicFramePr>
          </xdr:nvGraphicFramePr>
          <xdr:xfrm>
            <a:off x="6644640" y="3253740"/>
            <a:ext cx="3589020" cy="144018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1" name="Rectangle 20">
              <a:extLst>
                <a:ext uri="{FF2B5EF4-FFF2-40B4-BE49-F238E27FC236}">
                  <a16:creationId xmlns:a16="http://schemas.microsoft.com/office/drawing/2014/main" id="{7944B8C0-E3C2-9D98-5AF3-6C44B127F45B}"/>
                </a:ext>
              </a:extLst>
            </xdr:cNvPr>
            <xdr:cNvSpPr/>
          </xdr:nvSpPr>
          <xdr:spPr>
            <a:xfrm>
              <a:off x="7261860" y="2324100"/>
              <a:ext cx="5234940" cy="685800"/>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69CA673F-0686-C469-34A9-7310BD945246}"/>
                </a:ext>
              </a:extLst>
            </xdr:cNvPr>
            <xdr:cNvSpPr txBox="1"/>
          </xdr:nvSpPr>
          <xdr:spPr>
            <a:xfrm>
              <a:off x="7650480" y="2430780"/>
              <a:ext cx="15392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Total Sales</a:t>
              </a:r>
            </a:p>
          </xdr:txBody>
        </xdr:sp>
        <xdr:sp macro="" textlink="Analysis!G17">
          <xdr:nvSpPr>
            <xdr:cNvPr id="23" name="TextBox 22">
              <a:extLst>
                <a:ext uri="{FF2B5EF4-FFF2-40B4-BE49-F238E27FC236}">
                  <a16:creationId xmlns:a16="http://schemas.microsoft.com/office/drawing/2014/main" id="{55ACAEC9-EB7A-40BD-8169-0C11E45A4DC6}"/>
                </a:ext>
              </a:extLst>
            </xdr:cNvPr>
            <xdr:cNvSpPr txBox="1"/>
          </xdr:nvSpPr>
          <xdr:spPr>
            <a:xfrm>
              <a:off x="7406640" y="267462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BB9076-82DD-49B9-AD10-61CB428D242C}" type="TxLink">
                <a:rPr lang="en-US" sz="1200" b="1" i="0" u="none" strike="noStrike">
                  <a:solidFill>
                    <a:schemeClr val="accent2"/>
                  </a:solidFill>
                  <a:latin typeface="Calibri"/>
                  <a:ea typeface="Calibri"/>
                  <a:cs typeface="Calibri"/>
                </a:rPr>
                <a:t>41272</a:t>
              </a:fld>
              <a:endParaRPr lang="en-IN" sz="1600" b="1">
                <a:solidFill>
                  <a:schemeClr val="accent2"/>
                </a:solidFill>
              </a:endParaRPr>
            </a:p>
          </xdr:txBody>
        </xdr:sp>
      </xdr:grpSp>
      <xdr:pic>
        <xdr:nvPicPr>
          <xdr:cNvPr id="30" name="Graphic 29" descr="Money with solid fill">
            <a:extLst>
              <a:ext uri="{FF2B5EF4-FFF2-40B4-BE49-F238E27FC236}">
                <a16:creationId xmlns:a16="http://schemas.microsoft.com/office/drawing/2014/main" id="{F73CE09B-4AA8-74C2-8BBB-B7EA673DC61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978140" y="2560320"/>
            <a:ext cx="518160" cy="518160"/>
          </a:xfrm>
          <a:prstGeom prst="rect">
            <a:avLst/>
          </a:prstGeom>
        </xdr:spPr>
      </xdr:pic>
      <xdr:sp macro="" textlink="Analysis!G18">
        <xdr:nvSpPr>
          <xdr:cNvPr id="48" name="TextBox 47">
            <a:extLst>
              <a:ext uri="{FF2B5EF4-FFF2-40B4-BE49-F238E27FC236}">
                <a16:creationId xmlns:a16="http://schemas.microsoft.com/office/drawing/2014/main" id="{7B0C879D-E0CE-417E-8B9E-073F6E77A74C}"/>
              </a:ext>
            </a:extLst>
          </xdr:cNvPr>
          <xdr:cNvSpPr txBox="1"/>
        </xdr:nvSpPr>
        <xdr:spPr>
          <a:xfrm>
            <a:off x="10035540" y="284988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1FA3A51-D283-4342-9906-D6C29DC66B8D}" type="TxLink">
              <a:rPr lang="en-US" sz="1100" b="1" i="0" u="none" strike="noStrike">
                <a:solidFill>
                  <a:schemeClr val="accent2"/>
                </a:solidFill>
                <a:latin typeface="Calibri"/>
                <a:ea typeface="Calibri"/>
                <a:cs typeface="Calibri"/>
              </a:rPr>
              <a:t>34290</a:t>
            </a:fld>
            <a:endParaRPr lang="en-IN" sz="1600" b="1">
              <a:solidFill>
                <a:schemeClr val="accent2"/>
              </a:solidFill>
            </a:endParaRPr>
          </a:p>
        </xdr:txBody>
      </xdr:sp>
      <xdr:sp macro="" textlink="Analysis!G20">
        <xdr:nvSpPr>
          <xdr:cNvPr id="49" name="TextBox 48">
            <a:extLst>
              <a:ext uri="{FF2B5EF4-FFF2-40B4-BE49-F238E27FC236}">
                <a16:creationId xmlns:a16="http://schemas.microsoft.com/office/drawing/2014/main" id="{DAB7340F-0702-482F-9775-7C37BA3B7DAE}"/>
              </a:ext>
            </a:extLst>
          </xdr:cNvPr>
          <xdr:cNvSpPr txBox="1"/>
        </xdr:nvSpPr>
        <xdr:spPr>
          <a:xfrm>
            <a:off x="11620500" y="284988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D0B356-155E-4B76-BE05-D16EF5E5C2A7}" type="TxLink">
              <a:rPr lang="en-US" sz="1200" b="1" i="0" u="none" strike="noStrike">
                <a:solidFill>
                  <a:schemeClr val="accent2"/>
                </a:solidFill>
                <a:latin typeface="Calibri"/>
                <a:ea typeface="Calibri"/>
                <a:cs typeface="Calibri"/>
              </a:rPr>
              <a:t>20%</a:t>
            </a:fld>
            <a:endParaRPr lang="en-IN" sz="1800" b="1">
              <a:solidFill>
                <a:schemeClr val="accent2"/>
              </a:solidFill>
            </a:endParaRPr>
          </a:p>
        </xdr:txBody>
      </xdr:sp>
      <xdr:sp macro="" textlink="Analysis!G17">
        <xdr:nvSpPr>
          <xdr:cNvPr id="59" name="TextBox 58">
            <a:extLst>
              <a:ext uri="{FF2B5EF4-FFF2-40B4-BE49-F238E27FC236}">
                <a16:creationId xmlns:a16="http://schemas.microsoft.com/office/drawing/2014/main" id="{BFF1143A-55DA-46D1-B311-AD96F75D6CF2}"/>
              </a:ext>
            </a:extLst>
          </xdr:cNvPr>
          <xdr:cNvSpPr txBox="1"/>
        </xdr:nvSpPr>
        <xdr:spPr>
          <a:xfrm>
            <a:off x="10157460" y="258318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ysClr val="windowText" lastClr="000000"/>
                </a:solidFill>
              </a:rPr>
              <a:t>Total</a:t>
            </a:r>
            <a:r>
              <a:rPr lang="en-IN" sz="1400" b="1" baseline="0">
                <a:solidFill>
                  <a:sysClr val="windowText" lastClr="000000"/>
                </a:solidFill>
              </a:rPr>
              <a:t> Profit</a:t>
            </a:r>
            <a:endParaRPr lang="en-IN" sz="1400" b="1">
              <a:solidFill>
                <a:sysClr val="windowText" lastClr="000000"/>
              </a:solidFill>
            </a:endParaRPr>
          </a:p>
        </xdr:txBody>
      </xdr:sp>
      <xdr:sp macro="" textlink="Analysis!G17">
        <xdr:nvSpPr>
          <xdr:cNvPr id="61" name="TextBox 60">
            <a:extLst>
              <a:ext uri="{FF2B5EF4-FFF2-40B4-BE49-F238E27FC236}">
                <a16:creationId xmlns:a16="http://schemas.microsoft.com/office/drawing/2014/main" id="{52A878B9-D051-41C8-B7F7-638CC872E322}"/>
              </a:ext>
            </a:extLst>
          </xdr:cNvPr>
          <xdr:cNvSpPr txBox="1"/>
        </xdr:nvSpPr>
        <xdr:spPr>
          <a:xfrm>
            <a:off x="11689080" y="257556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ysClr val="windowText" lastClr="000000"/>
                </a:solidFill>
              </a:rPr>
              <a:t>Profit</a:t>
            </a:r>
            <a:r>
              <a:rPr lang="en-IN" sz="1400" b="1" baseline="0">
                <a:solidFill>
                  <a:sysClr val="windowText" lastClr="000000"/>
                </a:solidFill>
              </a:rPr>
              <a:t> %</a:t>
            </a:r>
            <a:endParaRPr lang="en-IN" sz="1600" b="1">
              <a:solidFill>
                <a:sysClr val="windowText" lastClr="000000"/>
              </a:solidFill>
            </a:endParaRPr>
          </a:p>
        </xdr:txBody>
      </xdr:sp>
      <xdr:pic>
        <xdr:nvPicPr>
          <xdr:cNvPr id="63" name="Graphic 62" descr="Bar graph with upward trend with solid fill">
            <a:extLst>
              <a:ext uri="{FF2B5EF4-FFF2-40B4-BE49-F238E27FC236}">
                <a16:creationId xmlns:a16="http://schemas.microsoft.com/office/drawing/2014/main" id="{44AA3F80-6CE2-22F5-3562-D2A2C154489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928860" y="2598420"/>
            <a:ext cx="678180" cy="518160"/>
          </a:xfrm>
          <a:prstGeom prst="rect">
            <a:avLst/>
          </a:prstGeom>
        </xdr:spPr>
      </xdr:pic>
      <xdr:sp macro="" textlink="Analysis!G17">
        <xdr:nvSpPr>
          <xdr:cNvPr id="66" name="TextBox 65">
            <a:extLst>
              <a:ext uri="{FF2B5EF4-FFF2-40B4-BE49-F238E27FC236}">
                <a16:creationId xmlns:a16="http://schemas.microsoft.com/office/drawing/2014/main" id="{53F55469-D9D6-42E9-B829-A5B9A100A904}"/>
              </a:ext>
            </a:extLst>
          </xdr:cNvPr>
          <xdr:cNvSpPr txBox="1"/>
        </xdr:nvSpPr>
        <xdr:spPr>
          <a:xfrm>
            <a:off x="11125200" y="366522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ysClr val="windowText" lastClr="000000"/>
                </a:solidFill>
              </a:rPr>
              <a:t>TOP</a:t>
            </a:r>
            <a:r>
              <a:rPr lang="en-IN" sz="1400" b="1" baseline="0">
                <a:solidFill>
                  <a:sysClr val="windowText" lastClr="000000"/>
                </a:solidFill>
              </a:rPr>
              <a:t> PRODUCT</a:t>
            </a:r>
            <a:endParaRPr lang="en-IN" sz="1600" b="1">
              <a:solidFill>
                <a:sysClr val="windowText" lastClr="000000"/>
              </a:solidFill>
            </a:endParaRPr>
          </a:p>
        </xdr:txBody>
      </xdr:sp>
      <xdr:sp macro="" textlink="Analysis!K1">
        <xdr:nvSpPr>
          <xdr:cNvPr id="67" name="TextBox 66">
            <a:extLst>
              <a:ext uri="{FF2B5EF4-FFF2-40B4-BE49-F238E27FC236}">
                <a16:creationId xmlns:a16="http://schemas.microsoft.com/office/drawing/2014/main" id="{92B827A8-41B3-4E17-AA82-6F15AE53CA4B}"/>
              </a:ext>
            </a:extLst>
          </xdr:cNvPr>
          <xdr:cNvSpPr txBox="1"/>
        </xdr:nvSpPr>
        <xdr:spPr>
          <a:xfrm>
            <a:off x="11064240" y="392430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5DB371-F9DA-42BC-81B1-5F01DC5C9CF0}" type="TxLink">
              <a:rPr lang="en-US" sz="1200" b="1" i="0" u="none" strike="noStrike">
                <a:solidFill>
                  <a:srgbClr val="FF0000"/>
                </a:solidFill>
                <a:latin typeface="Calibri"/>
                <a:ea typeface="Calibri"/>
                <a:cs typeface="Calibri"/>
              </a:rPr>
              <a:t>P0025</a:t>
            </a:fld>
            <a:endParaRPr lang="en-IN" sz="1800" b="1">
              <a:solidFill>
                <a:srgbClr val="FF0000"/>
              </a:solidFill>
            </a:endParaRPr>
          </a:p>
        </xdr:txBody>
      </xdr:sp>
      <xdr:sp macro="" textlink="Analysis!L1">
        <xdr:nvSpPr>
          <xdr:cNvPr id="68" name="TextBox 67">
            <a:extLst>
              <a:ext uri="{FF2B5EF4-FFF2-40B4-BE49-F238E27FC236}">
                <a16:creationId xmlns:a16="http://schemas.microsoft.com/office/drawing/2014/main" id="{309E0F17-C2A0-464E-B685-B49A7C3FE316}"/>
              </a:ext>
            </a:extLst>
          </xdr:cNvPr>
          <xdr:cNvSpPr txBox="1"/>
        </xdr:nvSpPr>
        <xdr:spPr>
          <a:xfrm>
            <a:off x="11109960" y="4183380"/>
            <a:ext cx="1775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0F0B85-B0BF-49A2-83C8-E44B8F4DDC1C}" type="TxLink">
              <a:rPr lang="en-US" sz="1200" b="1" i="0" u="none" strike="noStrike">
                <a:solidFill>
                  <a:srgbClr val="FF0000"/>
                </a:solidFill>
                <a:latin typeface="Calibri"/>
                <a:ea typeface="Calibri"/>
                <a:cs typeface="Calibri"/>
              </a:rPr>
              <a:t>13705.716</a:t>
            </a:fld>
            <a:endParaRPr lang="en-IN" sz="2000" b="1">
              <a:solidFill>
                <a:srgbClr val="FF0000"/>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a" refreshedDate="45567.580590277779" createdVersion="8" refreshedVersion="8" minRefreshableVersion="3" recordCount="56" xr:uid="{3C030BD1-C872-45AA-9EBA-16F9AB691D55}">
  <cacheSource type="worksheet">
    <worksheetSource ref="A1:L57" sheet="Sheet1"/>
  </cacheSource>
  <cacheFields count="13">
    <cacheField name="Date" numFmtId="15">
      <sharedItems containsSemiMixedTypes="0" containsNonDate="0" containsDate="1" containsString="0" minDate="2021-01-01T00:00:00" maxDate="2022-02-01T00:00:00"/>
    </cacheField>
    <cacheField name="EMP NAME" numFmtId="0">
      <sharedItems/>
    </cacheField>
    <cacheField name="QUANTITY" numFmtId="0">
      <sharedItems containsSemiMixedTypes="0" containsString="0" containsNumber="1" containsInteger="1" minValue="1" maxValue="15"/>
    </cacheField>
    <cacheField name="PRODUCT ID" numFmtId="0">
      <sharedItems count="5">
        <s v="P0026"/>
        <s v="P0027"/>
        <s v="P0028"/>
        <s v="P0025"/>
        <s v="P0024"/>
      </sharedItems>
    </cacheField>
    <cacheField name="sales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minValue="0" maxValue="0.03"/>
    </cacheField>
    <cacheField name="Buying Price" numFmtId="0">
      <sharedItems containsSemiMixedTypes="0" containsString="0" containsNumber="1" containsInteger="1" minValue="5" maxValue="150"/>
    </cacheField>
    <cacheField name="Selling Price" numFmtId="0">
      <sharedItems containsSemiMixedTypes="0" containsString="0" containsNumber="1" minValue="6.7" maxValue="580.54499999999996"/>
    </cacheField>
    <cacheField name="Total Buying Price" numFmtId="0">
      <sharedItems containsSemiMixedTypes="0" containsString="0" containsNumber="1" containsInteger="1" minValue="24" maxValue="2220"/>
    </cacheField>
    <cacheField name="Total Selling Price" numFmtId="0">
      <sharedItems containsSemiMixedTypes="0" containsString="0" containsNumber="1" minValue="31.44" maxValue="3019.2"/>
    </cacheField>
    <cacheField name="Month" numFmtId="0">
      <sharedItems count="12">
        <s v="Jan"/>
        <s v="Feb"/>
        <s v="Mar"/>
        <s v="Apr"/>
        <s v="May"/>
        <s v="Jun"/>
        <s v="Jul"/>
        <s v="Aug"/>
        <s v="Sep"/>
        <s v="Oct"/>
        <s v="Nov"/>
        <s v="Dec"/>
      </sharedItems>
    </cacheField>
    <cacheField name="profit price" numFmtId="0" formula="'Total Selling Price' -'Total Buying Price'" databaseField="0"/>
  </cacheFields>
  <extLst>
    <ext xmlns:x14="http://schemas.microsoft.com/office/spreadsheetml/2009/9/main" uri="{725AE2AE-9491-48be-B2B4-4EB974FC3084}">
      <x14:pivotCacheDefinition pivotCacheId="1241030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d v="2021-01-01T00:00:00"/>
    <s v="RAJ KUMAR"/>
    <n v="9"/>
    <x v="0"/>
    <x v="0"/>
    <x v="0"/>
    <n v="0.02"/>
    <n v="144"/>
    <n v="156.96"/>
    <n v="1296"/>
    <n v="1384.3871999999999"/>
    <x v="0"/>
  </r>
  <r>
    <d v="2021-01-02T00:00:00"/>
    <s v="RINKU"/>
    <n v="15"/>
    <x v="1"/>
    <x v="1"/>
    <x v="1"/>
    <n v="0"/>
    <n v="72"/>
    <n v="79.92"/>
    <n v="1080"/>
    <n v="1198.8"/>
    <x v="1"/>
  </r>
  <r>
    <d v="2021-01-02T00:00:00"/>
    <s v="NEERAJ"/>
    <n v="6"/>
    <x v="0"/>
    <x v="2"/>
    <x v="1"/>
    <n v="0.01"/>
    <n v="112"/>
    <n v="122.08"/>
    <n v="672"/>
    <n v="725.15520000000004"/>
    <x v="2"/>
  </r>
  <r>
    <d v="2021-01-03T00:00:00"/>
    <s v="NEERAJ"/>
    <n v="5"/>
    <x v="0"/>
    <x v="2"/>
    <x v="0"/>
    <n v="0"/>
    <n v="44"/>
    <n v="580.54499999999996"/>
    <n v="220"/>
    <n v="244.2"/>
    <x v="3"/>
  </r>
  <r>
    <d v="2021-01-04T00:00:00"/>
    <s v="RAJ KUMAR"/>
    <n v="12"/>
    <x v="2"/>
    <x v="1"/>
    <x v="0"/>
    <n v="0"/>
    <n v="5"/>
    <n v="6.7"/>
    <n v="60"/>
    <n v="80.400000000000006"/>
    <x v="4"/>
  </r>
  <r>
    <d v="2021-01-09T00:00:00"/>
    <s v="RAJ KUMAR"/>
    <n v="1"/>
    <x v="0"/>
    <x v="2"/>
    <x v="1"/>
    <n v="0"/>
    <n v="93"/>
    <n v="104.16"/>
    <n v="93"/>
    <n v="104.16"/>
    <x v="5"/>
  </r>
  <r>
    <d v="2021-01-09T00:00:00"/>
    <s v="RAJ KUMAR"/>
    <n v="8"/>
    <x v="3"/>
    <x v="2"/>
    <x v="1"/>
    <n v="0"/>
    <n v="71"/>
    <n v="80.94"/>
    <n v="568"/>
    <n v="647.52"/>
    <x v="6"/>
  </r>
  <r>
    <d v="2021-01-09T00:00:00"/>
    <s v="RAJ KUMAR"/>
    <n v="4"/>
    <x v="0"/>
    <x v="2"/>
    <x v="0"/>
    <n v="0"/>
    <n v="7"/>
    <n v="8.33"/>
    <n v="28"/>
    <n v="33.32"/>
    <x v="7"/>
  </r>
  <r>
    <d v="2021-01-11T00:00:00"/>
    <s v="RAJ KUMAR"/>
    <n v="3"/>
    <x v="0"/>
    <x v="2"/>
    <x v="1"/>
    <n v="0"/>
    <n v="67"/>
    <n v="85.76"/>
    <n v="201"/>
    <n v="257.27999999999997"/>
    <x v="8"/>
  </r>
  <r>
    <d v="2021-01-11T00:00:00"/>
    <s v="RINKU"/>
    <n v="4"/>
    <x v="4"/>
    <x v="0"/>
    <x v="0"/>
    <n v="0.01"/>
    <n v="112"/>
    <n v="146.72"/>
    <n v="448"/>
    <n v="581.01120000000003"/>
    <x v="9"/>
  </r>
  <r>
    <d v="2021-01-11T00:00:00"/>
    <s v="RINKU"/>
    <n v="4"/>
    <x v="1"/>
    <x v="2"/>
    <x v="0"/>
    <n v="0"/>
    <n v="120"/>
    <n v="162"/>
    <n v="480"/>
    <n v="648"/>
    <x v="10"/>
  </r>
  <r>
    <d v="2021-01-12T00:00:00"/>
    <s v="MOHAN"/>
    <n v="10"/>
    <x v="2"/>
    <x v="1"/>
    <x v="1"/>
    <n v="0"/>
    <n v="120"/>
    <n v="162"/>
    <n v="1200"/>
    <n v="1620"/>
    <x v="11"/>
  </r>
  <r>
    <d v="2021-01-18T00:00:00"/>
    <s v="RAJ KUMAR"/>
    <n v="13"/>
    <x v="3"/>
    <x v="2"/>
    <x v="0"/>
    <n v="0"/>
    <n v="76"/>
    <n v="82.08"/>
    <n v="988"/>
    <n v="1067.04"/>
    <x v="0"/>
  </r>
  <r>
    <d v="2021-01-18T00:00:00"/>
    <s v="NEERAJ"/>
    <n v="3"/>
    <x v="4"/>
    <x v="1"/>
    <x v="1"/>
    <n v="0"/>
    <n v="141"/>
    <n v="149.46"/>
    <n v="423"/>
    <n v="448.38"/>
    <x v="1"/>
  </r>
  <r>
    <d v="2021-01-19T00:00:00"/>
    <s v="RINKU"/>
    <n v="6"/>
    <x v="0"/>
    <x v="2"/>
    <x v="1"/>
    <n v="0.02"/>
    <n v="5"/>
    <n v="6.7"/>
    <n v="30"/>
    <n v="39.396000000000001"/>
    <x v="2"/>
  </r>
  <r>
    <d v="2021-01-20T00:00:00"/>
    <s v="RAJ KUMAR"/>
    <n v="4"/>
    <x v="3"/>
    <x v="2"/>
    <x v="1"/>
    <n v="0"/>
    <n v="55"/>
    <n v="58.3"/>
    <n v="220"/>
    <n v="233.2"/>
    <x v="3"/>
  </r>
  <r>
    <d v="2021-01-20T00:00:00"/>
    <s v="NEERAJ"/>
    <n v="4"/>
    <x v="1"/>
    <x v="2"/>
    <x v="1"/>
    <n v="0"/>
    <n v="61"/>
    <n v="76.25"/>
    <n v="244"/>
    <n v="305"/>
    <x v="4"/>
  </r>
  <r>
    <d v="2021-01-21T00:00:00"/>
    <s v="NEERAJ"/>
    <n v="15"/>
    <x v="4"/>
    <x v="0"/>
    <x v="1"/>
    <n v="0"/>
    <n v="44"/>
    <n v="48.84"/>
    <n v="660"/>
    <n v="732.6"/>
    <x v="5"/>
  </r>
  <r>
    <d v="2021-01-21T00:00:00"/>
    <s v="RINKU"/>
    <n v="9"/>
    <x v="0"/>
    <x v="2"/>
    <x v="0"/>
    <n v="0"/>
    <n v="71"/>
    <n v="80.94"/>
    <n v="639"/>
    <n v="728.46"/>
    <x v="6"/>
  </r>
  <r>
    <d v="2021-01-21T00:00:00"/>
    <s v="NEERAJ"/>
    <n v="6"/>
    <x v="2"/>
    <x v="2"/>
    <x v="0"/>
    <n v="0.01"/>
    <n v="120"/>
    <n v="162"/>
    <n v="720"/>
    <n v="962.28"/>
    <x v="7"/>
  </r>
  <r>
    <d v="2021-01-25T00:00:00"/>
    <s v="NEERAJ"/>
    <n v="6"/>
    <x v="2"/>
    <x v="2"/>
    <x v="1"/>
    <n v="0"/>
    <n v="55"/>
    <n v="58.3"/>
    <n v="330"/>
    <n v="349.8"/>
    <x v="8"/>
  </r>
  <r>
    <d v="2021-01-25T00:00:00"/>
    <s v="RINKU"/>
    <n v="7"/>
    <x v="2"/>
    <x v="2"/>
    <x v="0"/>
    <n v="0"/>
    <n v="5"/>
    <n v="6.7"/>
    <n v="35"/>
    <n v="46.9"/>
    <x v="9"/>
  </r>
  <r>
    <d v="2021-01-25T00:00:00"/>
    <s v="RAJ KUMAR"/>
    <n v="14"/>
    <x v="4"/>
    <x v="2"/>
    <x v="0"/>
    <n v="0"/>
    <n v="93"/>
    <n v="104.16"/>
    <n v="1302"/>
    <n v="1458.24"/>
    <x v="10"/>
  </r>
  <r>
    <d v="2021-01-26T00:00:00"/>
    <s v="MOHAN"/>
    <n v="9"/>
    <x v="0"/>
    <x v="0"/>
    <x v="1"/>
    <n v="0"/>
    <n v="76"/>
    <n v="82.08"/>
    <n v="684"/>
    <n v="738.72"/>
    <x v="11"/>
  </r>
  <r>
    <d v="2021-01-26T00:00:00"/>
    <s v="RINKU"/>
    <n v="7"/>
    <x v="0"/>
    <x v="1"/>
    <x v="1"/>
    <n v="0.03"/>
    <n v="75"/>
    <n v="85.5"/>
    <n v="525"/>
    <n v="580.54499999999996"/>
    <x v="0"/>
  </r>
  <r>
    <d v="2021-01-26T00:00:00"/>
    <s v="NEERAJ"/>
    <n v="7"/>
    <x v="1"/>
    <x v="1"/>
    <x v="0"/>
    <n v="0"/>
    <n v="98"/>
    <n v="103.88"/>
    <n v="686"/>
    <n v="727.16"/>
    <x v="1"/>
  </r>
  <r>
    <d v="2021-01-27T00:00:00"/>
    <s v="RINKU"/>
    <n v="7"/>
    <x v="1"/>
    <x v="0"/>
    <x v="0"/>
    <n v="0"/>
    <n v="90"/>
    <n v="115.2"/>
    <n v="630"/>
    <n v="806.4"/>
    <x v="2"/>
  </r>
  <r>
    <d v="2021-01-27T00:00:00"/>
    <s v="RINKU"/>
    <n v="3"/>
    <x v="2"/>
    <x v="0"/>
    <x v="0"/>
    <n v="0"/>
    <n v="89"/>
    <n v="117.48"/>
    <n v="267"/>
    <n v="352.44"/>
    <x v="3"/>
  </r>
  <r>
    <d v="2021-01-28T00:00:00"/>
    <s v="RINKU"/>
    <n v="10"/>
    <x v="3"/>
    <x v="1"/>
    <x v="1"/>
    <n v="0.01"/>
    <n v="44"/>
    <n v="48.84"/>
    <n v="440"/>
    <n v="483.51600000000002"/>
    <x v="4"/>
  </r>
  <r>
    <d v="2021-01-28T00:00:00"/>
    <s v="NEERAJ"/>
    <n v="2"/>
    <x v="2"/>
    <x v="2"/>
    <x v="1"/>
    <n v="0"/>
    <n v="47"/>
    <n v="53.11"/>
    <n v="94"/>
    <n v="106.22"/>
    <x v="5"/>
  </r>
  <r>
    <d v="2022-01-01T00:00:00"/>
    <s v="NEERAJ"/>
    <n v="1"/>
    <x v="2"/>
    <x v="0"/>
    <x v="1"/>
    <n v="0"/>
    <n v="121"/>
    <n v="141.57"/>
    <n v="121"/>
    <n v="141.57"/>
    <x v="6"/>
  </r>
  <r>
    <d v="2022-01-02T00:00:00"/>
    <s v="MOHAN"/>
    <n v="7"/>
    <x v="4"/>
    <x v="2"/>
    <x v="1"/>
    <n v="0"/>
    <n v="148"/>
    <n v="164.28"/>
    <n v="1036"/>
    <n v="1149.96"/>
    <x v="7"/>
  </r>
  <r>
    <d v="2022-01-02T00:00:00"/>
    <s v="RAJ KUMAR"/>
    <n v="2"/>
    <x v="3"/>
    <x v="1"/>
    <x v="1"/>
    <n v="0"/>
    <n v="12"/>
    <n v="15.72"/>
    <n v="24"/>
    <n v="31.44"/>
    <x v="8"/>
  </r>
  <r>
    <d v="2022-01-02T00:00:00"/>
    <s v="NEERAJ"/>
    <n v="1"/>
    <x v="4"/>
    <x v="2"/>
    <x v="1"/>
    <n v="0"/>
    <n v="95"/>
    <n v="119.7"/>
    <n v="95"/>
    <n v="119.7"/>
    <x v="9"/>
  </r>
  <r>
    <d v="2022-01-03T00:00:00"/>
    <s v="NEERAJ"/>
    <n v="9"/>
    <x v="3"/>
    <x v="2"/>
    <x v="1"/>
    <n v="0"/>
    <n v="67"/>
    <n v="83.08"/>
    <n v="603"/>
    <n v="747.72"/>
    <x v="10"/>
  </r>
  <r>
    <d v="2022-01-04T00:00:00"/>
    <s v="NEERAJ"/>
    <n v="8"/>
    <x v="3"/>
    <x v="2"/>
    <x v="0"/>
    <n v="0"/>
    <n v="73"/>
    <n v="94.17"/>
    <n v="584"/>
    <n v="753.36"/>
    <x v="11"/>
  </r>
  <r>
    <d v="2022-01-04T00:00:00"/>
    <s v="RAJ KUMAR"/>
    <n v="1"/>
    <x v="2"/>
    <x v="1"/>
    <x v="0"/>
    <n v="0"/>
    <n v="47"/>
    <n v="53.11"/>
    <n v="47"/>
    <n v="53.11"/>
    <x v="0"/>
  </r>
  <r>
    <d v="2022-01-09T00:00:00"/>
    <s v="MOHAN"/>
    <n v="12"/>
    <x v="0"/>
    <x v="2"/>
    <x v="0"/>
    <n v="0"/>
    <n v="89"/>
    <n v="117.48"/>
    <n v="1068"/>
    <n v="1409.76"/>
    <x v="1"/>
  </r>
  <r>
    <d v="2022-01-10T00:00:00"/>
    <s v="RAJ KUMAR"/>
    <n v="14"/>
    <x v="2"/>
    <x v="1"/>
    <x v="0"/>
    <n v="0"/>
    <n v="55"/>
    <n v="58.3"/>
    <n v="770"/>
    <n v="816.2"/>
    <x v="2"/>
  </r>
  <r>
    <d v="2022-01-11T00:00:00"/>
    <s v="NEERAJ"/>
    <n v="2"/>
    <x v="1"/>
    <x v="2"/>
    <x v="0"/>
    <n v="0"/>
    <n v="89"/>
    <n v="117.48"/>
    <n v="178"/>
    <n v="234.96"/>
    <x v="3"/>
  </r>
  <r>
    <d v="2022-01-13T00:00:00"/>
    <s v="RINKU"/>
    <n v="6"/>
    <x v="4"/>
    <x v="1"/>
    <x v="0"/>
    <n v="0"/>
    <n v="150"/>
    <n v="210"/>
    <n v="900"/>
    <n v="1260"/>
    <x v="4"/>
  </r>
  <r>
    <d v="2022-01-14T00:00:00"/>
    <s v="RINKU"/>
    <n v="14"/>
    <x v="4"/>
    <x v="2"/>
    <x v="0"/>
    <n v="0"/>
    <n v="44"/>
    <n v="48.4"/>
    <n v="616"/>
    <n v="677.6"/>
    <x v="5"/>
  </r>
  <r>
    <d v="2022-01-15T00:00:00"/>
    <s v="NEERAJ"/>
    <n v="10"/>
    <x v="1"/>
    <x v="2"/>
    <x v="1"/>
    <n v="0"/>
    <n v="121"/>
    <n v="141.57"/>
    <n v="1210"/>
    <n v="1415.7"/>
    <x v="6"/>
  </r>
  <r>
    <d v="2022-01-16T00:00:00"/>
    <s v="RINKU"/>
    <n v="11"/>
    <x v="4"/>
    <x v="1"/>
    <x v="1"/>
    <n v="0"/>
    <n v="112"/>
    <n v="146.72"/>
    <n v="1232"/>
    <n v="1613.92"/>
    <x v="7"/>
  </r>
  <r>
    <d v="2022-01-17T00:00:00"/>
    <s v="RAJ KUMAR"/>
    <n v="4"/>
    <x v="4"/>
    <x v="1"/>
    <x v="0"/>
    <n v="0"/>
    <n v="90"/>
    <n v="115.2"/>
    <n v="360"/>
    <n v="460.8"/>
    <x v="8"/>
  </r>
  <r>
    <d v="2022-01-18T00:00:00"/>
    <s v="MOHAN"/>
    <n v="9"/>
    <x v="0"/>
    <x v="0"/>
    <x v="1"/>
    <n v="0"/>
    <n v="83"/>
    <n v="94.62"/>
    <n v="747"/>
    <n v="851.58"/>
    <x v="9"/>
  </r>
  <r>
    <d v="2022-01-20T00:00:00"/>
    <s v="RAJ KUMAR"/>
    <n v="2"/>
    <x v="3"/>
    <x v="2"/>
    <x v="1"/>
    <n v="0"/>
    <n v="126"/>
    <n v="162.54"/>
    <n v="252"/>
    <n v="325.08"/>
    <x v="10"/>
  </r>
  <r>
    <d v="2022-01-20T00:00:00"/>
    <s v="RINKU"/>
    <n v="7"/>
    <x v="3"/>
    <x v="1"/>
    <x v="0"/>
    <n v="0"/>
    <n v="112"/>
    <n v="146.72"/>
    <n v="784"/>
    <n v="1027.04"/>
    <x v="11"/>
  </r>
  <r>
    <d v="2022-01-22T00:00:00"/>
    <s v="NEERAJ"/>
    <n v="6"/>
    <x v="2"/>
    <x v="1"/>
    <x v="1"/>
    <n v="0"/>
    <n v="98"/>
    <n v="103.88"/>
    <n v="588"/>
    <n v="623.28"/>
    <x v="0"/>
  </r>
  <r>
    <d v="2022-01-23T00:00:00"/>
    <s v="RINKU"/>
    <n v="5"/>
    <x v="3"/>
    <x v="0"/>
    <x v="1"/>
    <n v="0"/>
    <n v="105"/>
    <n v="142.80000000000001"/>
    <n v="525"/>
    <n v="714"/>
    <x v="1"/>
  </r>
  <r>
    <d v="2022-01-23T00:00:00"/>
    <s v="RAJ KUMAR"/>
    <n v="8"/>
    <x v="1"/>
    <x v="2"/>
    <x v="0"/>
    <n v="0"/>
    <n v="120"/>
    <n v="162"/>
    <n v="960"/>
    <n v="1296"/>
    <x v="2"/>
  </r>
  <r>
    <d v="2022-01-24T00:00:00"/>
    <s v="MOHAN"/>
    <n v="15"/>
    <x v="3"/>
    <x v="1"/>
    <x v="0"/>
    <n v="0"/>
    <n v="148"/>
    <n v="201.28"/>
    <n v="2220"/>
    <n v="3019.2"/>
    <x v="3"/>
  </r>
  <r>
    <d v="2022-01-25T00:00:00"/>
    <s v="NEERAJ"/>
    <n v="14"/>
    <x v="3"/>
    <x v="2"/>
    <x v="1"/>
    <n v="0"/>
    <n v="134"/>
    <n v="156.78"/>
    <n v="1876"/>
    <n v="2194.92"/>
    <x v="4"/>
  </r>
  <r>
    <d v="2022-01-28T00:00:00"/>
    <s v="RAJ KUMAR"/>
    <n v="11"/>
    <x v="2"/>
    <x v="2"/>
    <x v="0"/>
    <n v="0"/>
    <n v="13"/>
    <n v="16.64"/>
    <n v="143"/>
    <n v="183.04"/>
    <x v="5"/>
  </r>
  <r>
    <d v="2022-01-31T00:00:00"/>
    <s v="RAJ KUMAR"/>
    <n v="6"/>
    <x v="3"/>
    <x v="1"/>
    <x v="1"/>
    <n v="0"/>
    <n v="141"/>
    <n v="149.46"/>
    <n v="846"/>
    <n v="896.76"/>
    <x v="6"/>
  </r>
  <r>
    <d v="2022-01-31T00:00:00"/>
    <s v="MOHAN"/>
    <n v="9"/>
    <x v="3"/>
    <x v="2"/>
    <x v="1"/>
    <n v="0"/>
    <n v="138"/>
    <n v="173.88"/>
    <n v="1242"/>
    <n v="1564.92"/>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B60081-5675-4FFF-9359-786FCB66E566}" name="PivotTable7"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I1:J6" firstHeaderRow="1" firstDataRow="1" firstDataCol="1"/>
  <pivotFields count="13">
    <pivotField numFmtId="15" showAll="0"/>
    <pivotField showAll="0"/>
    <pivotField showAll="0"/>
    <pivotField axis="axisRow" showAll="0">
      <items count="6">
        <item x="4"/>
        <item x="3"/>
        <item x="0"/>
        <item x="1"/>
        <item x="2"/>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s>
  <rowFields count="1">
    <field x="3"/>
  </rowFields>
  <rowItems count="5">
    <i>
      <x/>
    </i>
    <i>
      <x v="1"/>
    </i>
    <i>
      <x v="2"/>
    </i>
    <i>
      <x v="3"/>
    </i>
    <i>
      <x v="4"/>
    </i>
  </rowItems>
  <colItems count="1">
    <i/>
  </colItems>
  <dataFields count="1">
    <dataField name="Sum of Total Selling Price" fld="10" baseField="0" baseItem="0"/>
  </dataFields>
  <chartFormats count="2">
    <chartFormat chart="22" format="0"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435590-2207-45A3-AA1B-8FBAF67E2D31}" name="PivotTable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F13:G14" firstHeaderRow="0" firstDataRow="1" firstDataCol="0"/>
  <pivotFields count="13">
    <pivotField numFmtId="15" showAll="0"/>
    <pivotField showAll="0"/>
    <pivotField showAll="0"/>
    <pivotField showAll="0">
      <items count="6">
        <item x="4"/>
        <item x="3"/>
        <item x="0"/>
        <item x="1"/>
        <item x="2"/>
        <item t="default"/>
      </items>
    </pivotField>
    <pivotField showAll="0">
      <items count="4">
        <item x="2"/>
        <item x="1"/>
        <item x="0"/>
        <item t="default"/>
      </items>
    </pivotField>
    <pivotField showAll="0">
      <items count="3">
        <item x="1"/>
        <item x="0"/>
        <item t="default"/>
      </items>
    </pivotField>
    <pivotField showAll="0"/>
    <pivotField showAll="0"/>
    <pivotField showAll="0"/>
    <pivotField dataField="1"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s>
  <rowItems count="1">
    <i/>
  </rowItems>
  <colFields count="1">
    <field x="-2"/>
  </colFields>
  <colItems count="2">
    <i>
      <x/>
    </i>
    <i i="1">
      <x v="1"/>
    </i>
  </colItems>
  <dataFields count="2">
    <dataField name="Sum of Total Selling Price" fld="10" baseField="0" baseItem="0"/>
    <dataField name="Sum of Total Buying Price" fld="9" baseField="0" baseItem="0"/>
  </dataFields>
  <chartFormats count="2">
    <chartFormat chart="22" format="0"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3AC9AA-A6D7-4DC0-8589-ADF5890FD711}"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F7:G9" firstHeaderRow="1" firstDataRow="1" firstDataCol="1"/>
  <pivotFields count="13">
    <pivotField numFmtId="15" showAll="0"/>
    <pivotField showAll="0"/>
    <pivotField showAll="0"/>
    <pivotField showAll="0">
      <items count="6">
        <item x="4"/>
        <item x="3"/>
        <item x="0"/>
        <item x="1"/>
        <item x="2"/>
        <item t="default"/>
      </items>
    </pivotField>
    <pivotField showAll="0">
      <items count="4">
        <item x="2"/>
        <item x="1"/>
        <item x="0"/>
        <item t="default"/>
      </items>
    </pivotField>
    <pivotField axis="axisRow" showAll="0">
      <items count="3">
        <item x="1"/>
        <item x="0"/>
        <item t="default"/>
      </items>
    </pivotField>
    <pivotField showAll="0"/>
    <pivotField showAll="0"/>
    <pivotField showAll="0"/>
    <pivotField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s>
  <rowFields count="1">
    <field x="5"/>
  </rowFields>
  <rowItems count="2">
    <i>
      <x/>
    </i>
    <i>
      <x v="1"/>
    </i>
  </rowItems>
  <colItems count="1">
    <i/>
  </colItems>
  <dataFields count="1">
    <dataField name="Sum of Total Selling Price" fld="10" baseField="0" baseItem="0"/>
  </dataFields>
  <chartFormats count="3">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5" count="1" selected="0">
            <x v="0"/>
          </reference>
        </references>
      </pivotArea>
    </chartFormat>
    <chartFormat chart="25"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2FF3F9-94EA-4A93-8DB6-CD232E140973}" name="PivotTable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F1:G4" firstHeaderRow="1" firstDataRow="1" firstDataCol="1"/>
  <pivotFields count="13">
    <pivotField numFmtId="15" showAll="0"/>
    <pivotField showAll="0"/>
    <pivotField showAll="0"/>
    <pivotField showAll="0">
      <items count="6">
        <item x="4"/>
        <item x="3"/>
        <item x="0"/>
        <item x="1"/>
        <item x="2"/>
        <item t="default"/>
      </items>
    </pivotField>
    <pivotField axis="axisRow" showAll="0">
      <items count="4">
        <item x="2"/>
        <item x="1"/>
        <item x="0"/>
        <item t="default"/>
      </items>
    </pivotField>
    <pivotField showAll="0"/>
    <pivotField showAll="0"/>
    <pivotField showAll="0"/>
    <pivotField dataField="1" showAll="0"/>
    <pivotField showAll="0"/>
    <pivotField showAll="0"/>
    <pivotField showAll="0">
      <items count="13">
        <item x="0"/>
        <item x="1"/>
        <item x="2"/>
        <item x="3"/>
        <item x="4"/>
        <item x="5"/>
        <item x="6"/>
        <item x="7"/>
        <item x="8"/>
        <item x="9"/>
        <item x="10"/>
        <item x="11"/>
        <item t="default"/>
      </items>
    </pivotField>
    <pivotField dragToRow="0" dragToCol="0" dragToPage="0" showAll="0" defaultSubtotal="0"/>
  </pivotFields>
  <rowFields count="1">
    <field x="4"/>
  </rowFields>
  <rowItems count="3">
    <i>
      <x/>
    </i>
    <i>
      <x v="1"/>
    </i>
    <i>
      <x v="2"/>
    </i>
  </rowItems>
  <colItems count="1">
    <i/>
  </colItems>
  <dataFields count="1">
    <dataField name="Sum of Selling Price" fld="8" baseField="0" baseItem="0"/>
  </dataFields>
  <chartFormats count="4">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4" count="1" selected="0">
            <x v="0"/>
          </reference>
        </references>
      </pivotArea>
    </chartFormat>
    <chartFormat chart="18" format="7">
      <pivotArea type="data" outline="0" fieldPosition="0">
        <references count="2">
          <reference field="4294967294" count="1" selected="0">
            <x v="0"/>
          </reference>
          <reference field="4" count="1" selected="0">
            <x v="1"/>
          </reference>
        </references>
      </pivotArea>
    </chartFormat>
    <chartFormat chart="18"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B677D9-49D4-4DA7-ACBD-196CAB7D3213}" name="PivotTable3"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6:B21" firstHeaderRow="1" firstDataRow="1" firstDataCol="1"/>
  <pivotFields count="13">
    <pivotField numFmtId="15" showAll="0"/>
    <pivotField showAll="0"/>
    <pivotField showAll="0"/>
    <pivotField axis="axisRow" showAll="0">
      <items count="6">
        <item x="4"/>
        <item x="3"/>
        <item x="0"/>
        <item x="1"/>
        <item x="2"/>
        <item t="default"/>
      </items>
    </pivotField>
    <pivotField showAll="0">
      <items count="4">
        <item x="2"/>
        <item x="1"/>
        <item x="0"/>
        <item t="default"/>
      </items>
    </pivotField>
    <pivotField showAll="0"/>
    <pivotField showAll="0"/>
    <pivotField showAll="0"/>
    <pivotField dataField="1" showAll="0"/>
    <pivotField showAll="0"/>
    <pivotField showAll="0"/>
    <pivotField showAll="0">
      <items count="13">
        <item x="0"/>
        <item x="1"/>
        <item x="2"/>
        <item x="3"/>
        <item x="4"/>
        <item x="5"/>
        <item x="6"/>
        <item x="7"/>
        <item x="8"/>
        <item x="9"/>
        <item x="10"/>
        <item x="11"/>
        <item t="default"/>
      </items>
    </pivotField>
    <pivotField dragToRow="0" dragToCol="0" dragToPage="0" showAll="0" defaultSubtotal="0"/>
  </pivotFields>
  <rowFields count="1">
    <field x="3"/>
  </rowFields>
  <rowItems count="5">
    <i>
      <x/>
    </i>
    <i>
      <x v="1"/>
    </i>
    <i>
      <x v="2"/>
    </i>
    <i>
      <x v="3"/>
    </i>
    <i>
      <x v="4"/>
    </i>
  </rowItems>
  <colItems count="1">
    <i/>
  </colItems>
  <dataFields count="1">
    <dataField name="Sum of Selling 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B8D092-9440-4034-BB1B-0FE451108C06}" name="PivotTable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C13" firstHeaderRow="0" firstDataRow="1" firstDataCol="1"/>
  <pivotFields count="13">
    <pivotField numFmtId="15" showAll="0"/>
    <pivotField showAll="0"/>
    <pivotField showAll="0"/>
    <pivotField showAll="0"/>
    <pivotField showAll="0">
      <items count="4">
        <item x="2"/>
        <item x="1"/>
        <item x="0"/>
        <item t="default"/>
      </items>
    </pivotField>
    <pivotField showAll="0"/>
    <pivotField showAll="0"/>
    <pivotField showAll="0"/>
    <pivotField showAll="0"/>
    <pivotField showAll="0"/>
    <pivotField dataField="1" showAll="0"/>
    <pivotField axis="axisRow" showAll="0">
      <items count="13">
        <item x="0"/>
        <item x="1"/>
        <item x="2"/>
        <item x="3"/>
        <item x="4"/>
        <item x="5"/>
        <item x="6"/>
        <item x="7"/>
        <item x="8"/>
        <item x="9"/>
        <item x="10"/>
        <item x="11"/>
        <item t="default"/>
      </items>
    </pivotField>
    <pivotField dataField="1" dragToRow="0" dragToCol="0" dragToPage="0" showAll="0" defaultSubtotal="0"/>
  </pivotFields>
  <rowFields count="1">
    <field x="11"/>
  </rowFields>
  <rowItems count="12">
    <i>
      <x/>
    </i>
    <i>
      <x v="1"/>
    </i>
    <i>
      <x v="2"/>
    </i>
    <i>
      <x v="3"/>
    </i>
    <i>
      <x v="4"/>
    </i>
    <i>
      <x v="5"/>
    </i>
    <i>
      <x v="6"/>
    </i>
    <i>
      <x v="7"/>
    </i>
    <i>
      <x v="8"/>
    </i>
    <i>
      <x v="9"/>
    </i>
    <i>
      <x v="10"/>
    </i>
    <i>
      <x v="11"/>
    </i>
  </rowItems>
  <colFields count="1">
    <field x="-2"/>
  </colFields>
  <colItems count="2">
    <i>
      <x/>
    </i>
    <i i="1">
      <x v="1"/>
    </i>
  </colItems>
  <dataFields count="2">
    <dataField name="Sum of Total Selling Price" fld="10" baseField="0" baseItem="0"/>
    <dataField name="Sum of profit price" fld="12" baseField="0" baseItem="0"/>
  </dataFields>
  <chartFormats count="2">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8161274-7642-4767-8D40-2765EBD46A17}" sourceName="Month">
  <pivotTables>
    <pivotTable tabId="3" name="PivotTable2"/>
    <pivotTable tabId="3" name="PivotTable3"/>
    <pivotTable tabId="3" name="PivotTable4"/>
    <pivotTable tabId="3" name="PivotTable5"/>
    <pivotTable tabId="3" name="PivotTable6"/>
    <pivotTable tabId="3" name="PivotTable7"/>
  </pivotTables>
  <data>
    <tabular pivotCacheId="1241030106">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E68170DC-843D-4498-B4E6-0282020184E5}" sourceName="sales type">
  <pivotTables>
    <pivotTable tabId="3" name="PivotTable2"/>
    <pivotTable tabId="3" name="PivotTable3"/>
    <pivotTable tabId="3" name="PivotTable4"/>
    <pivotTable tabId="3" name="PivotTable5"/>
    <pivotTable tabId="3" name="PivotTable6"/>
    <pivotTable tabId="3" name="PivotTable7"/>
  </pivotTables>
  <data>
    <tabular pivotCacheId="12410301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15B4CD5-10F8-469E-87DD-8B30354D5851}" cache="Slicer_Month" caption="Month" style="SlicerStyleDark4" rowHeight="234950"/>
  <slicer name="sales type" xr10:uid="{2224F7B2-BF1A-43E6-8EC3-3D3B729957F3}" cache="Slicer_sales_type" caption="sales type" columnCount="3" style="SlicerStyleDark4" rowHeight="234950"/>
</slicers>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3540-5680-4DDC-84F3-AEF03E2CB3A9}">
  <dimension ref="A1:L57"/>
  <sheetViews>
    <sheetView workbookViewId="0">
      <selection activeCell="A57" sqref="A1:L57"/>
    </sheetView>
  </sheetViews>
  <sheetFormatPr defaultRowHeight="14.4" x14ac:dyDescent="0.3"/>
  <cols>
    <col min="2" max="2" width="11" customWidth="1"/>
    <col min="3" max="3" width="19.109375" customWidth="1"/>
    <col min="4" max="4" width="12.21875" customWidth="1"/>
    <col min="5" max="5" width="10.88671875" customWidth="1"/>
    <col min="6" max="6" width="17.5546875" customWidth="1"/>
    <col min="7" max="7" width="14.5546875" customWidth="1"/>
    <col min="8" max="8" width="13.21875" customWidth="1"/>
    <col min="9" max="9" width="15.21875" customWidth="1"/>
    <col min="10" max="10" width="14.109375" customWidth="1"/>
    <col min="11" max="11" width="19.21875" customWidth="1"/>
    <col min="12" max="12" width="15.44140625" customWidth="1"/>
    <col min="13" max="13" width="16.5546875" customWidth="1"/>
  </cols>
  <sheetData>
    <row r="1" spans="1:12" ht="29.4" thickBot="1" x14ac:dyDescent="0.35">
      <c r="A1" s="1" t="s">
        <v>0</v>
      </c>
      <c r="B1" s="2" t="s">
        <v>1</v>
      </c>
      <c r="C1" s="2" t="s">
        <v>2</v>
      </c>
      <c r="D1" s="2" t="s">
        <v>3</v>
      </c>
      <c r="E1" s="2" t="s">
        <v>4</v>
      </c>
      <c r="F1" s="2" t="s">
        <v>5</v>
      </c>
      <c r="G1" s="2" t="s">
        <v>6</v>
      </c>
      <c r="H1" s="2" t="s">
        <v>7</v>
      </c>
      <c r="I1" s="2" t="s">
        <v>8</v>
      </c>
      <c r="J1" s="2" t="s">
        <v>9</v>
      </c>
      <c r="K1" s="2" t="s">
        <v>10</v>
      </c>
      <c r="L1" s="3" t="s">
        <v>11</v>
      </c>
    </row>
    <row r="2" spans="1:12" ht="29.4" thickBot="1" x14ac:dyDescent="0.35">
      <c r="A2" s="4">
        <v>44197</v>
      </c>
      <c r="B2" s="5" t="s">
        <v>12</v>
      </c>
      <c r="C2" s="6">
        <v>9</v>
      </c>
      <c r="D2" s="5" t="s">
        <v>13</v>
      </c>
      <c r="E2" s="5" t="s">
        <v>14</v>
      </c>
      <c r="F2" s="5" t="s">
        <v>15</v>
      </c>
      <c r="G2" s="6">
        <v>0.02</v>
      </c>
      <c r="H2" s="6">
        <v>144</v>
      </c>
      <c r="I2" s="6">
        <v>156.96</v>
      </c>
      <c r="J2" s="6">
        <v>1296</v>
      </c>
      <c r="K2" s="6">
        <v>1384.3871999999999</v>
      </c>
      <c r="L2" s="7" t="s">
        <v>16</v>
      </c>
    </row>
    <row r="3" spans="1:12" ht="15" thickBot="1" x14ac:dyDescent="0.35">
      <c r="A3" s="8">
        <v>44198</v>
      </c>
      <c r="B3" s="9" t="s">
        <v>17</v>
      </c>
      <c r="C3" s="10">
        <v>15</v>
      </c>
      <c r="D3" s="9" t="s">
        <v>18</v>
      </c>
      <c r="E3" s="9" t="s">
        <v>15</v>
      </c>
      <c r="F3" s="9" t="s">
        <v>19</v>
      </c>
      <c r="G3" s="10">
        <v>0</v>
      </c>
      <c r="H3" s="10">
        <v>72</v>
      </c>
      <c r="I3" s="10">
        <v>79.92</v>
      </c>
      <c r="J3" s="10">
        <v>1080</v>
      </c>
      <c r="K3" s="10">
        <v>1198.8</v>
      </c>
      <c r="L3" s="7" t="s">
        <v>28</v>
      </c>
    </row>
    <row r="4" spans="1:12" ht="15" thickBot="1" x14ac:dyDescent="0.35">
      <c r="A4" s="4">
        <v>44198</v>
      </c>
      <c r="B4" s="5" t="s">
        <v>20</v>
      </c>
      <c r="C4" s="6">
        <v>6</v>
      </c>
      <c r="D4" s="5" t="s">
        <v>13</v>
      </c>
      <c r="E4" s="5" t="s">
        <v>21</v>
      </c>
      <c r="F4" s="5" t="s">
        <v>19</v>
      </c>
      <c r="G4" s="6">
        <v>0.01</v>
      </c>
      <c r="H4" s="6">
        <v>112</v>
      </c>
      <c r="I4" s="6">
        <v>122.08</v>
      </c>
      <c r="J4" s="6">
        <v>672</v>
      </c>
      <c r="K4" s="6">
        <v>725.15520000000004</v>
      </c>
      <c r="L4" s="7" t="s">
        <v>33</v>
      </c>
    </row>
    <row r="5" spans="1:12" ht="15.6" customHeight="1" thickBot="1" x14ac:dyDescent="0.35">
      <c r="A5" s="8">
        <v>44199</v>
      </c>
      <c r="B5" s="9" t="s">
        <v>20</v>
      </c>
      <c r="C5" s="10">
        <v>5</v>
      </c>
      <c r="D5" s="9" t="s">
        <v>13</v>
      </c>
      <c r="E5" s="9" t="s">
        <v>21</v>
      </c>
      <c r="F5" s="9" t="s">
        <v>15</v>
      </c>
      <c r="G5" s="10">
        <v>0</v>
      </c>
      <c r="H5" s="10">
        <v>44</v>
      </c>
      <c r="I5" s="10">
        <v>580.54499999999996</v>
      </c>
      <c r="J5" s="10">
        <v>220</v>
      </c>
      <c r="K5" s="10">
        <v>244.2</v>
      </c>
      <c r="L5" s="7" t="s">
        <v>34</v>
      </c>
    </row>
    <row r="6" spans="1:12" ht="29.4" thickBot="1" x14ac:dyDescent="0.35">
      <c r="A6" s="4">
        <v>44200</v>
      </c>
      <c r="B6" s="5" t="s">
        <v>12</v>
      </c>
      <c r="C6" s="6">
        <v>12</v>
      </c>
      <c r="D6" s="5" t="s">
        <v>22</v>
      </c>
      <c r="E6" s="5" t="s">
        <v>15</v>
      </c>
      <c r="F6" s="5" t="s">
        <v>15</v>
      </c>
      <c r="G6" s="6">
        <v>0</v>
      </c>
      <c r="H6" s="6">
        <v>5</v>
      </c>
      <c r="I6" s="6">
        <v>6.7</v>
      </c>
      <c r="J6" s="6">
        <v>60</v>
      </c>
      <c r="K6" s="6">
        <v>80.400000000000006</v>
      </c>
      <c r="L6" s="7" t="s">
        <v>35</v>
      </c>
    </row>
    <row r="7" spans="1:12" ht="29.4" thickBot="1" x14ac:dyDescent="0.35">
      <c r="A7" s="8">
        <v>44205</v>
      </c>
      <c r="B7" s="9" t="s">
        <v>12</v>
      </c>
      <c r="C7" s="10">
        <v>1</v>
      </c>
      <c r="D7" s="9" t="s">
        <v>13</v>
      </c>
      <c r="E7" s="9" t="s">
        <v>21</v>
      </c>
      <c r="F7" s="9" t="s">
        <v>19</v>
      </c>
      <c r="G7" s="10">
        <v>0</v>
      </c>
      <c r="H7" s="10">
        <v>93</v>
      </c>
      <c r="I7" s="10">
        <v>104.16</v>
      </c>
      <c r="J7" s="10">
        <v>93</v>
      </c>
      <c r="K7" s="10">
        <v>104.16</v>
      </c>
      <c r="L7" s="7" t="s">
        <v>36</v>
      </c>
    </row>
    <row r="8" spans="1:12" ht="29.4" thickBot="1" x14ac:dyDescent="0.35">
      <c r="A8" s="4">
        <v>44205</v>
      </c>
      <c r="B8" s="5" t="s">
        <v>12</v>
      </c>
      <c r="C8" s="6">
        <v>8</v>
      </c>
      <c r="D8" s="5" t="s">
        <v>23</v>
      </c>
      <c r="E8" s="5" t="s">
        <v>21</v>
      </c>
      <c r="F8" s="5" t="s">
        <v>19</v>
      </c>
      <c r="G8" s="6">
        <v>0</v>
      </c>
      <c r="H8" s="6">
        <v>71</v>
      </c>
      <c r="I8" s="6">
        <v>80.94</v>
      </c>
      <c r="J8" s="6">
        <v>568</v>
      </c>
      <c r="K8" s="6">
        <v>647.52</v>
      </c>
      <c r="L8" s="7" t="s">
        <v>37</v>
      </c>
    </row>
    <row r="9" spans="1:12" ht="29.4" thickBot="1" x14ac:dyDescent="0.35">
      <c r="A9" s="8">
        <v>44205</v>
      </c>
      <c r="B9" s="9" t="s">
        <v>12</v>
      </c>
      <c r="C9" s="10">
        <v>4</v>
      </c>
      <c r="D9" s="9" t="s">
        <v>13</v>
      </c>
      <c r="E9" s="9" t="s">
        <v>21</v>
      </c>
      <c r="F9" s="9" t="s">
        <v>15</v>
      </c>
      <c r="G9" s="10">
        <v>0</v>
      </c>
      <c r="H9" s="10">
        <v>7</v>
      </c>
      <c r="I9" s="10">
        <v>8.33</v>
      </c>
      <c r="J9" s="10">
        <v>28</v>
      </c>
      <c r="K9" s="10">
        <v>33.32</v>
      </c>
      <c r="L9" s="7" t="s">
        <v>38</v>
      </c>
    </row>
    <row r="10" spans="1:12" ht="29.4" thickBot="1" x14ac:dyDescent="0.35">
      <c r="A10" s="4">
        <v>44207</v>
      </c>
      <c r="B10" s="5" t="s">
        <v>12</v>
      </c>
      <c r="C10" s="6">
        <v>3</v>
      </c>
      <c r="D10" s="5" t="s">
        <v>13</v>
      </c>
      <c r="E10" s="5" t="s">
        <v>21</v>
      </c>
      <c r="F10" s="5" t="s">
        <v>19</v>
      </c>
      <c r="G10" s="6">
        <v>0</v>
      </c>
      <c r="H10" s="6">
        <v>67</v>
      </c>
      <c r="I10" s="6">
        <v>85.76</v>
      </c>
      <c r="J10" s="6">
        <v>201</v>
      </c>
      <c r="K10" s="6">
        <v>257.27999999999997</v>
      </c>
      <c r="L10" s="7" t="s">
        <v>39</v>
      </c>
    </row>
    <row r="11" spans="1:12" ht="15" thickBot="1" x14ac:dyDescent="0.35">
      <c r="A11" s="8">
        <v>44207</v>
      </c>
      <c r="B11" s="9" t="s">
        <v>17</v>
      </c>
      <c r="C11" s="10">
        <v>4</v>
      </c>
      <c r="D11" s="9" t="s">
        <v>24</v>
      </c>
      <c r="E11" s="9" t="s">
        <v>25</v>
      </c>
      <c r="F11" s="9" t="s">
        <v>26</v>
      </c>
      <c r="G11" s="10">
        <v>0.01</v>
      </c>
      <c r="H11" s="10">
        <v>112</v>
      </c>
      <c r="I11" s="10">
        <v>146.72</v>
      </c>
      <c r="J11" s="10">
        <v>448</v>
      </c>
      <c r="K11" s="10">
        <v>581.01120000000003</v>
      </c>
      <c r="L11" s="7" t="s">
        <v>40</v>
      </c>
    </row>
    <row r="12" spans="1:12" ht="15" thickBot="1" x14ac:dyDescent="0.35">
      <c r="A12" s="4">
        <v>44207</v>
      </c>
      <c r="B12" s="5" t="s">
        <v>17</v>
      </c>
      <c r="C12" s="6">
        <v>4</v>
      </c>
      <c r="D12" s="5" t="s">
        <v>18</v>
      </c>
      <c r="E12" s="5" t="s">
        <v>21</v>
      </c>
      <c r="F12" s="5" t="s">
        <v>15</v>
      </c>
      <c r="G12" s="6">
        <v>0</v>
      </c>
      <c r="H12" s="6">
        <v>120</v>
      </c>
      <c r="I12" s="6">
        <v>162</v>
      </c>
      <c r="J12" s="6">
        <v>480</v>
      </c>
      <c r="K12" s="6">
        <v>648</v>
      </c>
      <c r="L12" s="7" t="s">
        <v>29</v>
      </c>
    </row>
    <row r="13" spans="1:12" ht="15" thickBot="1" x14ac:dyDescent="0.35">
      <c r="A13" s="8">
        <v>44208</v>
      </c>
      <c r="B13" s="9" t="s">
        <v>27</v>
      </c>
      <c r="C13" s="10">
        <v>10</v>
      </c>
      <c r="D13" s="9" t="s">
        <v>22</v>
      </c>
      <c r="E13" s="9" t="s">
        <v>15</v>
      </c>
      <c r="F13" s="9" t="s">
        <v>19</v>
      </c>
      <c r="G13" s="10">
        <v>0</v>
      </c>
      <c r="H13" s="10">
        <v>120</v>
      </c>
      <c r="I13" s="10">
        <v>162</v>
      </c>
      <c r="J13" s="10">
        <v>1200</v>
      </c>
      <c r="K13" s="10">
        <v>1620</v>
      </c>
      <c r="L13" s="7" t="s">
        <v>30</v>
      </c>
    </row>
    <row r="14" spans="1:12" ht="29.4" thickBot="1" x14ac:dyDescent="0.35">
      <c r="A14" s="4">
        <v>44214</v>
      </c>
      <c r="B14" s="5" t="s">
        <v>12</v>
      </c>
      <c r="C14" s="6">
        <v>13</v>
      </c>
      <c r="D14" s="5" t="s">
        <v>23</v>
      </c>
      <c r="E14" s="5" t="s">
        <v>21</v>
      </c>
      <c r="F14" s="5" t="s">
        <v>15</v>
      </c>
      <c r="G14" s="6">
        <v>0</v>
      </c>
      <c r="H14" s="6">
        <v>76</v>
      </c>
      <c r="I14" s="6">
        <v>82.08</v>
      </c>
      <c r="J14" s="6">
        <v>988</v>
      </c>
      <c r="K14" s="6">
        <v>1067.04</v>
      </c>
      <c r="L14" s="7" t="s">
        <v>16</v>
      </c>
    </row>
    <row r="15" spans="1:12" ht="15" thickBot="1" x14ac:dyDescent="0.35">
      <c r="A15" s="8">
        <v>44214</v>
      </c>
      <c r="B15" s="9" t="s">
        <v>20</v>
      </c>
      <c r="C15" s="10">
        <v>3</v>
      </c>
      <c r="D15" s="9" t="s">
        <v>24</v>
      </c>
      <c r="E15" s="9" t="s">
        <v>15</v>
      </c>
      <c r="F15" s="9" t="s">
        <v>19</v>
      </c>
      <c r="G15" s="10">
        <v>0</v>
      </c>
      <c r="H15" s="10">
        <v>141</v>
      </c>
      <c r="I15" s="10">
        <v>149.46</v>
      </c>
      <c r="J15" s="10">
        <v>423</v>
      </c>
      <c r="K15" s="10">
        <v>448.38</v>
      </c>
      <c r="L15" s="7" t="s">
        <v>28</v>
      </c>
    </row>
    <row r="16" spans="1:12" ht="15" thickBot="1" x14ac:dyDescent="0.35">
      <c r="A16" s="4">
        <v>44215</v>
      </c>
      <c r="B16" s="5" t="s">
        <v>17</v>
      </c>
      <c r="C16" s="6">
        <v>6</v>
      </c>
      <c r="D16" s="5" t="s">
        <v>13</v>
      </c>
      <c r="E16" s="5" t="s">
        <v>21</v>
      </c>
      <c r="F16" s="5" t="s">
        <v>19</v>
      </c>
      <c r="G16" s="6">
        <v>0.02</v>
      </c>
      <c r="H16" s="6">
        <v>5</v>
      </c>
      <c r="I16" s="6">
        <v>6.7</v>
      </c>
      <c r="J16" s="6">
        <v>30</v>
      </c>
      <c r="K16" s="6">
        <v>39.396000000000001</v>
      </c>
      <c r="L16" s="7" t="s">
        <v>33</v>
      </c>
    </row>
    <row r="17" spans="1:12" ht="29.4" thickBot="1" x14ac:dyDescent="0.35">
      <c r="A17" s="8">
        <v>44216</v>
      </c>
      <c r="B17" s="9" t="s">
        <v>12</v>
      </c>
      <c r="C17" s="10">
        <v>4</v>
      </c>
      <c r="D17" s="9" t="s">
        <v>23</v>
      </c>
      <c r="E17" s="9" t="s">
        <v>21</v>
      </c>
      <c r="F17" s="9" t="s">
        <v>19</v>
      </c>
      <c r="G17" s="10">
        <v>0</v>
      </c>
      <c r="H17" s="10">
        <v>55</v>
      </c>
      <c r="I17" s="10">
        <v>58.3</v>
      </c>
      <c r="J17" s="10">
        <v>220</v>
      </c>
      <c r="K17" s="10">
        <v>233.2</v>
      </c>
      <c r="L17" s="7" t="s">
        <v>34</v>
      </c>
    </row>
    <row r="18" spans="1:12" ht="15" thickBot="1" x14ac:dyDescent="0.35">
      <c r="A18" s="4">
        <v>44216</v>
      </c>
      <c r="B18" s="5" t="s">
        <v>20</v>
      </c>
      <c r="C18" s="6">
        <v>4</v>
      </c>
      <c r="D18" s="5" t="s">
        <v>18</v>
      </c>
      <c r="E18" s="5" t="s">
        <v>21</v>
      </c>
      <c r="F18" s="5" t="s">
        <v>19</v>
      </c>
      <c r="G18" s="6">
        <v>0</v>
      </c>
      <c r="H18" s="6">
        <v>61</v>
      </c>
      <c r="I18" s="6">
        <v>76.25</v>
      </c>
      <c r="J18" s="6">
        <v>244</v>
      </c>
      <c r="K18" s="6">
        <v>305</v>
      </c>
      <c r="L18" s="7" t="s">
        <v>35</v>
      </c>
    </row>
    <row r="19" spans="1:12" ht="15" thickBot="1" x14ac:dyDescent="0.35">
      <c r="A19" s="8">
        <v>44217</v>
      </c>
      <c r="B19" s="9" t="s">
        <v>20</v>
      </c>
      <c r="C19" s="10">
        <v>15</v>
      </c>
      <c r="D19" s="9" t="s">
        <v>24</v>
      </c>
      <c r="E19" s="9" t="s">
        <v>14</v>
      </c>
      <c r="F19" s="9" t="s">
        <v>19</v>
      </c>
      <c r="G19" s="10">
        <v>0</v>
      </c>
      <c r="H19" s="10">
        <v>44</v>
      </c>
      <c r="I19" s="10">
        <v>48.84</v>
      </c>
      <c r="J19" s="10">
        <v>660</v>
      </c>
      <c r="K19" s="10">
        <v>732.6</v>
      </c>
      <c r="L19" s="7" t="s">
        <v>36</v>
      </c>
    </row>
    <row r="20" spans="1:12" ht="15" thickBot="1" x14ac:dyDescent="0.35">
      <c r="A20" s="4">
        <v>44217</v>
      </c>
      <c r="B20" s="5" t="s">
        <v>17</v>
      </c>
      <c r="C20" s="6">
        <v>9</v>
      </c>
      <c r="D20" s="5" t="s">
        <v>13</v>
      </c>
      <c r="E20" s="5" t="s">
        <v>21</v>
      </c>
      <c r="F20" s="5" t="s">
        <v>15</v>
      </c>
      <c r="G20" s="6">
        <v>0</v>
      </c>
      <c r="H20" s="6">
        <v>71</v>
      </c>
      <c r="I20" s="6">
        <v>80.94</v>
      </c>
      <c r="J20" s="6">
        <v>639</v>
      </c>
      <c r="K20" s="6">
        <v>728.46</v>
      </c>
      <c r="L20" s="7" t="s">
        <v>37</v>
      </c>
    </row>
    <row r="21" spans="1:12" ht="15" thickBot="1" x14ac:dyDescent="0.35">
      <c r="A21" s="8">
        <v>44217</v>
      </c>
      <c r="B21" s="9" t="s">
        <v>20</v>
      </c>
      <c r="C21" s="10">
        <v>6</v>
      </c>
      <c r="D21" s="9" t="s">
        <v>22</v>
      </c>
      <c r="E21" s="9" t="s">
        <v>21</v>
      </c>
      <c r="F21" s="9" t="s">
        <v>15</v>
      </c>
      <c r="G21" s="10">
        <v>0.01</v>
      </c>
      <c r="H21" s="10">
        <v>120</v>
      </c>
      <c r="I21" s="10">
        <v>162</v>
      </c>
      <c r="J21" s="10">
        <v>720</v>
      </c>
      <c r="K21" s="10">
        <v>962.28</v>
      </c>
      <c r="L21" s="7" t="s">
        <v>38</v>
      </c>
    </row>
    <row r="22" spans="1:12" ht="15" thickBot="1" x14ac:dyDescent="0.35">
      <c r="A22" s="4">
        <v>44221</v>
      </c>
      <c r="B22" s="5" t="s">
        <v>20</v>
      </c>
      <c r="C22" s="6">
        <v>6</v>
      </c>
      <c r="D22" s="5" t="s">
        <v>22</v>
      </c>
      <c r="E22" s="5" t="s">
        <v>21</v>
      </c>
      <c r="F22" s="5" t="s">
        <v>19</v>
      </c>
      <c r="G22" s="6">
        <v>0</v>
      </c>
      <c r="H22" s="6">
        <v>55</v>
      </c>
      <c r="I22" s="6">
        <v>58.3</v>
      </c>
      <c r="J22" s="6">
        <v>330</v>
      </c>
      <c r="K22" s="6">
        <v>349.8</v>
      </c>
      <c r="L22" s="7" t="s">
        <v>39</v>
      </c>
    </row>
    <row r="23" spans="1:12" ht="15" thickBot="1" x14ac:dyDescent="0.35">
      <c r="A23" s="8">
        <v>44221</v>
      </c>
      <c r="B23" s="9" t="s">
        <v>17</v>
      </c>
      <c r="C23" s="10">
        <v>7</v>
      </c>
      <c r="D23" s="9" t="s">
        <v>22</v>
      </c>
      <c r="E23" s="9" t="s">
        <v>21</v>
      </c>
      <c r="F23" s="9" t="s">
        <v>15</v>
      </c>
      <c r="G23" s="10">
        <v>0</v>
      </c>
      <c r="H23" s="10">
        <v>5</v>
      </c>
      <c r="I23" s="10">
        <v>6.7</v>
      </c>
      <c r="J23" s="10">
        <v>35</v>
      </c>
      <c r="K23" s="10">
        <v>46.9</v>
      </c>
      <c r="L23" s="7" t="s">
        <v>40</v>
      </c>
    </row>
    <row r="24" spans="1:12" ht="29.4" thickBot="1" x14ac:dyDescent="0.35">
      <c r="A24" s="4">
        <v>44221</v>
      </c>
      <c r="B24" s="5" t="s">
        <v>12</v>
      </c>
      <c r="C24" s="6">
        <v>14</v>
      </c>
      <c r="D24" s="5" t="s">
        <v>24</v>
      </c>
      <c r="E24" s="5" t="s">
        <v>21</v>
      </c>
      <c r="F24" s="5" t="s">
        <v>15</v>
      </c>
      <c r="G24" s="6">
        <v>0</v>
      </c>
      <c r="H24" s="6">
        <v>93</v>
      </c>
      <c r="I24" s="6">
        <v>104.16</v>
      </c>
      <c r="J24" s="6">
        <v>1302</v>
      </c>
      <c r="K24" s="6">
        <v>1458.24</v>
      </c>
      <c r="L24" s="7" t="s">
        <v>29</v>
      </c>
    </row>
    <row r="25" spans="1:12" ht="15" thickBot="1" x14ac:dyDescent="0.35">
      <c r="A25" s="8">
        <v>44222</v>
      </c>
      <c r="B25" s="9" t="s">
        <v>27</v>
      </c>
      <c r="C25" s="10">
        <v>9</v>
      </c>
      <c r="D25" s="9" t="s">
        <v>13</v>
      </c>
      <c r="E25" s="9" t="s">
        <v>14</v>
      </c>
      <c r="F25" s="9" t="s">
        <v>19</v>
      </c>
      <c r="G25" s="10">
        <v>0</v>
      </c>
      <c r="H25" s="10">
        <v>76</v>
      </c>
      <c r="I25" s="10">
        <v>82.08</v>
      </c>
      <c r="J25" s="10">
        <v>684</v>
      </c>
      <c r="K25" s="10">
        <v>738.72</v>
      </c>
      <c r="L25" s="7" t="s">
        <v>30</v>
      </c>
    </row>
    <row r="26" spans="1:12" ht="15" thickBot="1" x14ac:dyDescent="0.35">
      <c r="A26" s="4">
        <v>44222</v>
      </c>
      <c r="B26" s="5" t="s">
        <v>17</v>
      </c>
      <c r="C26" s="6">
        <v>7</v>
      </c>
      <c r="D26" s="5" t="s">
        <v>13</v>
      </c>
      <c r="E26" s="5" t="s">
        <v>15</v>
      </c>
      <c r="F26" s="5" t="s">
        <v>19</v>
      </c>
      <c r="G26" s="6">
        <v>0.03</v>
      </c>
      <c r="H26" s="6">
        <v>75</v>
      </c>
      <c r="I26" s="6">
        <v>85.5</v>
      </c>
      <c r="J26" s="6">
        <v>525</v>
      </c>
      <c r="K26" s="6">
        <v>580.54499999999996</v>
      </c>
      <c r="L26" s="7" t="s">
        <v>16</v>
      </c>
    </row>
    <row r="27" spans="1:12" ht="15" thickBot="1" x14ac:dyDescent="0.35">
      <c r="A27" s="8">
        <v>44222</v>
      </c>
      <c r="B27" s="9" t="s">
        <v>20</v>
      </c>
      <c r="C27" s="10">
        <v>7</v>
      </c>
      <c r="D27" s="9" t="s">
        <v>18</v>
      </c>
      <c r="E27" s="9" t="s">
        <v>15</v>
      </c>
      <c r="F27" s="9" t="s">
        <v>15</v>
      </c>
      <c r="G27" s="10">
        <v>0</v>
      </c>
      <c r="H27" s="10">
        <v>98</v>
      </c>
      <c r="I27" s="10">
        <v>103.88</v>
      </c>
      <c r="J27" s="10">
        <v>686</v>
      </c>
      <c r="K27" s="10">
        <v>727.16</v>
      </c>
      <c r="L27" s="7" t="s">
        <v>28</v>
      </c>
    </row>
    <row r="28" spans="1:12" ht="15" thickBot="1" x14ac:dyDescent="0.35">
      <c r="A28" s="4">
        <v>44223</v>
      </c>
      <c r="B28" s="5" t="s">
        <v>17</v>
      </c>
      <c r="C28" s="6">
        <v>7</v>
      </c>
      <c r="D28" s="5" t="s">
        <v>18</v>
      </c>
      <c r="E28" s="5" t="s">
        <v>14</v>
      </c>
      <c r="F28" s="5" t="s">
        <v>15</v>
      </c>
      <c r="G28" s="6">
        <v>0</v>
      </c>
      <c r="H28" s="6">
        <v>90</v>
      </c>
      <c r="I28" s="6">
        <v>115.2</v>
      </c>
      <c r="J28" s="6">
        <v>630</v>
      </c>
      <c r="K28" s="6">
        <v>806.4</v>
      </c>
      <c r="L28" s="7" t="s">
        <v>33</v>
      </c>
    </row>
    <row r="29" spans="1:12" ht="15" thickBot="1" x14ac:dyDescent="0.35">
      <c r="A29" s="8">
        <v>44223</v>
      </c>
      <c r="B29" s="9" t="s">
        <v>17</v>
      </c>
      <c r="C29" s="10">
        <v>3</v>
      </c>
      <c r="D29" s="9" t="s">
        <v>22</v>
      </c>
      <c r="E29" s="9" t="s">
        <v>14</v>
      </c>
      <c r="F29" s="9" t="s">
        <v>15</v>
      </c>
      <c r="G29" s="10">
        <v>0</v>
      </c>
      <c r="H29" s="10">
        <v>89</v>
      </c>
      <c r="I29" s="10">
        <v>117.48</v>
      </c>
      <c r="J29" s="10">
        <v>267</v>
      </c>
      <c r="K29" s="10">
        <v>352.44</v>
      </c>
      <c r="L29" s="7" t="s">
        <v>34</v>
      </c>
    </row>
    <row r="30" spans="1:12" ht="15" thickBot="1" x14ac:dyDescent="0.35">
      <c r="A30" s="4">
        <v>44224</v>
      </c>
      <c r="B30" s="5" t="s">
        <v>17</v>
      </c>
      <c r="C30" s="6">
        <v>10</v>
      </c>
      <c r="D30" s="5" t="s">
        <v>23</v>
      </c>
      <c r="E30" s="5" t="s">
        <v>15</v>
      </c>
      <c r="F30" s="5" t="s">
        <v>19</v>
      </c>
      <c r="G30" s="6">
        <v>0.01</v>
      </c>
      <c r="H30" s="6">
        <v>44</v>
      </c>
      <c r="I30" s="6">
        <v>48.84</v>
      </c>
      <c r="J30" s="6">
        <v>440</v>
      </c>
      <c r="K30" s="6">
        <v>483.51600000000002</v>
      </c>
      <c r="L30" s="7" t="s">
        <v>35</v>
      </c>
    </row>
    <row r="31" spans="1:12" ht="15" thickBot="1" x14ac:dyDescent="0.35">
      <c r="A31" s="8">
        <v>44224</v>
      </c>
      <c r="B31" s="9" t="s">
        <v>20</v>
      </c>
      <c r="C31" s="10">
        <v>2</v>
      </c>
      <c r="D31" s="9" t="s">
        <v>22</v>
      </c>
      <c r="E31" s="9" t="s">
        <v>21</v>
      </c>
      <c r="F31" s="9" t="s">
        <v>19</v>
      </c>
      <c r="G31" s="10">
        <v>0</v>
      </c>
      <c r="H31" s="10">
        <v>47</v>
      </c>
      <c r="I31" s="10">
        <v>53.11</v>
      </c>
      <c r="J31" s="10">
        <v>94</v>
      </c>
      <c r="K31" s="10">
        <v>106.22</v>
      </c>
      <c r="L31" s="7" t="s">
        <v>36</v>
      </c>
    </row>
    <row r="32" spans="1:12" ht="15" thickBot="1" x14ac:dyDescent="0.35">
      <c r="A32" s="4">
        <v>44562</v>
      </c>
      <c r="B32" s="5" t="s">
        <v>20</v>
      </c>
      <c r="C32" s="6">
        <v>1</v>
      </c>
      <c r="D32" s="5" t="s">
        <v>22</v>
      </c>
      <c r="E32" s="5" t="s">
        <v>14</v>
      </c>
      <c r="F32" s="5" t="s">
        <v>19</v>
      </c>
      <c r="G32" s="6">
        <v>0</v>
      </c>
      <c r="H32" s="6">
        <v>121</v>
      </c>
      <c r="I32" s="6">
        <v>141.57</v>
      </c>
      <c r="J32" s="6">
        <v>121</v>
      </c>
      <c r="K32" s="6">
        <v>141.57</v>
      </c>
      <c r="L32" s="7" t="s">
        <v>37</v>
      </c>
    </row>
    <row r="33" spans="1:12" ht="15" thickBot="1" x14ac:dyDescent="0.35">
      <c r="A33" s="8">
        <v>44563</v>
      </c>
      <c r="B33" s="9" t="s">
        <v>27</v>
      </c>
      <c r="C33" s="10">
        <v>7</v>
      </c>
      <c r="D33" s="9" t="s">
        <v>24</v>
      </c>
      <c r="E33" s="9" t="s">
        <v>21</v>
      </c>
      <c r="F33" s="9" t="s">
        <v>19</v>
      </c>
      <c r="G33" s="10">
        <v>0</v>
      </c>
      <c r="H33" s="10">
        <v>148</v>
      </c>
      <c r="I33" s="10">
        <v>164.28</v>
      </c>
      <c r="J33" s="10">
        <v>1036</v>
      </c>
      <c r="K33" s="10">
        <v>1149.96</v>
      </c>
      <c r="L33" s="7" t="s">
        <v>38</v>
      </c>
    </row>
    <row r="34" spans="1:12" ht="29.4" thickBot="1" x14ac:dyDescent="0.35">
      <c r="A34" s="4">
        <v>44563</v>
      </c>
      <c r="B34" s="5" t="s">
        <v>12</v>
      </c>
      <c r="C34" s="6">
        <v>2</v>
      </c>
      <c r="D34" s="5" t="s">
        <v>23</v>
      </c>
      <c r="E34" s="5" t="s">
        <v>15</v>
      </c>
      <c r="F34" s="5" t="s">
        <v>19</v>
      </c>
      <c r="G34" s="6">
        <v>0</v>
      </c>
      <c r="H34" s="6">
        <v>12</v>
      </c>
      <c r="I34" s="6">
        <v>15.72</v>
      </c>
      <c r="J34" s="6">
        <v>24</v>
      </c>
      <c r="K34" s="6">
        <v>31.44</v>
      </c>
      <c r="L34" s="7" t="s">
        <v>39</v>
      </c>
    </row>
    <row r="35" spans="1:12" ht="15" thickBot="1" x14ac:dyDescent="0.35">
      <c r="A35" s="8">
        <v>44563</v>
      </c>
      <c r="B35" s="9" t="s">
        <v>20</v>
      </c>
      <c r="C35" s="10">
        <v>1</v>
      </c>
      <c r="D35" s="9" t="s">
        <v>24</v>
      </c>
      <c r="E35" s="9" t="s">
        <v>21</v>
      </c>
      <c r="F35" s="9" t="s">
        <v>19</v>
      </c>
      <c r="G35" s="10">
        <v>0</v>
      </c>
      <c r="H35" s="10">
        <v>95</v>
      </c>
      <c r="I35" s="10">
        <v>119.7</v>
      </c>
      <c r="J35" s="10">
        <v>95</v>
      </c>
      <c r="K35" s="10">
        <v>119.7</v>
      </c>
      <c r="L35" s="7" t="s">
        <v>40</v>
      </c>
    </row>
    <row r="36" spans="1:12" ht="15" thickBot="1" x14ac:dyDescent="0.35">
      <c r="A36" s="4">
        <v>44564</v>
      </c>
      <c r="B36" s="5" t="s">
        <v>20</v>
      </c>
      <c r="C36" s="6">
        <v>9</v>
      </c>
      <c r="D36" s="5" t="s">
        <v>23</v>
      </c>
      <c r="E36" s="5" t="s">
        <v>21</v>
      </c>
      <c r="F36" s="5" t="s">
        <v>19</v>
      </c>
      <c r="G36" s="6">
        <v>0</v>
      </c>
      <c r="H36" s="6">
        <v>67</v>
      </c>
      <c r="I36" s="6">
        <v>83.08</v>
      </c>
      <c r="J36" s="6">
        <v>603</v>
      </c>
      <c r="K36" s="6">
        <v>747.72</v>
      </c>
      <c r="L36" s="7" t="s">
        <v>29</v>
      </c>
    </row>
    <row r="37" spans="1:12" ht="15" thickBot="1" x14ac:dyDescent="0.35">
      <c r="A37" s="8">
        <v>44565</v>
      </c>
      <c r="B37" s="9" t="s">
        <v>20</v>
      </c>
      <c r="C37" s="10">
        <v>8</v>
      </c>
      <c r="D37" s="9" t="s">
        <v>23</v>
      </c>
      <c r="E37" s="9" t="s">
        <v>21</v>
      </c>
      <c r="F37" s="9" t="s">
        <v>15</v>
      </c>
      <c r="G37" s="10">
        <v>0</v>
      </c>
      <c r="H37" s="10">
        <v>73</v>
      </c>
      <c r="I37" s="10">
        <v>94.17</v>
      </c>
      <c r="J37" s="10">
        <v>584</v>
      </c>
      <c r="K37" s="10">
        <v>753.36</v>
      </c>
      <c r="L37" s="7" t="s">
        <v>30</v>
      </c>
    </row>
    <row r="38" spans="1:12" ht="29.4" thickBot="1" x14ac:dyDescent="0.35">
      <c r="A38" s="4">
        <v>44565</v>
      </c>
      <c r="B38" s="5" t="s">
        <v>12</v>
      </c>
      <c r="C38" s="6">
        <v>1</v>
      </c>
      <c r="D38" s="5" t="s">
        <v>22</v>
      </c>
      <c r="E38" s="5" t="s">
        <v>15</v>
      </c>
      <c r="F38" s="5" t="s">
        <v>15</v>
      </c>
      <c r="G38" s="6">
        <v>0</v>
      </c>
      <c r="H38" s="6">
        <v>47</v>
      </c>
      <c r="I38" s="6">
        <v>53.11</v>
      </c>
      <c r="J38" s="6">
        <v>47</v>
      </c>
      <c r="K38" s="6">
        <v>53.11</v>
      </c>
      <c r="L38" s="7" t="s">
        <v>16</v>
      </c>
    </row>
    <row r="39" spans="1:12" ht="15" thickBot="1" x14ac:dyDescent="0.35">
      <c r="A39" s="8">
        <v>44570</v>
      </c>
      <c r="B39" s="9" t="s">
        <v>27</v>
      </c>
      <c r="C39" s="10">
        <v>12</v>
      </c>
      <c r="D39" s="9" t="s">
        <v>13</v>
      </c>
      <c r="E39" s="9" t="s">
        <v>21</v>
      </c>
      <c r="F39" s="9" t="s">
        <v>15</v>
      </c>
      <c r="G39" s="10">
        <v>0</v>
      </c>
      <c r="H39" s="10">
        <v>89</v>
      </c>
      <c r="I39" s="10">
        <v>117.48</v>
      </c>
      <c r="J39" s="10">
        <v>1068</v>
      </c>
      <c r="K39" s="10">
        <v>1409.76</v>
      </c>
      <c r="L39" s="7" t="s">
        <v>28</v>
      </c>
    </row>
    <row r="40" spans="1:12" ht="29.4" thickBot="1" x14ac:dyDescent="0.35">
      <c r="A40" s="4">
        <v>44571</v>
      </c>
      <c r="B40" s="5" t="s">
        <v>12</v>
      </c>
      <c r="C40" s="6">
        <v>14</v>
      </c>
      <c r="D40" s="5" t="s">
        <v>22</v>
      </c>
      <c r="E40" s="5" t="s">
        <v>15</v>
      </c>
      <c r="F40" s="5" t="s">
        <v>15</v>
      </c>
      <c r="G40" s="6">
        <v>0</v>
      </c>
      <c r="H40" s="6">
        <v>55</v>
      </c>
      <c r="I40" s="6">
        <v>58.3</v>
      </c>
      <c r="J40" s="6">
        <v>770</v>
      </c>
      <c r="K40" s="6">
        <v>816.2</v>
      </c>
      <c r="L40" s="7" t="s">
        <v>33</v>
      </c>
    </row>
    <row r="41" spans="1:12" ht="15" thickBot="1" x14ac:dyDescent="0.35">
      <c r="A41" s="8">
        <v>44572</v>
      </c>
      <c r="B41" s="9" t="s">
        <v>20</v>
      </c>
      <c r="C41" s="10">
        <v>2</v>
      </c>
      <c r="D41" s="9" t="s">
        <v>18</v>
      </c>
      <c r="E41" s="9" t="s">
        <v>21</v>
      </c>
      <c r="F41" s="9" t="s">
        <v>15</v>
      </c>
      <c r="G41" s="10">
        <v>0</v>
      </c>
      <c r="H41" s="10">
        <v>89</v>
      </c>
      <c r="I41" s="10">
        <v>117.48</v>
      </c>
      <c r="J41" s="10">
        <v>178</v>
      </c>
      <c r="K41" s="10">
        <v>234.96</v>
      </c>
      <c r="L41" s="7" t="s">
        <v>34</v>
      </c>
    </row>
    <row r="42" spans="1:12" ht="15" thickBot="1" x14ac:dyDescent="0.35">
      <c r="A42" s="4">
        <v>44574</v>
      </c>
      <c r="B42" s="5" t="s">
        <v>17</v>
      </c>
      <c r="C42" s="6">
        <v>6</v>
      </c>
      <c r="D42" s="5" t="s">
        <v>24</v>
      </c>
      <c r="E42" s="5" t="s">
        <v>15</v>
      </c>
      <c r="F42" s="5" t="s">
        <v>15</v>
      </c>
      <c r="G42" s="6">
        <v>0</v>
      </c>
      <c r="H42" s="6">
        <v>150</v>
      </c>
      <c r="I42" s="6">
        <v>210</v>
      </c>
      <c r="J42" s="6">
        <v>900</v>
      </c>
      <c r="K42" s="6">
        <v>1260</v>
      </c>
      <c r="L42" s="7" t="s">
        <v>35</v>
      </c>
    </row>
    <row r="43" spans="1:12" ht="15" thickBot="1" x14ac:dyDescent="0.35">
      <c r="A43" s="8">
        <v>44575</v>
      </c>
      <c r="B43" s="9" t="s">
        <v>17</v>
      </c>
      <c r="C43" s="10">
        <v>14</v>
      </c>
      <c r="D43" s="9" t="s">
        <v>24</v>
      </c>
      <c r="E43" s="9" t="s">
        <v>21</v>
      </c>
      <c r="F43" s="9" t="s">
        <v>15</v>
      </c>
      <c r="G43" s="10">
        <v>0</v>
      </c>
      <c r="H43" s="10">
        <v>44</v>
      </c>
      <c r="I43" s="10">
        <v>48.4</v>
      </c>
      <c r="J43" s="10">
        <v>616</v>
      </c>
      <c r="K43" s="10">
        <v>677.6</v>
      </c>
      <c r="L43" s="7" t="s">
        <v>36</v>
      </c>
    </row>
    <row r="44" spans="1:12" ht="15" thickBot="1" x14ac:dyDescent="0.35">
      <c r="A44" s="4">
        <v>44576</v>
      </c>
      <c r="B44" s="5" t="s">
        <v>20</v>
      </c>
      <c r="C44" s="6">
        <v>10</v>
      </c>
      <c r="D44" s="5" t="s">
        <v>18</v>
      </c>
      <c r="E44" s="5" t="s">
        <v>21</v>
      </c>
      <c r="F44" s="5" t="s">
        <v>19</v>
      </c>
      <c r="G44" s="6">
        <v>0</v>
      </c>
      <c r="H44" s="6">
        <v>121</v>
      </c>
      <c r="I44" s="6">
        <v>141.57</v>
      </c>
      <c r="J44" s="6">
        <v>1210</v>
      </c>
      <c r="K44" s="6">
        <v>1415.7</v>
      </c>
      <c r="L44" s="7" t="s">
        <v>37</v>
      </c>
    </row>
    <row r="45" spans="1:12" ht="15" thickBot="1" x14ac:dyDescent="0.35">
      <c r="A45" s="8">
        <v>44577</v>
      </c>
      <c r="B45" s="9" t="s">
        <v>17</v>
      </c>
      <c r="C45" s="10">
        <v>11</v>
      </c>
      <c r="D45" s="9" t="s">
        <v>24</v>
      </c>
      <c r="E45" s="9" t="s">
        <v>15</v>
      </c>
      <c r="F45" s="9" t="s">
        <v>19</v>
      </c>
      <c r="G45" s="10">
        <v>0</v>
      </c>
      <c r="H45" s="10">
        <v>112</v>
      </c>
      <c r="I45" s="10">
        <v>146.72</v>
      </c>
      <c r="J45" s="10">
        <v>1232</v>
      </c>
      <c r="K45" s="10">
        <v>1613.92</v>
      </c>
      <c r="L45" s="7" t="s">
        <v>38</v>
      </c>
    </row>
    <row r="46" spans="1:12" ht="29.4" thickBot="1" x14ac:dyDescent="0.35">
      <c r="A46" s="4">
        <v>44578</v>
      </c>
      <c r="B46" s="5" t="s">
        <v>12</v>
      </c>
      <c r="C46" s="6">
        <v>4</v>
      </c>
      <c r="D46" s="5" t="s">
        <v>24</v>
      </c>
      <c r="E46" s="5" t="s">
        <v>15</v>
      </c>
      <c r="F46" s="5" t="s">
        <v>15</v>
      </c>
      <c r="G46" s="6">
        <v>0</v>
      </c>
      <c r="H46" s="6">
        <v>90</v>
      </c>
      <c r="I46" s="6">
        <v>115.2</v>
      </c>
      <c r="J46" s="6">
        <v>360</v>
      </c>
      <c r="K46" s="6">
        <v>460.8</v>
      </c>
      <c r="L46" s="7" t="s">
        <v>39</v>
      </c>
    </row>
    <row r="47" spans="1:12" ht="15" thickBot="1" x14ac:dyDescent="0.35">
      <c r="A47" s="8">
        <v>44579</v>
      </c>
      <c r="B47" s="9" t="s">
        <v>27</v>
      </c>
      <c r="C47" s="10">
        <v>9</v>
      </c>
      <c r="D47" s="9" t="s">
        <v>13</v>
      </c>
      <c r="E47" s="9" t="s">
        <v>14</v>
      </c>
      <c r="F47" s="9" t="s">
        <v>19</v>
      </c>
      <c r="G47" s="10">
        <v>0</v>
      </c>
      <c r="H47" s="10">
        <v>83</v>
      </c>
      <c r="I47" s="10">
        <v>94.62</v>
      </c>
      <c r="J47" s="10">
        <v>747</v>
      </c>
      <c r="K47" s="10">
        <v>851.58</v>
      </c>
      <c r="L47" s="7" t="s">
        <v>40</v>
      </c>
    </row>
    <row r="48" spans="1:12" ht="29.4" thickBot="1" x14ac:dyDescent="0.35">
      <c r="A48" s="4">
        <v>44581</v>
      </c>
      <c r="B48" s="5" t="s">
        <v>12</v>
      </c>
      <c r="C48" s="6">
        <v>2</v>
      </c>
      <c r="D48" s="5" t="s">
        <v>23</v>
      </c>
      <c r="E48" s="5" t="s">
        <v>21</v>
      </c>
      <c r="F48" s="5" t="s">
        <v>19</v>
      </c>
      <c r="G48" s="6">
        <v>0</v>
      </c>
      <c r="H48" s="6">
        <v>126</v>
      </c>
      <c r="I48" s="6">
        <v>162.54</v>
      </c>
      <c r="J48" s="6">
        <v>252</v>
      </c>
      <c r="K48" s="6">
        <v>325.08</v>
      </c>
      <c r="L48" s="7" t="s">
        <v>29</v>
      </c>
    </row>
    <row r="49" spans="1:12" ht="15" thickBot="1" x14ac:dyDescent="0.35">
      <c r="A49" s="8">
        <v>44581</v>
      </c>
      <c r="B49" s="9" t="s">
        <v>17</v>
      </c>
      <c r="C49" s="10">
        <v>7</v>
      </c>
      <c r="D49" s="9" t="s">
        <v>23</v>
      </c>
      <c r="E49" s="9" t="s">
        <v>15</v>
      </c>
      <c r="F49" s="9" t="s">
        <v>15</v>
      </c>
      <c r="G49" s="10">
        <v>0</v>
      </c>
      <c r="H49" s="10">
        <v>112</v>
      </c>
      <c r="I49" s="10">
        <v>146.72</v>
      </c>
      <c r="J49" s="10">
        <v>784</v>
      </c>
      <c r="K49" s="10">
        <v>1027.04</v>
      </c>
      <c r="L49" s="7" t="s">
        <v>30</v>
      </c>
    </row>
    <row r="50" spans="1:12" ht="15" thickBot="1" x14ac:dyDescent="0.35">
      <c r="A50" s="4">
        <v>44583</v>
      </c>
      <c r="B50" s="5" t="s">
        <v>20</v>
      </c>
      <c r="C50" s="6">
        <v>6</v>
      </c>
      <c r="D50" s="5" t="s">
        <v>22</v>
      </c>
      <c r="E50" s="5" t="s">
        <v>15</v>
      </c>
      <c r="F50" s="5" t="s">
        <v>19</v>
      </c>
      <c r="G50" s="6">
        <v>0</v>
      </c>
      <c r="H50" s="6">
        <v>98</v>
      </c>
      <c r="I50" s="6">
        <v>103.88</v>
      </c>
      <c r="J50" s="6">
        <v>588</v>
      </c>
      <c r="K50" s="6">
        <v>623.28</v>
      </c>
      <c r="L50" s="7" t="s">
        <v>16</v>
      </c>
    </row>
    <row r="51" spans="1:12" ht="15" thickBot="1" x14ac:dyDescent="0.35">
      <c r="A51" s="8">
        <v>44584</v>
      </c>
      <c r="B51" s="9" t="s">
        <v>17</v>
      </c>
      <c r="C51" s="10">
        <v>5</v>
      </c>
      <c r="D51" s="9" t="s">
        <v>23</v>
      </c>
      <c r="E51" s="9" t="s">
        <v>14</v>
      </c>
      <c r="F51" s="9" t="s">
        <v>19</v>
      </c>
      <c r="G51" s="10">
        <v>0</v>
      </c>
      <c r="H51" s="10">
        <v>105</v>
      </c>
      <c r="I51" s="10">
        <v>142.80000000000001</v>
      </c>
      <c r="J51" s="10">
        <v>525</v>
      </c>
      <c r="K51" s="10">
        <v>714</v>
      </c>
      <c r="L51" s="7" t="s">
        <v>28</v>
      </c>
    </row>
    <row r="52" spans="1:12" ht="29.4" thickBot="1" x14ac:dyDescent="0.35">
      <c r="A52" s="4">
        <v>44584</v>
      </c>
      <c r="B52" s="5" t="s">
        <v>12</v>
      </c>
      <c r="C52" s="6">
        <v>8</v>
      </c>
      <c r="D52" s="5" t="s">
        <v>18</v>
      </c>
      <c r="E52" s="5" t="s">
        <v>21</v>
      </c>
      <c r="F52" s="5" t="s">
        <v>15</v>
      </c>
      <c r="G52" s="6">
        <v>0</v>
      </c>
      <c r="H52" s="6">
        <v>120</v>
      </c>
      <c r="I52" s="6">
        <v>162</v>
      </c>
      <c r="J52" s="6">
        <v>960</v>
      </c>
      <c r="K52" s="6">
        <v>1296</v>
      </c>
      <c r="L52" s="7" t="s">
        <v>33</v>
      </c>
    </row>
    <row r="53" spans="1:12" ht="15" thickBot="1" x14ac:dyDescent="0.35">
      <c r="A53" s="8">
        <v>44585</v>
      </c>
      <c r="B53" s="9" t="s">
        <v>27</v>
      </c>
      <c r="C53" s="10">
        <v>15</v>
      </c>
      <c r="D53" s="9" t="s">
        <v>23</v>
      </c>
      <c r="E53" s="9" t="s">
        <v>15</v>
      </c>
      <c r="F53" s="9" t="s">
        <v>15</v>
      </c>
      <c r="G53" s="10">
        <v>0</v>
      </c>
      <c r="H53" s="10">
        <v>148</v>
      </c>
      <c r="I53" s="10">
        <v>201.28</v>
      </c>
      <c r="J53" s="10">
        <v>2220</v>
      </c>
      <c r="K53" s="10">
        <v>3019.2</v>
      </c>
      <c r="L53" s="7" t="s">
        <v>34</v>
      </c>
    </row>
    <row r="54" spans="1:12" ht="15" thickBot="1" x14ac:dyDescent="0.35">
      <c r="A54" s="4">
        <v>44586</v>
      </c>
      <c r="B54" s="5" t="s">
        <v>20</v>
      </c>
      <c r="C54" s="6">
        <v>14</v>
      </c>
      <c r="D54" s="5" t="s">
        <v>23</v>
      </c>
      <c r="E54" s="5" t="s">
        <v>21</v>
      </c>
      <c r="F54" s="5" t="s">
        <v>19</v>
      </c>
      <c r="G54" s="6">
        <v>0</v>
      </c>
      <c r="H54" s="6">
        <v>134</v>
      </c>
      <c r="I54" s="6">
        <v>156.78</v>
      </c>
      <c r="J54" s="6">
        <v>1876</v>
      </c>
      <c r="K54" s="6">
        <v>2194.92</v>
      </c>
      <c r="L54" s="7" t="s">
        <v>35</v>
      </c>
    </row>
    <row r="55" spans="1:12" ht="29.4" thickBot="1" x14ac:dyDescent="0.35">
      <c r="A55" s="8">
        <v>44589</v>
      </c>
      <c r="B55" s="9" t="s">
        <v>12</v>
      </c>
      <c r="C55" s="10">
        <v>11</v>
      </c>
      <c r="D55" s="9" t="s">
        <v>22</v>
      </c>
      <c r="E55" s="9" t="s">
        <v>21</v>
      </c>
      <c r="F55" s="9" t="s">
        <v>15</v>
      </c>
      <c r="G55" s="10">
        <v>0</v>
      </c>
      <c r="H55" s="10">
        <v>13</v>
      </c>
      <c r="I55" s="10">
        <v>16.64</v>
      </c>
      <c r="J55" s="10">
        <v>143</v>
      </c>
      <c r="K55" s="10">
        <v>183.04</v>
      </c>
      <c r="L55" s="7" t="s">
        <v>36</v>
      </c>
    </row>
    <row r="56" spans="1:12" ht="29.4" thickBot="1" x14ac:dyDescent="0.35">
      <c r="A56" s="4">
        <v>44592</v>
      </c>
      <c r="B56" s="5" t="s">
        <v>12</v>
      </c>
      <c r="C56" s="6">
        <v>6</v>
      </c>
      <c r="D56" s="5" t="s">
        <v>23</v>
      </c>
      <c r="E56" s="5" t="s">
        <v>15</v>
      </c>
      <c r="F56" s="5" t="s">
        <v>19</v>
      </c>
      <c r="G56" s="6">
        <v>0</v>
      </c>
      <c r="H56" s="6">
        <v>141</v>
      </c>
      <c r="I56" s="6">
        <v>149.46</v>
      </c>
      <c r="J56" s="6">
        <v>846</v>
      </c>
      <c r="K56" s="6">
        <v>896.76</v>
      </c>
      <c r="L56" s="7" t="s">
        <v>37</v>
      </c>
    </row>
    <row r="57" spans="1:12" ht="15" thickBot="1" x14ac:dyDescent="0.35">
      <c r="A57" s="8">
        <v>44592</v>
      </c>
      <c r="B57" s="9" t="s">
        <v>27</v>
      </c>
      <c r="C57" s="10">
        <v>9</v>
      </c>
      <c r="D57" s="9" t="s">
        <v>23</v>
      </c>
      <c r="E57" s="9" t="s">
        <v>21</v>
      </c>
      <c r="F57" s="9" t="s">
        <v>19</v>
      </c>
      <c r="G57" s="10">
        <v>0</v>
      </c>
      <c r="H57" s="10">
        <v>138</v>
      </c>
      <c r="I57" s="10">
        <v>173.88</v>
      </c>
      <c r="J57" s="10">
        <v>1242</v>
      </c>
      <c r="K57" s="10">
        <v>1564.92</v>
      </c>
      <c r="L57" s="7" t="s">
        <v>38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71EEA-40AC-46E8-BB62-C2E258B2BAAA}">
  <dimension ref="A1"/>
  <sheetViews>
    <sheetView tabSelected="1" workbookViewId="0">
      <selection activeCell="U17" sqref="U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C198-4087-4F51-A655-F19504B21334}">
  <dimension ref="A1:M26"/>
  <sheetViews>
    <sheetView topLeftCell="C1" workbookViewId="0">
      <selection activeCell="L9" sqref="L9"/>
    </sheetView>
  </sheetViews>
  <sheetFormatPr defaultRowHeight="14.4" x14ac:dyDescent="0.3"/>
  <cols>
    <col min="1" max="1" width="12.5546875" customWidth="1"/>
    <col min="2" max="2" width="22.44140625" customWidth="1"/>
    <col min="3" max="3" width="16.77734375" customWidth="1"/>
    <col min="6" max="6" width="22.44140625" customWidth="1"/>
    <col min="7" max="8" width="22.77734375" customWidth="1"/>
    <col min="9" max="9" width="12.5546875" customWidth="1"/>
    <col min="10" max="11" width="22.44140625" customWidth="1"/>
    <col min="12" max="12" width="22.77734375" customWidth="1"/>
  </cols>
  <sheetData>
    <row r="1" spans="1:13" x14ac:dyDescent="0.3">
      <c r="A1" s="11" t="s">
        <v>31</v>
      </c>
      <c r="B1" t="s">
        <v>32</v>
      </c>
      <c r="C1" t="s">
        <v>41</v>
      </c>
      <c r="F1" s="11" t="s">
        <v>31</v>
      </c>
      <c r="G1" t="s">
        <v>42</v>
      </c>
      <c r="I1" s="11" t="s">
        <v>31</v>
      </c>
      <c r="J1" t="s">
        <v>32</v>
      </c>
      <c r="K1" t="str">
        <f ca="1">VLOOKUP(1,K2:L6,2,0)</f>
        <v>P0025</v>
      </c>
      <c r="L1">
        <f ca="1">VLOOKUP(K1,L2:M6,2,0)</f>
        <v>13705.716</v>
      </c>
    </row>
    <row r="2" spans="1:13" x14ac:dyDescent="0.3">
      <c r="A2" s="12" t="s">
        <v>16</v>
      </c>
      <c r="B2" s="13">
        <v>3708.3622000000005</v>
      </c>
      <c r="C2" s="13">
        <v>264.36220000000048</v>
      </c>
      <c r="F2" s="12" t="s">
        <v>21</v>
      </c>
      <c r="G2" s="13">
        <v>3390.3550000000005</v>
      </c>
      <c r="I2" s="12" t="s">
        <v>24</v>
      </c>
      <c r="J2" s="13">
        <v>8502.2111999999997</v>
      </c>
      <c r="K2" s="13">
        <f ca="1">_xlfn.RANK.AVG(M2,$M$2:$M$5)</f>
        <v>2</v>
      </c>
      <c r="L2" t="str" cm="1">
        <f t="array" aca="1" ref="L2:M6" ca="1">OFFSET(I1,1,0,COUNTA(I2:I6),2)</f>
        <v>P0024</v>
      </c>
      <c r="M2">
        <f ca="1"/>
        <v>8502.2111999999997</v>
      </c>
    </row>
    <row r="3" spans="1:13" x14ac:dyDescent="0.3">
      <c r="A3" s="12" t="s">
        <v>28</v>
      </c>
      <c r="B3" s="13">
        <v>4498.0999999999995</v>
      </c>
      <c r="C3" s="13">
        <v>716.09999999999945</v>
      </c>
      <c r="F3" s="12" t="s">
        <v>15</v>
      </c>
      <c r="G3" s="13">
        <v>1836.6900000000003</v>
      </c>
      <c r="I3" s="12" t="s">
        <v>23</v>
      </c>
      <c r="J3" s="13">
        <v>13705.716</v>
      </c>
      <c r="K3" s="13">
        <f t="shared" ref="K3:K6" ca="1" si="0">_xlfn.RANK.AVG(M3,$M$2:$M$5)</f>
        <v>1</v>
      </c>
      <c r="L3" t="str">
        <f ca="1"/>
        <v>P0025</v>
      </c>
      <c r="M3">
        <f ca="1"/>
        <v>13705.716</v>
      </c>
    </row>
    <row r="4" spans="1:13" x14ac:dyDescent="0.3">
      <c r="A4" s="12" t="s">
        <v>33</v>
      </c>
      <c r="B4" s="13">
        <v>3683.1512000000002</v>
      </c>
      <c r="C4" s="13">
        <v>621.15120000000024</v>
      </c>
      <c r="F4" s="12" t="s">
        <v>14</v>
      </c>
      <c r="G4" s="13">
        <v>1046.27</v>
      </c>
      <c r="I4" s="12" t="s">
        <v>13</v>
      </c>
      <c r="J4" s="13">
        <v>7096.9633999999996</v>
      </c>
      <c r="K4" s="13">
        <f t="shared" ca="1" si="0"/>
        <v>3</v>
      </c>
      <c r="L4" t="str">
        <f ca="1"/>
        <v>P0026</v>
      </c>
      <c r="M4">
        <f ca="1"/>
        <v>7096.9633999999996</v>
      </c>
    </row>
    <row r="5" spans="1:13" x14ac:dyDescent="0.3">
      <c r="A5" s="12" t="s">
        <v>34</v>
      </c>
      <c r="B5" s="13">
        <v>4084</v>
      </c>
      <c r="C5" s="13">
        <v>979</v>
      </c>
      <c r="I5" s="12" t="s">
        <v>18</v>
      </c>
      <c r="J5" s="13">
        <v>6632.02</v>
      </c>
      <c r="K5" s="13">
        <f t="shared" ca="1" si="0"/>
        <v>4</v>
      </c>
      <c r="L5" t="str">
        <f ca="1"/>
        <v>P0027</v>
      </c>
      <c r="M5">
        <f ca="1"/>
        <v>6632.02</v>
      </c>
    </row>
    <row r="6" spans="1:13" x14ac:dyDescent="0.3">
      <c r="A6" s="12" t="s">
        <v>35</v>
      </c>
      <c r="B6" s="13">
        <v>4323.8360000000002</v>
      </c>
      <c r="C6" s="13">
        <v>803.83600000000024</v>
      </c>
      <c r="I6" s="12" t="s">
        <v>22</v>
      </c>
      <c r="J6" s="13">
        <v>5335.2400000000007</v>
      </c>
      <c r="K6" s="13">
        <f ca="1">_xlfn.RANK.AVG(M6,$M$2:$M$6)</f>
        <v>5</v>
      </c>
      <c r="L6" t="str">
        <f ca="1"/>
        <v>P0028</v>
      </c>
      <c r="M6">
        <f ca="1"/>
        <v>5335.2400000000007</v>
      </c>
    </row>
    <row r="7" spans="1:13" x14ac:dyDescent="0.3">
      <c r="A7" s="12" t="s">
        <v>36</v>
      </c>
      <c r="B7" s="13">
        <v>1803.62</v>
      </c>
      <c r="C7" s="13">
        <v>197.61999999999989</v>
      </c>
      <c r="F7" s="11" t="s">
        <v>31</v>
      </c>
      <c r="G7" t="s">
        <v>32</v>
      </c>
    </row>
    <row r="8" spans="1:13" x14ac:dyDescent="0.3">
      <c r="A8" s="12" t="s">
        <v>37</v>
      </c>
      <c r="B8" s="13">
        <v>3830.01</v>
      </c>
      <c r="C8" s="13">
        <v>446.01000000000022</v>
      </c>
      <c r="F8" s="12" t="s">
        <v>19</v>
      </c>
      <c r="G8" s="13">
        <v>20960.842199999999</v>
      </c>
    </row>
    <row r="9" spans="1:13" x14ac:dyDescent="0.3">
      <c r="A9" s="12" t="s">
        <v>38</v>
      </c>
      <c r="B9" s="13">
        <v>5324.4</v>
      </c>
      <c r="C9" s="13">
        <v>1066.3999999999996</v>
      </c>
      <c r="F9" s="12" t="s">
        <v>15</v>
      </c>
      <c r="G9" s="13">
        <v>20311.308400000002</v>
      </c>
    </row>
    <row r="10" spans="1:13" x14ac:dyDescent="0.3">
      <c r="A10" s="12" t="s">
        <v>39</v>
      </c>
      <c r="B10" s="13">
        <v>1099.32</v>
      </c>
      <c r="C10" s="13">
        <v>184.31999999999994</v>
      </c>
    </row>
    <row r="11" spans="1:13" x14ac:dyDescent="0.3">
      <c r="A11" s="12" t="s">
        <v>40</v>
      </c>
      <c r="B11" s="13">
        <v>1599.1912000000002</v>
      </c>
      <c r="C11" s="13">
        <v>274.19120000000021</v>
      </c>
    </row>
    <row r="12" spans="1:13" x14ac:dyDescent="0.3">
      <c r="A12" s="12" t="s">
        <v>29</v>
      </c>
      <c r="B12" s="13">
        <v>3179.04</v>
      </c>
      <c r="C12" s="13">
        <v>542.04</v>
      </c>
    </row>
    <row r="13" spans="1:13" x14ac:dyDescent="0.3">
      <c r="A13" s="12" t="s">
        <v>30</v>
      </c>
      <c r="B13" s="13">
        <v>4139.1200000000008</v>
      </c>
      <c r="C13" s="13">
        <v>887.1200000000008</v>
      </c>
      <c r="F13" t="s">
        <v>32</v>
      </c>
      <c r="G13" t="s">
        <v>43</v>
      </c>
    </row>
    <row r="14" spans="1:13" x14ac:dyDescent="0.3">
      <c r="F14" s="13">
        <v>41272.150599999994</v>
      </c>
      <c r="G14" s="13">
        <v>34290</v>
      </c>
    </row>
    <row r="16" spans="1:13" x14ac:dyDescent="0.3">
      <c r="A16" s="11" t="s">
        <v>31</v>
      </c>
      <c r="B16" t="s">
        <v>42</v>
      </c>
    </row>
    <row r="17" spans="1:7" x14ac:dyDescent="0.3">
      <c r="A17" s="12" t="s">
        <v>24</v>
      </c>
      <c r="B17" s="13">
        <v>1253.48</v>
      </c>
      <c r="C17" t="str" cm="1">
        <f t="array" aca="1" ref="C17:D26" ca="1">OFFSET(A16,1,0,COUNTA(A17:B29),2)</f>
        <v>P0024</v>
      </c>
      <c r="D17">
        <f ca="1"/>
        <v>1253.48</v>
      </c>
      <c r="F17" t="s">
        <v>44</v>
      </c>
      <c r="G17" s="15">
        <f>F14</f>
        <v>41272.150599999994</v>
      </c>
    </row>
    <row r="18" spans="1:7" x14ac:dyDescent="0.3">
      <c r="A18" s="12" t="s">
        <v>23</v>
      </c>
      <c r="B18" s="13">
        <v>1596.5900000000001</v>
      </c>
      <c r="C18" t="str">
        <f ca="1"/>
        <v>P0025</v>
      </c>
      <c r="D18">
        <f ca="1"/>
        <v>1596.5900000000001</v>
      </c>
      <c r="F18" t="s">
        <v>45</v>
      </c>
      <c r="G18" s="15">
        <f>G14</f>
        <v>34290</v>
      </c>
    </row>
    <row r="19" spans="1:7" x14ac:dyDescent="0.3">
      <c r="A19" s="12" t="s">
        <v>13</v>
      </c>
      <c r="B19" s="13">
        <v>1525.1550000000002</v>
      </c>
      <c r="C19" t="str">
        <f ca="1"/>
        <v>P0026</v>
      </c>
      <c r="D19">
        <f ca="1"/>
        <v>1525.1550000000002</v>
      </c>
      <c r="F19" t="s">
        <v>46</v>
      </c>
      <c r="G19" s="15">
        <f>G17-G18</f>
        <v>6982.1505999999936</v>
      </c>
    </row>
    <row r="20" spans="1:7" x14ac:dyDescent="0.3">
      <c r="A20" s="12" t="s">
        <v>18</v>
      </c>
      <c r="B20" s="13">
        <v>958.3</v>
      </c>
      <c r="C20" t="str">
        <f ca="1"/>
        <v>P0027</v>
      </c>
      <c r="D20">
        <f ca="1"/>
        <v>958.3</v>
      </c>
      <c r="F20" t="s">
        <v>47</v>
      </c>
      <c r="G20" s="14">
        <f>G19/G18</f>
        <v>0.20362060659084263</v>
      </c>
    </row>
    <row r="21" spans="1:7" x14ac:dyDescent="0.3">
      <c r="A21" s="12" t="s">
        <v>22</v>
      </c>
      <c r="B21" s="13">
        <v>939.78999999999985</v>
      </c>
      <c r="C21" t="str">
        <f ca="1"/>
        <v>P0028</v>
      </c>
      <c r="D21">
        <f ca="1"/>
        <v>939.78999999999985</v>
      </c>
    </row>
    <row r="22" spans="1:7" x14ac:dyDescent="0.3">
      <c r="C22">
        <f ca="1"/>
        <v>0</v>
      </c>
      <c r="D22">
        <f ca="1"/>
        <v>0</v>
      </c>
    </row>
    <row r="23" spans="1:7" x14ac:dyDescent="0.3">
      <c r="C23">
        <f ca="1"/>
        <v>0</v>
      </c>
      <c r="D23">
        <f ca="1"/>
        <v>0</v>
      </c>
    </row>
    <row r="24" spans="1:7" x14ac:dyDescent="0.3">
      <c r="C24">
        <f ca="1"/>
        <v>0</v>
      </c>
      <c r="D24">
        <f ca="1"/>
        <v>0</v>
      </c>
    </row>
    <row r="25" spans="1:7" x14ac:dyDescent="0.3">
      <c r="C25">
        <f ca="1"/>
        <v>0</v>
      </c>
      <c r="D25">
        <f ca="1"/>
        <v>0</v>
      </c>
    </row>
    <row r="26" spans="1:7" x14ac:dyDescent="0.3">
      <c r="C26">
        <f ca="1"/>
        <v>0</v>
      </c>
      <c r="D26">
        <f ca="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Yadav</dc:creator>
  <cp:lastModifiedBy>Nisha Yadav</cp:lastModifiedBy>
  <dcterms:created xsi:type="dcterms:W3CDTF">2024-10-02T08:00:22Z</dcterms:created>
  <dcterms:modified xsi:type="dcterms:W3CDTF">2024-10-02T10:03:34Z</dcterms:modified>
</cp:coreProperties>
</file>