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人口と世帯数は直線的な関係" sheetId="13" r:id="rId1"/>
    <sheet name="相関係数を求める＆分析ツールを使う" sheetId="1" r:id="rId2"/>
    <sheet name="人口10万人あたりで見ると" sheetId="8" r:id="rId3"/>
    <sheet name="都道府県の人口×３チェーン" sheetId="3" r:id="rId4"/>
    <sheet name="人口を万人に+軸を対数に+近似曲線" sheetId="11" r:id="rId5"/>
    <sheet name="D×K傾向の違いは" sheetId="6" r:id="rId6"/>
    <sheet name="D×K（10万人あたり）" sheetId="10" r:id="rId7"/>
    <sheet name="D×S傾向の違いは" sheetId="7" r:id="rId8"/>
    <sheet name="D×S（10万人あたり）" sheetId="9" r:id="rId9"/>
    <sheet name="取り込んだデータの控え" sheetId="2" r:id="rId10"/>
  </sheets>
  <definedNames>
    <definedName name="cafe_data" localSheetId="9">取り込んだデータの控え!$A$1:$G$49</definedName>
  </definedNames>
  <calcPr calcId="152511"/>
</workbook>
</file>

<file path=xl/calcChain.xml><?xml version="1.0" encoding="utf-8"?>
<calcChain xmlns="http://schemas.openxmlformats.org/spreadsheetml/2006/main">
  <c r="N4" i="1" l="1"/>
  <c r="N3" i="1"/>
  <c r="N2" i="1"/>
  <c r="N7" i="1" l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2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connections.xml><?xml version="1.0" encoding="utf-8"?>
<connections xmlns="http://schemas.openxmlformats.org/spreadsheetml/2006/main">
  <connection id="1" name="cafe_data1" type="6" refreshedVersion="5" deleted="1" background="1" saveData="1">
    <textPr codePage="65001" sourceFile="C:\Users\0920334\Documents\JNPC_CAR\JNPC\data\cafe_data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<sst xmlns="http://schemas.openxmlformats.org/spreadsheetml/2006/main" count="260" uniqueCount="149">
  <si>
    <t>コード</t>
  </si>
  <si>
    <t>都道府県</t>
  </si>
  <si>
    <t>人口</t>
  </si>
  <si>
    <t>世帯数</t>
  </si>
  <si>
    <t>スタバ</t>
  </si>
  <si>
    <t>ドトール</t>
  </si>
  <si>
    <t>コメダ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</si>
  <si>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</si>
  <si>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</si>
  <si>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</si>
  <si>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</si>
  <si>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</si>
  <si>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</si>
  <si>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</si>
  <si>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</si>
  <si>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</si>
  <si>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</si>
  <si>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</si>
  <si>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</si>
  <si>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</si>
  <si>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</si>
  <si>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</si>
  <si>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</si>
  <si>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</si>
  <si>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</si>
  <si>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</si>
  <si>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</si>
  <si>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</si>
  <si>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</si>
  <si>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</si>
  <si>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</si>
  <si>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</si>
  <si>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</si>
  <si>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</si>
  <si>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</si>
  <si>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</si>
  <si>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</si>
  <si>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</si>
  <si>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</si>
  <si>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</si>
  <si>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</si>
  <si>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</si>
  <si>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</si>
  <si>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</si>
  <si>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</si>
  <si>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</si>
  <si>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</si>
  <si>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</si>
  <si>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</si>
  <si>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</si>
  <si>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</si>
  <si>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</si>
  <si>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</si>
  <si>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</si>
  <si>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</si>
  <si>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</si>
  <si>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</si>
  <si>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</si>
  <si>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</si>
  <si>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</si>
  <si>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</si>
  <si>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</si>
  <si>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</si>
  <si>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</si>
  <si>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</si>
  <si>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</si>
  <si>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</si>
  <si>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</si>
  <si>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</si>
  <si>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</si>
  <si>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</si>
  <si>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</si>
  <si>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</si>
  <si>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</si>
  <si>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</si>
  <si>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</si>
  <si>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</si>
  <si>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</si>
  <si>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</si>
  <si>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</si>
  <si>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</si>
  <si>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</si>
  <si>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</si>
  <si>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</si>
  <si>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</si>
  <si>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</si>
  <si>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</si>
  <si>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</si>
  <si>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</si>
  <si>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</si>
  <si>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</si>
  <si>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</si>
  <si>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</si>
  <si>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</si>
  <si>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</si>
  <si>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</si>
  <si>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</si>
  <si>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</si>
  <si>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</si>
  <si>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</si>
  <si>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</si>
  <si>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NULL</t>
  </si>
  <si>
    <t>合計</t>
  </si>
  <si>
    <t>S人口比</t>
    <rPh sb="1" eb="4">
      <t>ジンコウヒ</t>
    </rPh>
    <phoneticPr fontId="1"/>
  </si>
  <si>
    <t>D人口比</t>
    <rPh sb="1" eb="4">
      <t>ジンコウヒ</t>
    </rPh>
    <phoneticPr fontId="1"/>
  </si>
  <si>
    <t>K人口比</t>
    <rPh sb="1" eb="4">
      <t>ジンコウヒ</t>
    </rPh>
    <phoneticPr fontId="1"/>
  </si>
  <si>
    <t>人口（万人）</t>
    <rPh sb="0" eb="2">
      <t>ジンコウ</t>
    </rPh>
    <rPh sb="3" eb="5">
      <t>マンニン</t>
    </rPh>
    <phoneticPr fontId="1"/>
  </si>
  <si>
    <t>49行目までにしたら、列すべてと同じ値に</t>
    <rPh sb="2" eb="3">
      <t>イ</t>
    </rPh>
    <rPh sb="3" eb="4">
      <t>メ</t>
    </rPh>
    <rPh sb="11" eb="12">
      <t>レツ</t>
    </rPh>
    <rPh sb="16" eb="17">
      <t>オナ</t>
    </rPh>
    <rPh sb="18" eb="19">
      <t>アタイ</t>
    </rPh>
    <phoneticPr fontId="1"/>
  </si>
  <si>
    <t>この場合、適切なのは全国計を除いたもの</t>
    <rPh sb="2" eb="4">
      <t>バアイ</t>
    </rPh>
    <rPh sb="5" eb="7">
      <t>テキセツ</t>
    </rPh>
    <rPh sb="10" eb="12">
      <t>ゼンコク</t>
    </rPh>
    <rPh sb="12" eb="13">
      <t>ケイ</t>
    </rPh>
    <rPh sb="14" eb="15">
      <t>ノゾ</t>
    </rPh>
    <phoneticPr fontId="1"/>
  </si>
  <si>
    <t>同じ結果になっている</t>
    <rPh sb="0" eb="1">
      <t>オナ</t>
    </rPh>
    <rPh sb="2" eb="4">
      <t>ケッカ</t>
    </rPh>
    <phoneticPr fontId="1"/>
  </si>
  <si>
    <t>アドイン「分析ツール」を有効にしておく必要がある</t>
    <rPh sb="5" eb="7">
      <t>ブンセキ</t>
    </rPh>
    <rPh sb="12" eb="14">
      <t>ユウコウ</t>
    </rPh>
    <rPh sb="19" eb="21">
      <t>ヒツヨウ</t>
    </rPh>
    <phoneticPr fontId="1"/>
  </si>
  <si>
    <t>相関係数＝</t>
    <rPh sb="0" eb="2">
      <t>ソウカン</t>
    </rPh>
    <rPh sb="2" eb="4">
      <t>ケイスウ</t>
    </rPh>
    <phoneticPr fontId="1"/>
  </si>
  <si>
    <t>決定係数＝</t>
    <rPh sb="0" eb="2">
      <t>ケッテイ</t>
    </rPh>
    <rPh sb="2" eb="4">
      <t>ケイスウ</t>
    </rPh>
    <phoneticPr fontId="1"/>
  </si>
  <si>
    <t>残差</t>
  </si>
  <si>
    <t>残差出力</t>
  </si>
  <si>
    <t>観測値</t>
  </si>
  <si>
    <t>予測値: Y</t>
  </si>
  <si>
    <t>←列すべてを指定した</t>
    <rPh sb="1" eb="2">
      <t>レツ</t>
    </rPh>
    <rPh sb="6" eb="8">
      <t>シテイ</t>
    </rPh>
    <phoneticPr fontId="1"/>
  </si>
  <si>
    <t>←48行目までで全国計を含まない</t>
    <rPh sb="3" eb="4">
      <t>イ</t>
    </rPh>
    <rPh sb="4" eb="5">
      <t>メ</t>
    </rPh>
    <rPh sb="8" eb="10">
      <t>ゼンコク</t>
    </rPh>
    <rPh sb="10" eb="11">
      <t>ケイ</t>
    </rPh>
    <rPh sb="12" eb="13">
      <t>フク</t>
    </rPh>
    <phoneticPr fontId="1"/>
  </si>
  <si>
    <t>←罫で囲ったセル（相関係数）の値を２乗した</t>
    <rPh sb="1" eb="2">
      <t>ケイ</t>
    </rPh>
    <rPh sb="3" eb="4">
      <t>カコ</t>
    </rPh>
    <rPh sb="9" eb="13">
      <t>ソウカンケイスウ</t>
    </rPh>
    <rPh sb="15" eb="16">
      <t>アタイ</t>
    </rPh>
    <rPh sb="18" eb="19">
      <t>ノ</t>
    </rPh>
    <phoneticPr fontId="1"/>
  </si>
  <si>
    <t>近似曲線のR２乗値（決定係数）に等しい</t>
    <rPh sb="0" eb="4">
      <t>キンジキョクセン</t>
    </rPh>
    <rPh sb="7" eb="8">
      <t>ノ</t>
    </rPh>
    <rPh sb="8" eb="9">
      <t>アタイ</t>
    </rPh>
    <rPh sb="10" eb="12">
      <t>ケッテイ</t>
    </rPh>
    <rPh sb="12" eb="14">
      <t>ケイスウ</t>
    </rPh>
    <rPh sb="16" eb="17">
      <t>ヒト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</si>
  <si>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</si>
  <si>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</si>
  <si>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</si>
  <si>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</si>
  <si>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</si>
  <si>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</si>
  <si>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</si>
  <si>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</si>
  <si>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</si>
  <si>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</si>
  <si>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</si>
  <si>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</si>
  <si>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</si>
  <si>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</si>
  <si>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</si>
  <si>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</si>
  <si>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</si>
  <si>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</si>
  <si>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</si>
  <si>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</si>
  <si>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</si>
  <si>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</si>
  <si>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この下で試してみると</t>
    <rPh sb="2" eb="3">
      <t>シタ</t>
    </rPh>
    <rPh sb="4" eb="5">
      <t>タメ</t>
    </rPh>
    <phoneticPr fontId="1"/>
  </si>
  <si>
    <t>←相関係数</t>
    <rPh sb="0" eb="5">
      <t>ヤジルシソウカンケイスウ</t>
    </rPh>
    <phoneticPr fontId="1"/>
  </si>
  <si>
    <t>↑線形近似の式のX（人口）の係数とY切片</t>
    <rPh sb="1" eb="5">
      <t>センケイキンジ</t>
    </rPh>
    <rPh sb="6" eb="7">
      <t>シキ</t>
    </rPh>
    <rPh sb="10" eb="12">
      <t>ジンコウ</t>
    </rPh>
    <rPh sb="14" eb="16">
      <t>ケイスウ</t>
    </rPh>
    <rPh sb="18" eb="20">
      <t>セッペン</t>
    </rPh>
    <phoneticPr fontId="1"/>
  </si>
  <si>
    <t>■人口（C列）と世帯数（D列）の相関係数を求める。CORREL関数を使う（PEARSON関数でもよいが、古いバージョンのExcelだと精度が悪い）</t>
    <rPh sb="1" eb="3">
      <t>ジンコウ</t>
    </rPh>
    <rPh sb="5" eb="6">
      <t>レツ</t>
    </rPh>
    <rPh sb="8" eb="11">
      <t>セタイスウ</t>
    </rPh>
    <rPh sb="13" eb="14">
      <t>レツ</t>
    </rPh>
    <rPh sb="16" eb="18">
      <t>ソウカン</t>
    </rPh>
    <rPh sb="18" eb="20">
      <t>ケイスウ</t>
    </rPh>
    <rPh sb="21" eb="22">
      <t>モト</t>
    </rPh>
    <rPh sb="31" eb="33">
      <t>カンスウ</t>
    </rPh>
    <rPh sb="34" eb="35">
      <t>ツカ</t>
    </rPh>
    <phoneticPr fontId="1"/>
  </si>
  <si>
    <t>■こちらは「データ」タブの「データ分析」から「相関」を選んで計算したもの</t>
    <rPh sb="17" eb="19">
      <t>ブンセキ</t>
    </rPh>
    <rPh sb="23" eb="25">
      <t>ソウカン</t>
    </rPh>
    <rPh sb="27" eb="28">
      <t>エラ</t>
    </rPh>
    <rPh sb="30" eb="32">
      <t>ケイサン</t>
    </rPh>
    <phoneticPr fontId="1"/>
  </si>
  <si>
    <t>■分析ツールの「回帰分析」でも、回帰直線の傾きとY切片、相関係数が計算できる。でも、まず散布図を眺めて、直線的関係かどうか当たりを付けてから！</t>
    <rPh sb="1" eb="3">
      <t>ブンセキ</t>
    </rPh>
    <rPh sb="8" eb="12">
      <t>カイキブンセキ</t>
    </rPh>
    <rPh sb="16" eb="20">
      <t>カイキチョクセン</t>
    </rPh>
    <rPh sb="21" eb="22">
      <t>カタム</t>
    </rPh>
    <rPh sb="25" eb="27">
      <t>セッペン</t>
    </rPh>
    <rPh sb="28" eb="32">
      <t>ソウカンケイスウ</t>
    </rPh>
    <rPh sb="33" eb="35">
      <t>ケイサン</t>
    </rPh>
    <rPh sb="44" eb="47">
      <t>サンプズ</t>
    </rPh>
    <rPh sb="48" eb="49">
      <t>ナガ</t>
    </rPh>
    <rPh sb="52" eb="55">
      <t>チョクセンテキ</t>
    </rPh>
    <rPh sb="55" eb="57">
      <t>カンケイ</t>
    </rPh>
    <rPh sb="61" eb="62">
      <t>ア</t>
    </rPh>
    <rPh sb="65" eb="66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</si>
</sst>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3" xfId="0" applyFont="1" applyFill="1" applyBorder="1" applyAlignment="1">
      <alignment horizontal="centerContinuous"/>
    </xf>
    <xf numFmtId="0" fontId="0" fillId="0" borderId="0" xfId="0" applyBorder="1"/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2" borderId="2" xfId="0" applyFont="1" applyFill="1" applyBorder="1" applyAlignment="1"/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Medium9"/>
  <colors>
    <mruColors>
      <color rgb="FF00863D"/>
      <color rgb="FF6F3505"/>
      <color rgb="FFEA8600"/>
      <color rgb="FFFFB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各県の人口と世帯数の関係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9FF967C-1176-437B-BE13-32939EA797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C4573AC-1A20-42C0-B5EB-6C4D6FCAFC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99C978E-799B-43FD-9A27-A7763DA3DC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672E5F1-82CB-4F59-8E16-284824067E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4FD1A2A-1355-46AB-A315-9CB7D78C00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59A46D0-BBC0-4907-B70C-E1A4CAE151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4F7DB26-22C6-4B9B-BEF7-B3BA425805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634D8C1-1A52-4D59-8EF6-E298B7B2AC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7FF1EF2-9B5B-44E9-9DE4-6B3E0EB250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AFF45CD-DE8C-40FF-821C-7034ACEFC9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-6.4250936234847775E-2"/>
                  <c:y val="-3.5270248108918469E-2"/>
                </c:manualLayout>
              </c:layout>
              <c:tx>
                <c:rich>
                  <a:bodyPr/>
                  <a:lstStyle/>
                  <a:p>
                    <a:fld id="{331C026F-C00D-4470-A6FC-A8E461BF23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DE01D2E-2BF5-4F44-874E-A675305CC7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810511E-5233-46FC-AF8D-7C0EB60807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>
                <c:manualLayout>
                  <c:x val="2.3923220938507048E-2"/>
                  <c:y val="-6.6668095090151383E-2"/>
                </c:manualLayout>
              </c:layout>
              <c:tx>
                <c:rich>
                  <a:bodyPr/>
                  <a:lstStyle/>
                  <a:p>
                    <a:fld id="{8082EE14-1EE9-4C3D-8B25-F0FFE682BB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8A02F1E-57C2-4DBA-BD5A-88FE0E790E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74026CE-04F4-47B7-BDEE-7767026ACE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9DB71582-9767-4C5D-ABFF-EA223F2EEC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F0DD4FF-4BEF-4B35-A0BF-77FCE2C7D7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9725BD1-FA8F-49F5-A837-B2F9EAB01E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DFB77CA9-E2D0-4100-93BF-45237BF6A8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6238DD6E-9C73-4244-83C4-F6A4AA1301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27136742-CB24-48B6-A03F-6FAA530F79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>
                <c:manualLayout>
                  <c:x val="3.8277153501611441E-2"/>
                  <c:y val="1.9152686658552121E-2"/>
                </c:manualLayout>
              </c:layout>
              <c:tx>
                <c:rich>
                  <a:bodyPr/>
                  <a:lstStyle/>
                  <a:p>
                    <a:fld id="{65072AA9-B39F-4BB0-A2EE-3116284906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8F878818-1B71-44FB-84F8-CE43ACE373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C3D8F7B-A974-41CD-B53A-F9DECF5960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C592AADC-337B-4B1C-96B5-6F3CE58E55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>
                <c:manualLayout>
                  <c:x val="-7.4449063560634257E-2"/>
                  <c:y val="-9.4036963754029548E-3"/>
                </c:manualLayout>
              </c:layout>
              <c:tx>
                <c:rich>
                  <a:bodyPr/>
                  <a:lstStyle/>
                  <a:p>
                    <a:fld id="{0B6837BF-F31D-4B18-8B6E-CB25E02855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C421C224-5238-442A-9DF2-821C01E947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146D6F1A-9A82-4FDD-A643-2EDAE8CE0B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78DB39EA-6B4E-4444-804F-7D78BE8BFD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26ADB54F-ED7F-480D-B4C1-4FD1D63033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A4488501-DCC0-4DCD-8511-6E17684806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80A14FD9-68AE-48AF-9FC9-967272CBBA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DA135B90-0A94-4256-97F0-3271F3FEE6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29770CA6-D817-4331-98B6-F5F5110BB7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1E8EEDDA-8CD7-4CD4-B5C1-DECDBDF2E4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1C682492-3416-4A96-9DE7-61DFE7DAA5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51193B48-4805-4A2A-8CF4-FA0DEC71AF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21DB21E0-14B0-47A9-853E-20E019F231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4719C304-5234-4EA8-ACB1-2079DF3DDA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B5DC3A7F-7249-46A3-8828-A2D2289F71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35BC3FCC-C82B-47F4-A903-3BEC44106B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E627135A-1628-433A-961B-ECC60F3FC5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BBCCB485-E241-4EE9-A842-12AE92CB08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C3CF4758-54BC-4A1B-B003-FCFEBD29AA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63134B50-E4BC-4F60-BCE3-158FF18C85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829C1995-BDE0-49DB-B940-BCE092CFEB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800" baseline="0"/>
                      <a:t>y = 0.4915x - 101233</a:t>
                    </a:r>
                    <a:br>
                      <a:rPr lang="en-US" altLang="ja-JP" sz="2800" baseline="0"/>
                    </a:br>
                    <a:r>
                      <a:rPr lang="en-US" altLang="ja-JP" sz="2800" baseline="0"/>
                      <a:t>R² = 0.9917</a:t>
                    </a:r>
                    <a:endParaRPr lang="en-US" altLang="ja-JP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'相関係数を求める＆分析ツールを使う'!$C$2:$C$48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'相関係数を求める＆分析ツールを使う'!$D$2:$D$48</c:f>
              <c:numCache>
                <c:formatCode>General</c:formatCode>
                <c:ptCount val="47"/>
                <c:pt idx="0">
                  <c:v>2772845</c:v>
                </c:pt>
                <c:pt idx="1">
                  <c:v>591371</c:v>
                </c:pt>
                <c:pt idx="2">
                  <c:v>524685</c:v>
                </c:pt>
                <c:pt idx="3">
                  <c:v>989296</c:v>
                </c:pt>
                <c:pt idx="4">
                  <c:v>425933</c:v>
                </c:pt>
                <c:pt idx="5">
                  <c:v>413685</c:v>
                </c:pt>
                <c:pt idx="6">
                  <c:v>781157</c:v>
                </c:pt>
                <c:pt idx="7">
                  <c:v>1235665</c:v>
                </c:pt>
                <c:pt idx="8">
                  <c:v>826672</c:v>
                </c:pt>
                <c:pt idx="9">
                  <c:v>841085</c:v>
                </c:pt>
                <c:pt idx="10">
                  <c:v>3259736</c:v>
                </c:pt>
                <c:pt idx="11">
                  <c:v>2851491</c:v>
                </c:pt>
                <c:pt idx="12">
                  <c:v>7096622</c:v>
                </c:pt>
                <c:pt idx="13">
                  <c:v>4280874</c:v>
                </c:pt>
                <c:pt idx="14">
                  <c:v>895463</c:v>
                </c:pt>
                <c:pt idx="15">
                  <c:v>418653</c:v>
                </c:pt>
                <c:pt idx="16">
                  <c:v>482491</c:v>
                </c:pt>
                <c:pt idx="17">
                  <c:v>292518</c:v>
                </c:pt>
                <c:pt idx="18">
                  <c:v>358393</c:v>
                </c:pt>
                <c:pt idx="19">
                  <c:v>866562</c:v>
                </c:pt>
                <c:pt idx="20">
                  <c:v>816077</c:v>
                </c:pt>
                <c:pt idx="21">
                  <c:v>1571636</c:v>
                </c:pt>
                <c:pt idx="22">
                  <c:v>3257903</c:v>
                </c:pt>
                <c:pt idx="23">
                  <c:v>789961</c:v>
                </c:pt>
                <c:pt idx="24">
                  <c:v>572842</c:v>
                </c:pt>
                <c:pt idx="25">
                  <c:v>1210844</c:v>
                </c:pt>
                <c:pt idx="26">
                  <c:v>4261381</c:v>
                </c:pt>
                <c:pt idx="27">
                  <c:v>2524247</c:v>
                </c:pt>
                <c:pt idx="28">
                  <c:v>590664</c:v>
                </c:pt>
                <c:pt idx="29">
                  <c:v>440666</c:v>
                </c:pt>
                <c:pt idx="30">
                  <c:v>236209</c:v>
                </c:pt>
                <c:pt idx="31">
                  <c:v>290245</c:v>
                </c:pt>
                <c:pt idx="32">
                  <c:v>841911</c:v>
                </c:pt>
                <c:pt idx="33">
                  <c:v>1308439</c:v>
                </c:pt>
                <c:pt idx="34">
                  <c:v>660004</c:v>
                </c:pt>
                <c:pt idx="35">
                  <c:v>334916</c:v>
                </c:pt>
                <c:pt idx="36">
                  <c:v>438842</c:v>
                </c:pt>
                <c:pt idx="37">
                  <c:v>653377</c:v>
                </c:pt>
                <c:pt idx="38">
                  <c:v>352538</c:v>
                </c:pt>
                <c:pt idx="39">
                  <c:v>2398419</c:v>
                </c:pt>
                <c:pt idx="40">
                  <c:v>330790</c:v>
                </c:pt>
                <c:pt idx="41">
                  <c:v>633972</c:v>
                </c:pt>
                <c:pt idx="42">
                  <c:v>776133</c:v>
                </c:pt>
                <c:pt idx="43">
                  <c:v>535794</c:v>
                </c:pt>
                <c:pt idx="44">
                  <c:v>523791</c:v>
                </c:pt>
                <c:pt idx="45">
                  <c:v>807682</c:v>
                </c:pt>
                <c:pt idx="46">
                  <c:v>643056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8891040"/>
        <c:axId val="408897312"/>
      </c:scatterChart>
      <c:valAx>
        <c:axId val="4088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人口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97312"/>
        <c:crosses val="autoZero"/>
        <c:crossBetween val="midCat"/>
      </c:valAx>
      <c:valAx>
        <c:axId val="4088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世帯数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都道府県の喫茶店数、人口</a:t>
            </a:r>
            <a:r>
              <a:rPr lang="en-US" altLang="ja-JP"/>
              <a:t>10</a:t>
            </a:r>
            <a:r>
              <a:rPr lang="ja-JP" altLang="en-US"/>
              <a:t>万人あたりで比較すると（スタバ</a:t>
            </a:r>
            <a:r>
              <a:rPr lang="en-US" altLang="ja-JP"/>
              <a:t>×</a:t>
            </a:r>
            <a:r>
              <a:rPr lang="ja-JP" altLang="en-US"/>
              <a:t>ドトール・コメダ）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ドトール</c:v>
                </c15:tx>
              </c15:filteredSeriesTitle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'相関係数を求める＆分析ツールを使う'!$J$2:$J$48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コメダ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93784"/>
        <c:axId val="408894568"/>
      </c:scatterChart>
      <c:valAx>
        <c:axId val="40889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94568"/>
        <c:crosses val="autoZero"/>
        <c:crossBetween val="midCat"/>
      </c:valAx>
      <c:valAx>
        <c:axId val="4088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ドトールとコメダの</a:t>
                </a: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9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都道府県ごとにみた喫茶店数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'相関係数を求める＆分析ツールを使う'!$E$1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'相関係数を求める＆分析ツールを使う'!$F$1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'相関係数を求める＆分析ツールを使う'!$G$1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96136"/>
        <c:axId val="408896920"/>
      </c:scatterChart>
      <c:valAx>
        <c:axId val="40889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96920"/>
        <c:crosses val="autoZero"/>
        <c:crossBetween val="midCat"/>
      </c:valAx>
      <c:valAx>
        <c:axId val="4088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9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スタバとドトールにモデル式を当てはめてみる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'相関係数を求める＆分析ツールを使う'!$E$1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863D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655730372975124"/>
                  <c:y val="0.233943956903364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0.0236x</a:t>
                    </a:r>
                    <a:r>
                      <a:rPr lang="en-US" altLang="ja-JP" sz="2400" baseline="30000"/>
                      <a:t>1.2294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0.9004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'相関係数を求める＆分析ツールを使う'!$F$1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583577185137312"/>
                  <c:y val="0.518415537731394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0.0018x</a:t>
                    </a:r>
                    <a:r>
                      <a:rPr lang="en-US" altLang="ja-JP" sz="2400" baseline="30000"/>
                      <a:t>1.604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0.8131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'相関係数を求める＆分析ツールを使う'!$G$1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05744"/>
        <c:axId val="409309664"/>
      </c:scatterChart>
      <c:valAx>
        <c:axId val="409305744"/>
        <c:scaling>
          <c:logBase val="10"/>
          <c:orientation val="minMax"/>
          <c:max val="2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  <a:r>
                  <a:rPr lang="ja-JP" altLang="en-US"/>
                  <a:t>（万人）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09664"/>
        <c:crosses val="autoZero"/>
        <c:crossBetween val="midCat"/>
        <c:majorUnit val="10"/>
      </c:valAx>
      <c:valAx>
        <c:axId val="40930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0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070645-5DD4-45EB-9610-79471FAD20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A1A048-134B-4854-B4D3-268F4156F4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B2E347-80ED-42AF-9C61-8FF593CBA2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8B3305E-E0C5-4E30-988E-4EC46BC0C2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A7574F-5562-4546-ABAA-F9AF7A8896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EDB3B0-5704-4527-BC15-63F477016C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A8175D-9FD6-4B51-A9A8-DF37C96C89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1366960-6F5C-4ADF-880B-663A56E902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63F178-796C-4C6F-A291-B2FA562BAA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28909F-37BA-49D5-AF60-5743D7D5D5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F639782-386D-4B92-881F-105B252A01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5105174-C629-4E5E-9CF0-C3DA3F0134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44DB602-A4C7-47A3-AAAC-E2A323864C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EF642FC-68A4-4121-8B2E-00AE05CEBF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8CC16F0-EFBE-42B0-ADF8-10D0F700B9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9839607-A8B6-423B-BAF7-4362E79D06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EB51695-A88B-4C1D-A76E-F2E3C119F1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98AC30F-05E9-49E8-BF3E-AD6FEEE121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ED2F00A-50B7-4032-996D-210A9F631EC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371E8AB-3E17-4BC9-966B-07B049A6A8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8583F54-948B-459C-AD56-7AD03B4311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992B730-D4B6-4821-8D62-21EAF1338F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D354703-D321-4504-B565-C2A32B687F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9745277-8EE4-4671-81A3-C0E0AB7E03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9815C03-0823-4065-AF05-3470A17779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E643D8F-38C5-498E-8C36-6225383F91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176659F-BCE3-4289-B4B2-629D09A23D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602C25E-B757-437E-9F32-81B03990E8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2648E75-DBB2-4AD8-B7F1-72EA682E64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8D4DB04-E7B4-4886-8442-F84786676D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56D86AC-4C02-44FE-AB40-45D970B274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6AEDEC9-A61E-452D-B2DC-26157FB345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A9E39AC-2E65-4B13-8CEF-D277270126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827BF5F-CF4B-4578-8805-324B43A372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F8D51B1-9803-453F-B104-72DFB6220E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B701D6D-40A0-497E-80F3-1ED0318E25C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C377C74-2B29-4081-B49D-012320F642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1504B4E-2DA7-4197-A2C8-B32BD9F9DF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0BE833F-B819-4074-BF34-F802B1327E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1607841-B4F8-452A-B50D-25EB044CDD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FCFA022-3B84-4D51-B0A6-7FECC1A334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19CD8C7-B629-4353-8971-47D8FDF622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CC7519B-03CE-4C5A-A853-3BD6C34829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BE2CB48-01C1-4519-886B-ED49ADA3C1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BF39344-2F0A-43D2-91D3-C1F71CD449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31A6057-08E0-40BE-AFA7-16F0DCB47C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4AB09A5-9836-42E7-A2FB-404C1A86F2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'相関係数を求める＆分析ツールを使う'!$G$2:$G$48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09316328"/>
        <c:axId val="409312800"/>
        <c:extLst/>
      </c:scatterChart>
      <c:valAx>
        <c:axId val="40931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12800"/>
        <c:crosses val="autoZero"/>
        <c:crossBetween val="midCat"/>
      </c:valAx>
      <c:valAx>
        <c:axId val="4093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1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867293B-66F5-4135-8EB0-D015C77985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5B1E42-DECF-4FF8-BA11-2020C436A1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C2EB57-3D5A-42FA-9DAB-A7B0697417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AF16EE-E768-4D61-96F3-C7D9888D2F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5B66F2-A632-4CED-AF2F-825BC4BFDA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63D66D-5041-4144-B739-08BB5039FF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EC00A2-6148-4228-A804-1934404ADA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07EF766-5E1C-4C9B-B87A-BD0F4DC2D8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515DB9B-1EEF-4736-9586-FDAD686263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CBF14A6-402B-45FF-824A-F47BEB97D0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66744F5-5FC4-49C2-ADFE-705BCFD0FC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5259B1-FAD1-4F7E-A825-C4E61F247E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FDBC3A7-6898-4CDF-BC8A-73BFF1F1C0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441A702-246E-4021-9E98-8BB64A8B80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3810434-583A-4377-849C-F6B0C9B9E4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4F710C4-6239-4096-8B42-CF638416F8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C73E060-6209-426A-9599-E1E3D9C807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137C826-3067-4F4A-9945-ADBBF49917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1170408-46B9-48D5-B108-546EBC4822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A1519D9-92F9-4ECE-80F1-4D69B26AA3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7B8308D-A0E0-4B6C-8BC5-D18CE2CC82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8BCB79F-C635-4AB7-96F5-5FC146998C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5F2CF63-BE71-49AB-842D-C8FA46DDF9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F37AB07-F5AD-4501-92BA-F7AA881449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4E174C0-2CD5-4C34-91ED-FDC3B050FA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EA6D10A-D83C-4EF9-AFEF-D9623B8F335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292E514-18AA-4797-836E-029E426E0D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24D5B35-0342-4DC1-9719-7C96FB2ED3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A35008F-F33A-4B7A-9A9A-5B69DCB6AF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B9175DD-C5FE-44C6-8EFE-534311B2C6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948058B-A0C3-4E88-A653-0DD8FC2A9D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8088D7E-AB63-42C7-8CF0-95BABE7099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E736C75-B2D5-487B-80F3-7E38DCC657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8C0E83A-0BD0-4299-99B3-E7B82C8119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244E44A-645C-4DB8-91D5-9F876BA36F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4F91676-9AE9-488A-BCBF-BF7812C67C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B96ECDD-FEE4-4784-BDE4-A346EF7008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C7BF2E1-F8F9-42F4-88DF-1519C525A9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DF2BCD9-3C02-42DF-9052-0DDB30EEBA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5B1B656-48CB-4964-808A-557AF3F741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161A69E-B56A-49D4-A940-26C831AF7C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89B2A47-FFEC-431C-B596-BBD87F3A9A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E377E1C-315E-4718-BF18-243F8A00A9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538178D-636A-49E4-822D-3FB10DFE8A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DBBEDC5-4656-4B38-B89D-E736C2D62F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90892CF-B723-4ADF-B827-A13BA2F952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7B61DCC-9BDB-4A1D-AFA8-63E19CB8DE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'相関係数を求める＆分析ツールを使う'!$J$2:$J$48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09309272"/>
        <c:axId val="409315152"/>
        <c:extLst/>
      </c:scatterChart>
      <c:valAx>
        <c:axId val="40930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15152"/>
        <c:crosses val="autoZero"/>
        <c:crossBetween val="midCat"/>
      </c:valAx>
      <c:valAx>
        <c:axId val="4093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0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EC8CC3-B233-4EB1-951E-692A72E33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2CE350-E75A-4A44-95F0-04D290B330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85B8FC-E99A-4E34-9892-74A9BB6A06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27C236-A775-49C1-814A-30938C32CB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2.593971537047993E-2"/>
                  <c:y val="-3.7323827484048527E-2"/>
                </c:manualLayout>
              </c:layout>
              <c:tx>
                <c:rich>
                  <a:bodyPr/>
                  <a:lstStyle/>
                  <a:p>
                    <a:fld id="{664BF9FF-16C4-44EA-B134-BC240D98E8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7.5088649756652581E-2"/>
                  <c:y val="-4.1505768938843883E-2"/>
                </c:manualLayout>
              </c:layout>
              <c:tx>
                <c:rich>
                  <a:bodyPr/>
                  <a:lstStyle/>
                  <a:p>
                    <a:fld id="{74AA8C23-CD1D-4D6B-87F3-5962A45954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97F245-5541-4996-8408-36EF5BB6A2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A5B8E38-7917-43E4-9710-4117668CD2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B5CCD7-D778-4FE1-9AC9-8329EAA0B8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659ABD3-736B-48C7-946F-55AD593404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1.7748226306117981E-2"/>
                  <c:y val="-1.6414120210071763E-2"/>
                </c:manualLayout>
              </c:layout>
              <c:tx>
                <c:rich>
                  <a:bodyPr/>
                  <a:lstStyle/>
                  <a:p>
                    <a:fld id="{8270503B-9985-400E-AE7E-87864E693F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4.5053189853991545E-2"/>
                  <c:y val="-8.7507124941592809E-2"/>
                </c:manualLayout>
              </c:layout>
              <c:tx>
                <c:rich>
                  <a:bodyPr/>
                  <a:lstStyle/>
                  <a:p>
                    <a:fld id="{7E63C91B-E8D5-47F6-8020-0D8EA3F789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D110FB7-7AF4-4CF4-9C3D-43AF40EFD6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987A617-49B0-444E-8D45-24BF748275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5097FCA-4882-4E2A-99C9-E0B7EAED5C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C16329E-CA25-4A35-AD0F-2075ABDB54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35D9891-F78A-4371-AE8A-E43074F62D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B93B7C4-765D-4D01-8922-00D8D6F69B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862D0D5-3D80-4AC7-8047-1156964F3E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289A361-FA2D-4E2E-92D3-84D2AAC0AE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0003A89-3800-45C1-AD24-C875890456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FCA6ED0-E7E9-48C5-BD9D-BA88567E7E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EE106B8-313D-414E-94C1-1FC2CE5711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152A13C-2E84-45A1-ABF3-01C02FEFAD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EFD871E-AF9C-46A5-AD2E-4DD7618A82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3DC04F8-3DF7-4667-A615-5AB299A55E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42FBBE2-8F15-4C71-A689-C80C8EEA0B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999DD48-006B-4237-B484-62A5C6C76A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87D9634-9561-452F-9663-77067BFE6C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EAC6A3A-CCBE-438A-8699-12C9F24A3A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ED68086-2848-4F44-BDC9-3F981E432F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4E5C0D5-91FD-4217-8B19-A550098B6B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3990963-5C91-4456-BC62-27AAE2BB45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A68B372-87C7-46B6-BBED-03F4F727F3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1586EC8-9E46-47EF-8127-8FC506838E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531BDD1-43FE-4755-A8FD-4E5E28A3C4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30EBF4B-1B2A-4CAE-A1B5-BFE8A5EAE9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46D3A1D-46B1-48C9-900B-7B87E4EF88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D72651F-C503-4E53-A384-02A92650E4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0D43D55-3E2C-4899-9D4F-0A4F97036D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17EA898-F287-4F8C-BE92-EAD3F47FF25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998E932-C628-4443-B2A9-837ED1FD56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5F04ED8-307C-4920-BD53-2B588DB66F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31A71EF-1FBF-4224-A2FE-138406B375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3C28D51-A83D-4544-B385-CA23DB66CB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D5EA979-30AB-4F52-BFAB-067CEA5966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6CFB010-0FD6-4F95-BE8E-9A279FE013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'相関係数を求める＆分析ツールを使う'!$E$2:$E$48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9307312"/>
        <c:axId val="409310840"/>
        <c:extLst/>
      </c:scatterChart>
      <c:valAx>
        <c:axId val="4093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10840"/>
        <c:crosses val="autoZero"/>
        <c:crossBetween val="midCat"/>
      </c:valAx>
      <c:valAx>
        <c:axId val="4093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D78F1E-1B44-4FE5-93E6-37A4BBB809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09047D-172B-4B77-AC18-F0A8C2E419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E41782-034B-4953-B944-43214C5FE9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E3B37B-9594-44A8-97D1-7354934C55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A35B091-B4CD-4B6A-A7B2-AF664CB858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06F7565-C3F3-4E79-9172-3F36DA6D01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04E676-0DAA-4CF5-B5FF-D9674FC9F1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4ECC309-9D63-45CC-8372-A739E2F2F2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BCF887-3C44-4905-A25A-BF93833ADA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5D2CCE-48C0-4A5C-8E57-16AAF21D24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9691A3-BEDE-4BDD-B3C5-0121B701E0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78E02A2-CE10-4CB4-988F-1ED6D3377C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906636D-2988-48E7-A879-A9B76DF376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9BF7E02-B01C-4BB2-96B3-9B287435D2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9F02317-F5A4-489E-A259-C385DBF97D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FF9E5A1-FE56-4837-A76E-7BC0C4378E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AEAAA79-205C-447A-94A3-CD45B1C6B8A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7C8DD42-E93A-43DC-AF96-7EA9928097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4501C5D-2683-4BD1-8160-0E3102D24F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634CB9E-7614-4BF3-8ADD-96FEAD8D61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5ED6876-B58E-48CA-A5C8-2007A24A6B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197F5DC-19EB-4985-850F-14B3943622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6E45FA7-2675-4A46-A8BE-861ADF5CAB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A355B59-1C22-45A7-A9E4-AF45738F16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6957C41-65BD-4C23-BFB7-91A5D1D8A5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758151D-50CC-48F2-8F45-32BDB66FAE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0775678-ED3A-418C-B96F-362CE9B0F3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8BD5214-6D56-45B1-B703-376A57D9BA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6786161-4F6C-45EF-BF99-66B705F2F6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AE8AC87-3A51-44F5-B741-7EA61F7FC6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8D4BE2B-2B6E-42A2-B221-03905F74A4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6C051C3-1690-4A1A-92E4-2F771B58AC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CF8449B-A81E-4ABD-BC5F-CB31321867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1158879-2087-450B-A431-614D64647A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01D7B61-FBDE-4AC7-8214-CE720D93B2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20B86B7-894A-4932-9335-D6E873E0C0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93FC22B-14DD-47D6-B46E-33F6F86492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1594E63-F163-4E78-AE31-D23490D5E5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0FF853D-8B76-44A8-B668-CBAA0F76F1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F6098E7-0C23-4CE8-8995-D6A9DBD3CA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1496D6B-8A23-40E2-954E-5BF6E32279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B234203-8268-444D-A715-617BC0EE29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C3B95B5-7E77-40E1-B33C-53BC740FBB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F8C58A4-DE81-4764-A5A2-72EB587657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41117BC-9E9F-439D-B0A8-85A24B3591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47C10C1-DAEC-49C8-BB3F-C2D2276075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A0758C7-A997-4154-918F-70F4152634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09314760"/>
        <c:axId val="409316720"/>
        <c:extLst/>
      </c:scatterChart>
      <c:valAx>
        <c:axId val="40931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16720"/>
        <c:crosses val="autoZero"/>
        <c:crossBetween val="midCat"/>
      </c:valAx>
      <c:valAx>
        <c:axId val="4093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1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fe_data" connectionId="1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K49" totalsRowShown="0">
  <autoFilter ref="A1:K49">
    <filterColumn colId="0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</filters>
    </filterColumn>
  </autoFilter>
  <sortState ref="A2:K48">
    <sortCondition ref="A1:A49"/>
  </sortState>
  <tableColumns count="11">
    <tableColumn id="1" name="コード" dataDxfId="4"/>
    <tableColumn id="2" name="都道府県"/>
    <tableColumn id="3" name="人口"/>
    <tableColumn id="4" name="世帯数"/>
    <tableColumn id="5" name="スタバ"/>
    <tableColumn id="6" name="ドトール"/>
    <tableColumn id="7" name="コメダ"/>
    <tableColumn id="8" name="S人口比" dataDxfId="3">
      <calculatedColumnFormula>テーブル1[[#This Row],[スタバ]]/テーブル1[[#This Row],[人口]]*100000</calculatedColumnFormula>
    </tableColumn>
    <tableColumn id="9" name="D人口比" dataDxfId="2">
      <calculatedColumnFormula>テーブル1[[#This Row],[ドトール]]/テーブル1[[#This Row],[人口]]*100000</calculatedColumnFormula>
    </tableColumn>
    <tableColumn id="10" name="K人口比" dataDxfId="1">
      <calculatedColumnFormula>テーブル1[[#This Row],[コメダ]]/テーブル1[[#This Row],[人口]]*100000</calculatedColumnFormula>
    </tableColumn>
    <tableColumn id="11" name="人口（万人）" dataDxfId="0">
      <calculatedColumnFormula>テーブル1[[#This Row],[人口]]/10000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workbookViewId="0"/>
  </sheetViews>
  <sheetFormatPr defaultRowHeight="13.5" x14ac:dyDescent="0.15"/>
  <cols>
    <col min="1" max="1" width="7.75" style="6" customWidth="1"/>
    <col min="2" max="2" width="10.75" style="6" customWidth="1"/>
    <col min="3" max="3" width="10.5" style="6" bestFit="1" customWidth="1"/>
    <col min="4" max="4" width="9.5" style="6" bestFit="1" customWidth="1"/>
    <col min="5" max="5" width="8.125" style="6" customWidth="1"/>
    <col min="6" max="6" width="9.5" style="6" customWidth="1"/>
    <col min="7" max="7" width="7.75" style="6" customWidth="1"/>
    <col min="8" max="12" width="9" style="6"/>
    <col min="13" max="16384" width="9" style="9"/>
  </cols>
  <sheetData>
    <row r="1" spans="1:16" s="6" customFormat="1" x14ac:dyDescent="0.1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103</v>
      </c>
      <c r="I1" s="6" t="s">
        <v>104</v>
      </c>
      <c r="J1" s="6" t="s">
        <v>105</v>
      </c>
      <c r="K1" s="6" t="s">
        <v>106</v>
      </c>
      <c r="M1" s="6" t="s">
        <v>146</v>
      </c>
    </row>
    <row r="2" spans="1:16" s="6" customFormat="1" ht="14.25" thickBot="1" x14ac:dyDescent="0.2">
      <c r="A2" s="7" t="s">
        <v>7</v>
      </c>
      <c r="B2" s="6" t="s">
        <v>8</v>
      </c>
      <c r="C2" s="6">
        <v>5339539</v>
      </c>
      <c r="D2" s="6">
        <v>2772845</v>
      </c>
      <c r="E2" s="6">
        <v>35</v>
      </c>
      <c r="F2" s="6">
        <v>25</v>
      </c>
      <c r="G2" s="6">
        <v>8</v>
      </c>
      <c r="H2" s="6">
        <f>テーブル1[[#This Row],[スタバ]]/テーブル1[[#This Row],[人口]]*100000</f>
        <v>0.65548729955900686</v>
      </c>
      <c r="I2" s="6">
        <f>テーブル1[[#This Row],[ドトール]]/テーブル1[[#This Row],[人口]]*100000</f>
        <v>0.46820521397071918</v>
      </c>
      <c r="J2" s="6">
        <f>テーブル1[[#This Row],[コメダ]]/テーブル1[[#This Row],[人口]]*100000</f>
        <v>0.14982566847063014</v>
      </c>
      <c r="K2" s="8">
        <f>テーブル1[[#This Row],[人口]]/10000</f>
        <v>533.95389999999998</v>
      </c>
      <c r="N2" s="6">
        <f>CORREL(C:C,D:D)</f>
        <v>0.99981913478163675</v>
      </c>
      <c r="O2" s="6" t="s">
        <v>117</v>
      </c>
    </row>
    <row r="3" spans="1:16" s="6" customFormat="1" ht="14.25" thickBot="1" x14ac:dyDescent="0.2">
      <c r="A3" s="7" t="s">
        <v>9</v>
      </c>
      <c r="B3" s="6" t="s">
        <v>10</v>
      </c>
      <c r="C3" s="6">
        <v>1308707</v>
      </c>
      <c r="D3" s="6">
        <v>591371</v>
      </c>
      <c r="E3" s="6">
        <v>9</v>
      </c>
      <c r="F3" s="6">
        <v>13</v>
      </c>
      <c r="G3" s="6">
        <v>0</v>
      </c>
      <c r="H3" s="6">
        <f>テーブル1[[#This Row],[スタバ]]/テーブル1[[#This Row],[人口]]*100000</f>
        <v>0.6877016780685058</v>
      </c>
      <c r="I3" s="6">
        <f>テーブル1[[#This Row],[ドトール]]/テーブル1[[#This Row],[人口]]*100000</f>
        <v>0.99334686832117502</v>
      </c>
      <c r="J3" s="6">
        <f>テーブル1[[#This Row],[コメダ]]/テーブル1[[#This Row],[人口]]*100000</f>
        <v>0</v>
      </c>
      <c r="K3" s="8">
        <f>テーブル1[[#This Row],[人口]]/10000</f>
        <v>130.8707</v>
      </c>
      <c r="M3" s="6" t="s">
        <v>111</v>
      </c>
      <c r="N3" s="13">
        <f>CORREL(C2:C48,D2:D48)</f>
        <v>0.99586494844238127</v>
      </c>
      <c r="O3" s="6" t="s">
        <v>118</v>
      </c>
    </row>
    <row r="4" spans="1:16" s="6" customFormat="1" x14ac:dyDescent="0.15">
      <c r="A4" s="7" t="s">
        <v>11</v>
      </c>
      <c r="B4" s="6" t="s">
        <v>12</v>
      </c>
      <c r="C4" s="6">
        <v>1264329</v>
      </c>
      <c r="D4" s="6">
        <v>524685</v>
      </c>
      <c r="E4" s="6">
        <v>8</v>
      </c>
      <c r="F4" s="6">
        <v>9</v>
      </c>
      <c r="G4" s="6">
        <v>1</v>
      </c>
      <c r="H4" s="6">
        <f>テーブル1[[#This Row],[スタバ]]/テーブル1[[#This Row],[人口]]*100000</f>
        <v>0.63274669805090289</v>
      </c>
      <c r="I4" s="6">
        <f>テーブル1[[#This Row],[ドトール]]/テーブル1[[#This Row],[人口]]*100000</f>
        <v>0.71184003530726581</v>
      </c>
      <c r="J4" s="6">
        <f>テーブル1[[#This Row],[コメダ]]/テーブル1[[#This Row],[人口]]*100000</f>
        <v>7.9093337256362861E-2</v>
      </c>
      <c r="K4" s="8">
        <f>テーブル1[[#This Row],[人口]]/10000</f>
        <v>126.4329</v>
      </c>
      <c r="N4" s="6">
        <f>CORREL(C2:C49,D2:D49)</f>
        <v>0.99981913478163675</v>
      </c>
      <c r="O4" s="6" t="s">
        <v>107</v>
      </c>
    </row>
    <row r="5" spans="1:16" s="6" customFormat="1" x14ac:dyDescent="0.15">
      <c r="A5" s="7" t="s">
        <v>13</v>
      </c>
      <c r="B5" s="6" t="s">
        <v>14</v>
      </c>
      <c r="C5" s="6">
        <v>2312080</v>
      </c>
      <c r="D5" s="6">
        <v>989296</v>
      </c>
      <c r="E5" s="6">
        <v>22</v>
      </c>
      <c r="F5" s="6">
        <v>27</v>
      </c>
      <c r="G5" s="6">
        <v>5</v>
      </c>
      <c r="H5" s="6">
        <f>テーブル1[[#This Row],[スタバ]]/テーブル1[[#This Row],[人口]]*100000</f>
        <v>0.95152416871388534</v>
      </c>
      <c r="I5" s="6">
        <f>テーブル1[[#This Row],[ドトール]]/テーブル1[[#This Row],[人口]]*100000</f>
        <v>1.1677796616034049</v>
      </c>
      <c r="J5" s="6">
        <f>テーブル1[[#This Row],[コメダ]]/テーブル1[[#This Row],[人口]]*100000</f>
        <v>0.21625549288951937</v>
      </c>
      <c r="K5" s="8">
        <f>テーブル1[[#This Row],[人口]]/10000</f>
        <v>231.208</v>
      </c>
      <c r="N5" s="6" t="s">
        <v>108</v>
      </c>
    </row>
    <row r="6" spans="1:16" s="6" customFormat="1" x14ac:dyDescent="0.15">
      <c r="A6" s="7" t="s">
        <v>15</v>
      </c>
      <c r="B6" s="6" t="s">
        <v>16</v>
      </c>
      <c r="C6" s="6">
        <v>1015057</v>
      </c>
      <c r="D6" s="6">
        <v>425933</v>
      </c>
      <c r="E6" s="6">
        <v>7</v>
      </c>
      <c r="F6" s="6">
        <v>2</v>
      </c>
      <c r="G6" s="6">
        <v>1</v>
      </c>
      <c r="H6" s="6">
        <f>テーブル1[[#This Row],[スタバ]]/テーブル1[[#This Row],[人口]]*100000</f>
        <v>0.68961644518485166</v>
      </c>
      <c r="I6" s="6">
        <f>テーブル1[[#This Row],[ドトール]]/テーブル1[[#This Row],[人口]]*100000</f>
        <v>0.19703327005281476</v>
      </c>
      <c r="J6" s="6">
        <f>テーブル1[[#This Row],[コメダ]]/テーブル1[[#This Row],[人口]]*100000</f>
        <v>9.8516635026407381E-2</v>
      </c>
      <c r="K6" s="8">
        <f>テーブル1[[#This Row],[人口]]/10000</f>
        <v>101.5057</v>
      </c>
    </row>
    <row r="7" spans="1:16" s="6" customFormat="1" x14ac:dyDescent="0.15">
      <c r="A7" s="7" t="s">
        <v>17</v>
      </c>
      <c r="B7" s="6" t="s">
        <v>18</v>
      </c>
      <c r="C7" s="6">
        <v>1106984</v>
      </c>
      <c r="D7" s="6">
        <v>413685</v>
      </c>
      <c r="E7" s="6">
        <v>7</v>
      </c>
      <c r="F7" s="6">
        <v>12</v>
      </c>
      <c r="G7" s="6">
        <v>3</v>
      </c>
      <c r="H7" s="6">
        <f>テーブル1[[#This Row],[スタバ]]/テーブル1[[#This Row],[人口]]*100000</f>
        <v>0.63234879636923391</v>
      </c>
      <c r="I7" s="6">
        <f>テーブル1[[#This Row],[ドトール]]/テーブル1[[#This Row],[人口]]*100000</f>
        <v>1.0840265080615439</v>
      </c>
      <c r="J7" s="6">
        <f>テーブル1[[#This Row],[コメダ]]/テーブル1[[#This Row],[人口]]*100000</f>
        <v>0.27100662701538597</v>
      </c>
      <c r="K7" s="8">
        <f>テーブル1[[#This Row],[人口]]/10000</f>
        <v>110.69840000000001</v>
      </c>
      <c r="M7" s="6" t="s">
        <v>112</v>
      </c>
      <c r="N7" s="14">
        <f>N3^2</f>
        <v>0.99174699553614676</v>
      </c>
      <c r="O7" s="6" t="s">
        <v>119</v>
      </c>
    </row>
    <row r="8" spans="1:16" s="6" customFormat="1" x14ac:dyDescent="0.15">
      <c r="A8" s="7" t="s">
        <v>19</v>
      </c>
      <c r="B8" s="6" t="s">
        <v>20</v>
      </c>
      <c r="C8" s="6">
        <v>1919680</v>
      </c>
      <c r="D8" s="6">
        <v>781157</v>
      </c>
      <c r="E8" s="6">
        <v>9</v>
      </c>
      <c r="F8" s="6">
        <v>25</v>
      </c>
      <c r="G8" s="6">
        <v>6</v>
      </c>
      <c r="H8" s="6">
        <f>テーブル1[[#This Row],[スタバ]]/テーブル1[[#This Row],[人口]]*100000</f>
        <v>0.46882813802300383</v>
      </c>
      <c r="I8" s="6">
        <f>テーブル1[[#This Row],[ドトール]]/テーブル1[[#This Row],[人口]]*100000</f>
        <v>1.3023003833972329</v>
      </c>
      <c r="J8" s="6">
        <f>テーブル1[[#This Row],[コメダ]]/テーブル1[[#This Row],[人口]]*100000</f>
        <v>0.3125520920153359</v>
      </c>
      <c r="K8" s="8">
        <f>テーブル1[[#This Row],[人口]]/10000</f>
        <v>191.96799999999999</v>
      </c>
      <c r="O8" s="6" t="s">
        <v>120</v>
      </c>
    </row>
    <row r="9" spans="1:16" s="6" customFormat="1" x14ac:dyDescent="0.15">
      <c r="A9" s="7" t="s">
        <v>21</v>
      </c>
      <c r="B9" s="6" t="s">
        <v>22</v>
      </c>
      <c r="C9" s="6">
        <v>2951087</v>
      </c>
      <c r="D9" s="6">
        <v>1235665</v>
      </c>
      <c r="E9" s="6">
        <v>31</v>
      </c>
      <c r="F9" s="6">
        <v>11</v>
      </c>
      <c r="G9" s="6">
        <v>12</v>
      </c>
      <c r="H9" s="6">
        <f>テーブル1[[#This Row],[スタバ]]/テーブル1[[#This Row],[人口]]*100000</f>
        <v>1.0504603896801417</v>
      </c>
      <c r="I9" s="6">
        <f>テーブル1[[#This Row],[ドトール]]/テーブル1[[#This Row],[人口]]*100000</f>
        <v>0.37274400924134055</v>
      </c>
      <c r="J9" s="6">
        <f>テーブル1[[#This Row],[コメダ]]/テーブル1[[#This Row],[人口]]*100000</f>
        <v>0.40662982826328065</v>
      </c>
      <c r="K9" s="8">
        <f>テーブル1[[#This Row],[人口]]/10000</f>
        <v>295.1087</v>
      </c>
    </row>
    <row r="10" spans="1:16" s="6" customFormat="1" x14ac:dyDescent="0.15">
      <c r="A10" s="7" t="s">
        <v>23</v>
      </c>
      <c r="B10" s="6" t="s">
        <v>24</v>
      </c>
      <c r="C10" s="6">
        <v>1985738</v>
      </c>
      <c r="D10" s="6">
        <v>826672</v>
      </c>
      <c r="E10" s="6">
        <v>24</v>
      </c>
      <c r="F10" s="6">
        <v>10</v>
      </c>
      <c r="G10" s="6">
        <v>10</v>
      </c>
      <c r="H10" s="6">
        <f>テーブル1[[#This Row],[スタバ]]/テーブル1[[#This Row],[人口]]*100000</f>
        <v>1.2086186596620501</v>
      </c>
      <c r="I10" s="6">
        <f>テーブル1[[#This Row],[ドトール]]/テーブル1[[#This Row],[人口]]*100000</f>
        <v>0.50359110819252084</v>
      </c>
      <c r="J10" s="6">
        <f>テーブル1[[#This Row],[コメダ]]/テーブル1[[#This Row],[人口]]*100000</f>
        <v>0.50359110819252084</v>
      </c>
      <c r="K10" s="8">
        <f>テーブル1[[#This Row],[人口]]/10000</f>
        <v>198.57380000000001</v>
      </c>
      <c r="M10" s="6" t="s">
        <v>147</v>
      </c>
    </row>
    <row r="11" spans="1:16" s="6" customFormat="1" ht="14.25" thickBot="1" x14ac:dyDescent="0.2">
      <c r="A11" s="7" t="s">
        <v>25</v>
      </c>
      <c r="B11" s="6" t="s">
        <v>26</v>
      </c>
      <c r="C11" s="6">
        <v>1990584</v>
      </c>
      <c r="D11" s="6">
        <v>841085</v>
      </c>
      <c r="E11" s="6">
        <v>15</v>
      </c>
      <c r="F11" s="6">
        <v>7</v>
      </c>
      <c r="G11" s="6">
        <v>7</v>
      </c>
      <c r="H11" s="6">
        <f>テーブル1[[#This Row],[スタバ]]/テーブル1[[#This Row],[人口]]*100000</f>
        <v>0.75354770258376436</v>
      </c>
      <c r="I11" s="6">
        <f>テーブル1[[#This Row],[ドトール]]/テーブル1[[#This Row],[人口]]*100000</f>
        <v>0.35165559453909001</v>
      </c>
      <c r="J11" s="6">
        <f>テーブル1[[#This Row],[コメダ]]/テーブル1[[#This Row],[人口]]*100000</f>
        <v>0.35165559453909001</v>
      </c>
      <c r="K11" s="8">
        <f>テーブル1[[#This Row],[人口]]/10000</f>
        <v>199.05840000000001</v>
      </c>
      <c r="M11" s="6" t="s">
        <v>110</v>
      </c>
    </row>
    <row r="12" spans="1:16" s="6" customFormat="1" x14ac:dyDescent="0.15">
      <c r="A12" s="7" t="s">
        <v>27</v>
      </c>
      <c r="B12" s="6" t="s">
        <v>28</v>
      </c>
      <c r="C12" s="6">
        <v>7363011</v>
      </c>
      <c r="D12" s="6">
        <v>3259736</v>
      </c>
      <c r="E12" s="6">
        <v>66</v>
      </c>
      <c r="F12" s="6">
        <v>79</v>
      </c>
      <c r="G12" s="6">
        <v>27</v>
      </c>
      <c r="H12" s="6">
        <f>テーブル1[[#This Row],[スタバ]]/テーブル1[[#This Row],[人口]]*100000</f>
        <v>0.89637242155417118</v>
      </c>
      <c r="I12" s="6">
        <f>テーブル1[[#This Row],[ドトール]]/テーブル1[[#This Row],[人口]]*100000</f>
        <v>1.0729306257996898</v>
      </c>
      <c r="J12" s="6">
        <f>テーブル1[[#This Row],[コメダ]]/テーブル1[[#This Row],[人口]]*100000</f>
        <v>0.36669780881761554</v>
      </c>
      <c r="K12" s="8">
        <f>テーブル1[[#This Row],[人口]]/10000</f>
        <v>736.30110000000002</v>
      </c>
      <c r="N12" s="5"/>
      <c r="O12" s="5" t="s">
        <v>2</v>
      </c>
      <c r="P12" s="5" t="s">
        <v>3</v>
      </c>
    </row>
    <row r="13" spans="1:16" s="6" customFormat="1" x14ac:dyDescent="0.15">
      <c r="A13" s="7" t="s">
        <v>29</v>
      </c>
      <c r="B13" s="6" t="s">
        <v>30</v>
      </c>
      <c r="C13" s="6">
        <v>6298992</v>
      </c>
      <c r="D13" s="6">
        <v>2851491</v>
      </c>
      <c r="E13" s="6">
        <v>66</v>
      </c>
      <c r="F13" s="6">
        <v>78</v>
      </c>
      <c r="G13" s="6">
        <v>24</v>
      </c>
      <c r="H13" s="6">
        <f>テーブル1[[#This Row],[スタバ]]/テーブル1[[#This Row],[人口]]*100000</f>
        <v>1.047786693490006</v>
      </c>
      <c r="I13" s="6">
        <f>テーブル1[[#This Row],[ドトール]]/テーブル1[[#This Row],[人口]]*100000</f>
        <v>1.2382933650336434</v>
      </c>
      <c r="J13" s="6">
        <f>テーブル1[[#This Row],[コメダ]]/テーブル1[[#This Row],[人口]]*100000</f>
        <v>0.38101334308727491</v>
      </c>
      <c r="K13" s="8">
        <f>テーブル1[[#This Row],[人口]]/10000</f>
        <v>629.89919999999995</v>
      </c>
      <c r="N13" s="3" t="s">
        <v>2</v>
      </c>
      <c r="O13" s="3">
        <v>1</v>
      </c>
      <c r="P13" s="3"/>
    </row>
    <row r="14" spans="1:16" s="6" customFormat="1" ht="14.25" thickBot="1" x14ac:dyDescent="0.2">
      <c r="A14" s="7" t="s">
        <v>31</v>
      </c>
      <c r="B14" s="6" t="s">
        <v>32</v>
      </c>
      <c r="C14" s="6">
        <v>13637346</v>
      </c>
      <c r="D14" s="6">
        <v>7096622</v>
      </c>
      <c r="E14" s="6">
        <v>320</v>
      </c>
      <c r="F14" s="6">
        <v>507</v>
      </c>
      <c r="G14" s="6">
        <v>52</v>
      </c>
      <c r="H14" s="6">
        <f>テーブル1[[#This Row],[スタバ]]/テーブル1[[#This Row],[人口]]*100000</f>
        <v>2.3464976249777632</v>
      </c>
      <c r="I14" s="6">
        <f>テーブル1[[#This Row],[ドトール]]/テーブル1[[#This Row],[人口]]*100000</f>
        <v>3.7177321745741438</v>
      </c>
      <c r="J14" s="6">
        <f>テーブル1[[#This Row],[コメダ]]/テーブル1[[#This Row],[人口]]*100000</f>
        <v>0.3813058640588865</v>
      </c>
      <c r="K14" s="8">
        <f>テーブル1[[#This Row],[人口]]/10000</f>
        <v>1363.7346</v>
      </c>
      <c r="N14" s="4" t="s">
        <v>3</v>
      </c>
      <c r="O14" s="15">
        <v>0.99586494844238127</v>
      </c>
      <c r="P14" s="4">
        <v>1</v>
      </c>
    </row>
    <row r="15" spans="1:16" s="6" customFormat="1" x14ac:dyDescent="0.15">
      <c r="A15" s="7" t="s">
        <v>33</v>
      </c>
      <c r="B15" s="6" t="s">
        <v>34</v>
      </c>
      <c r="C15" s="6">
        <v>9171274</v>
      </c>
      <c r="D15" s="6">
        <v>4280874</v>
      </c>
      <c r="E15" s="6">
        <v>104</v>
      </c>
      <c r="F15" s="6">
        <v>175</v>
      </c>
      <c r="G15" s="6">
        <v>34</v>
      </c>
      <c r="H15" s="6">
        <f>テーブル1[[#This Row],[スタバ]]/テーブル1[[#This Row],[人口]]*100000</f>
        <v>1.1339754978425025</v>
      </c>
      <c r="I15" s="6">
        <f>テーブル1[[#This Row],[ドトール]]/テーブル1[[#This Row],[人口]]*100000</f>
        <v>1.9081318473311342</v>
      </c>
      <c r="J15" s="6">
        <f>テーブル1[[#This Row],[コメダ]]/テーブル1[[#This Row],[人口]]*100000</f>
        <v>0.37072275891004891</v>
      </c>
      <c r="K15" s="8">
        <f>テーブル1[[#This Row],[人口]]/10000</f>
        <v>917.12739999999997</v>
      </c>
      <c r="M15" s="6" t="s">
        <v>109</v>
      </c>
    </row>
    <row r="16" spans="1:16" s="6" customFormat="1" x14ac:dyDescent="0.15">
      <c r="A16" s="7" t="s">
        <v>35</v>
      </c>
      <c r="B16" s="6" t="s">
        <v>36</v>
      </c>
      <c r="C16" s="6">
        <v>2281291</v>
      </c>
      <c r="D16" s="6">
        <v>895463</v>
      </c>
      <c r="E16" s="6">
        <v>13</v>
      </c>
      <c r="F16" s="6">
        <v>6</v>
      </c>
      <c r="G16" s="6">
        <v>8</v>
      </c>
      <c r="H16" s="6">
        <f>テーブル1[[#This Row],[スタバ]]/テーブル1[[#This Row],[人口]]*100000</f>
        <v>0.56985277196113948</v>
      </c>
      <c r="I16" s="6">
        <f>テーブル1[[#This Row],[ドトール]]/テーブル1[[#This Row],[人口]]*100000</f>
        <v>0.26300897167437209</v>
      </c>
      <c r="J16" s="6">
        <f>テーブル1[[#This Row],[コメダ]]/テーブル1[[#This Row],[人口]]*100000</f>
        <v>0.35067862889916279</v>
      </c>
      <c r="K16" s="8">
        <f>テーブル1[[#This Row],[人口]]/10000</f>
        <v>228.12909999999999</v>
      </c>
    </row>
    <row r="17" spans="1:21" s="6" customFormat="1" x14ac:dyDescent="0.15">
      <c r="A17" s="7" t="s">
        <v>37</v>
      </c>
      <c r="B17" s="6" t="s">
        <v>38</v>
      </c>
      <c r="C17" s="6">
        <v>1069512</v>
      </c>
      <c r="D17" s="6">
        <v>418653</v>
      </c>
      <c r="E17" s="6">
        <v>9</v>
      </c>
      <c r="F17" s="6">
        <v>6</v>
      </c>
      <c r="G17" s="6">
        <v>6</v>
      </c>
      <c r="H17" s="6">
        <f>テーブル1[[#This Row],[スタバ]]/テーブル1[[#This Row],[人口]]*100000</f>
        <v>0.84150528465318775</v>
      </c>
      <c r="I17" s="6">
        <f>テーブル1[[#This Row],[ドトール]]/テーブル1[[#This Row],[人口]]*100000</f>
        <v>0.56100352310212509</v>
      </c>
      <c r="J17" s="6">
        <f>テーブル1[[#This Row],[コメダ]]/テーブル1[[#This Row],[人口]]*100000</f>
        <v>0.56100352310212509</v>
      </c>
      <c r="K17" s="8">
        <f>テーブル1[[#This Row],[人口]]/10000</f>
        <v>106.9512</v>
      </c>
    </row>
    <row r="18" spans="1:21" x14ac:dyDescent="0.15">
      <c r="A18" s="7" t="s">
        <v>39</v>
      </c>
      <c r="B18" s="6" t="s">
        <v>40</v>
      </c>
      <c r="C18" s="6">
        <v>1150398</v>
      </c>
      <c r="D18" s="6">
        <v>482491</v>
      </c>
      <c r="E18" s="6">
        <v>10</v>
      </c>
      <c r="F18" s="6">
        <v>4</v>
      </c>
      <c r="G18" s="6">
        <v>8</v>
      </c>
      <c r="H18" s="6">
        <f>テーブル1[[#This Row],[スタバ]]/テーブル1[[#This Row],[人口]]*100000</f>
        <v>0.86926437632888798</v>
      </c>
      <c r="I18" s="6">
        <f>テーブル1[[#This Row],[ドトール]]/テーブル1[[#This Row],[人口]]*100000</f>
        <v>0.34770575053155517</v>
      </c>
      <c r="J18" s="6">
        <f>テーブル1[[#This Row],[コメダ]]/テーブル1[[#This Row],[人口]]*100000</f>
        <v>0.69541150106311034</v>
      </c>
      <c r="K18" s="8">
        <f>テーブル1[[#This Row],[人口]]/10000</f>
        <v>115.0398</v>
      </c>
      <c r="M18" s="9" t="s">
        <v>148</v>
      </c>
    </row>
    <row r="19" spans="1:21" x14ac:dyDescent="0.15">
      <c r="A19" s="7" t="s">
        <v>41</v>
      </c>
      <c r="B19" s="6" t="s">
        <v>42</v>
      </c>
      <c r="C19" s="6">
        <v>790758</v>
      </c>
      <c r="D19" s="6">
        <v>292518</v>
      </c>
      <c r="E19" s="6">
        <v>6</v>
      </c>
      <c r="F19" s="6">
        <v>3</v>
      </c>
      <c r="G19" s="6">
        <v>6</v>
      </c>
      <c r="H19" s="6">
        <f>テーブル1[[#This Row],[スタバ]]/テーブル1[[#This Row],[人口]]*100000</f>
        <v>0.75876564005675562</v>
      </c>
      <c r="I19" s="6">
        <f>テーブル1[[#This Row],[ドトール]]/テーブル1[[#This Row],[人口]]*100000</f>
        <v>0.37938282002837781</v>
      </c>
      <c r="J19" s="6">
        <f>テーブル1[[#This Row],[コメダ]]/テーブル1[[#This Row],[人口]]*100000</f>
        <v>0.75876564005675562</v>
      </c>
      <c r="K19" s="8">
        <f>テーブル1[[#This Row],[人口]]/10000</f>
        <v>79.075800000000001</v>
      </c>
      <c r="M19" s="9" t="s">
        <v>143</v>
      </c>
    </row>
    <row r="20" spans="1:21" x14ac:dyDescent="0.15">
      <c r="A20" s="7" t="s">
        <v>43</v>
      </c>
      <c r="B20" s="6" t="s">
        <v>44</v>
      </c>
      <c r="C20" s="6">
        <v>838823</v>
      </c>
      <c r="D20" s="6">
        <v>358393</v>
      </c>
      <c r="E20" s="6">
        <v>11</v>
      </c>
      <c r="F20" s="6">
        <v>2</v>
      </c>
      <c r="G20" s="6">
        <v>4</v>
      </c>
      <c r="H20" s="6">
        <f>テーブル1[[#This Row],[スタバ]]/テーブル1[[#This Row],[人口]]*100000</f>
        <v>1.3113612764552236</v>
      </c>
      <c r="I20" s="6">
        <f>テーブル1[[#This Row],[ドトール]]/テーブル1[[#This Row],[人口]]*100000</f>
        <v>0.23842932299185882</v>
      </c>
      <c r="J20" s="6">
        <f>テーブル1[[#This Row],[コメダ]]/テーブル1[[#This Row],[人口]]*100000</f>
        <v>0.47685864598371763</v>
      </c>
      <c r="K20" s="8">
        <f>テーブル1[[#This Row],[人口]]/10000</f>
        <v>83.882300000000001</v>
      </c>
      <c r="M20" t="s">
        <v>121</v>
      </c>
      <c r="N20"/>
      <c r="O20"/>
      <c r="P20"/>
      <c r="Q20"/>
      <c r="R20"/>
      <c r="S20"/>
      <c r="T20"/>
      <c r="U20"/>
    </row>
    <row r="21" spans="1:21" ht="14.25" thickBot="1" x14ac:dyDescent="0.2">
      <c r="A21" s="7" t="s">
        <v>45</v>
      </c>
      <c r="B21" s="6" t="s">
        <v>46</v>
      </c>
      <c r="C21" s="6">
        <v>2114140</v>
      </c>
      <c r="D21" s="6">
        <v>866562</v>
      </c>
      <c r="E21" s="6">
        <v>20</v>
      </c>
      <c r="F21" s="6">
        <v>4</v>
      </c>
      <c r="G21" s="6">
        <v>10</v>
      </c>
      <c r="H21" s="6">
        <f>テーブル1[[#This Row],[スタバ]]/テーブル1[[#This Row],[人口]]*100000</f>
        <v>0.94601114401127639</v>
      </c>
      <c r="I21" s="6">
        <f>テーブル1[[#This Row],[ドトール]]/テーブル1[[#This Row],[人口]]*100000</f>
        <v>0.18920222880225529</v>
      </c>
      <c r="J21" s="6">
        <f>テーブル1[[#This Row],[コメダ]]/テーブル1[[#This Row],[人口]]*100000</f>
        <v>0.4730055720056382</v>
      </c>
      <c r="K21" s="8">
        <f>テーブル1[[#This Row],[人口]]/10000</f>
        <v>211.41399999999999</v>
      </c>
      <c r="M21"/>
      <c r="N21"/>
      <c r="O21"/>
      <c r="P21"/>
      <c r="Q21"/>
      <c r="R21"/>
      <c r="S21"/>
      <c r="T21"/>
      <c r="U21"/>
    </row>
    <row r="22" spans="1:21" x14ac:dyDescent="0.15">
      <c r="A22" s="7" t="s">
        <v>47</v>
      </c>
      <c r="B22" s="6" t="s">
        <v>48</v>
      </c>
      <c r="C22" s="6">
        <v>2054349</v>
      </c>
      <c r="D22" s="6">
        <v>816077</v>
      </c>
      <c r="E22" s="6">
        <v>13</v>
      </c>
      <c r="F22" s="6">
        <v>12</v>
      </c>
      <c r="G22" s="6">
        <v>32</v>
      </c>
      <c r="H22" s="6">
        <f>テーブル1[[#This Row],[スタバ]]/テーブル1[[#This Row],[人口]]*100000</f>
        <v>0.63280387120202064</v>
      </c>
      <c r="I22" s="6">
        <f>テーブル1[[#This Row],[ドトール]]/テーブル1[[#This Row],[人口]]*100000</f>
        <v>0.58412665034032674</v>
      </c>
      <c r="J22" s="6">
        <f>テーブル1[[#This Row],[コメダ]]/テーブル1[[#This Row],[人口]]*100000</f>
        <v>1.5576710675742049</v>
      </c>
      <c r="K22" s="8">
        <f>テーブル1[[#This Row],[人口]]/10000</f>
        <v>205.4349</v>
      </c>
      <c r="M22" s="10" t="s">
        <v>122</v>
      </c>
      <c r="N22" s="10"/>
      <c r="O22"/>
      <c r="P22"/>
      <c r="Q22"/>
      <c r="R22"/>
      <c r="S22"/>
      <c r="T22"/>
      <c r="U22"/>
    </row>
    <row r="23" spans="1:21" x14ac:dyDescent="0.15">
      <c r="A23" s="7" t="s">
        <v>49</v>
      </c>
      <c r="B23" s="6" t="s">
        <v>50</v>
      </c>
      <c r="C23" s="6">
        <v>3743015</v>
      </c>
      <c r="D23" s="6">
        <v>1571636</v>
      </c>
      <c r="E23" s="6">
        <v>31</v>
      </c>
      <c r="F23" s="6">
        <v>20</v>
      </c>
      <c r="G23" s="6">
        <v>29</v>
      </c>
      <c r="H23" s="6">
        <f>テーブル1[[#This Row],[スタバ]]/テーブル1[[#This Row],[人口]]*100000</f>
        <v>0.82820934460588591</v>
      </c>
      <c r="I23" s="6">
        <f>テーブル1[[#This Row],[ドトール]]/テーブル1[[#This Row],[人口]]*100000</f>
        <v>0.53432860942315219</v>
      </c>
      <c r="J23" s="6">
        <f>テーブル1[[#This Row],[コメダ]]/テーブル1[[#This Row],[人口]]*100000</f>
        <v>0.77477648366357066</v>
      </c>
      <c r="K23" s="8">
        <f>テーブル1[[#This Row],[人口]]/10000</f>
        <v>374.30149999999998</v>
      </c>
      <c r="M23" s="3" t="s">
        <v>123</v>
      </c>
      <c r="N23" s="12">
        <v>0.99586494844238138</v>
      </c>
      <c r="O23" t="s">
        <v>144</v>
      </c>
      <c r="P23"/>
      <c r="Q23"/>
      <c r="R23"/>
      <c r="S23"/>
      <c r="T23"/>
      <c r="U23"/>
    </row>
    <row r="24" spans="1:21" x14ac:dyDescent="0.15">
      <c r="A24" s="7" t="s">
        <v>51</v>
      </c>
      <c r="B24" s="6" t="s">
        <v>52</v>
      </c>
      <c r="C24" s="6">
        <v>7551840</v>
      </c>
      <c r="D24" s="6">
        <v>3257903</v>
      </c>
      <c r="E24" s="6">
        <v>95</v>
      </c>
      <c r="F24" s="6">
        <v>49</v>
      </c>
      <c r="G24" s="6">
        <v>240</v>
      </c>
      <c r="H24" s="6">
        <f>テーブル1[[#This Row],[スタバ]]/テーブル1[[#This Row],[人口]]*100000</f>
        <v>1.2579715671942202</v>
      </c>
      <c r="I24" s="6">
        <f>テーブル1[[#This Row],[ドトール]]/テーブル1[[#This Row],[人口]]*100000</f>
        <v>0.64884849255280841</v>
      </c>
      <c r="J24" s="6">
        <f>テーブル1[[#This Row],[コメダ]]/テーブル1[[#This Row],[人口]]*100000</f>
        <v>3.1780334329117141</v>
      </c>
      <c r="K24" s="8">
        <f>テーブル1[[#This Row],[人口]]/10000</f>
        <v>755.18399999999997</v>
      </c>
      <c r="M24" s="3" t="s">
        <v>124</v>
      </c>
      <c r="N24" s="3">
        <v>0.99174699553614698</v>
      </c>
      <c r="O24"/>
      <c r="P24"/>
      <c r="Q24"/>
      <c r="R24"/>
      <c r="S24"/>
      <c r="T24"/>
      <c r="U24"/>
    </row>
    <row r="25" spans="1:21" x14ac:dyDescent="0.15">
      <c r="A25" s="7" t="s">
        <v>53</v>
      </c>
      <c r="B25" s="6" t="s">
        <v>54</v>
      </c>
      <c r="C25" s="6">
        <v>1834269</v>
      </c>
      <c r="D25" s="6">
        <v>789961</v>
      </c>
      <c r="E25" s="6">
        <v>16</v>
      </c>
      <c r="F25" s="6">
        <v>7</v>
      </c>
      <c r="G25" s="6">
        <v>30</v>
      </c>
      <c r="H25" s="6">
        <f>テーブル1[[#This Row],[スタバ]]/テーブル1[[#This Row],[人口]]*100000</f>
        <v>0.87228209166703463</v>
      </c>
      <c r="I25" s="6">
        <f>テーブル1[[#This Row],[ドトール]]/テーブル1[[#This Row],[人口]]*100000</f>
        <v>0.38162341510432762</v>
      </c>
      <c r="J25" s="6">
        <f>テーブル1[[#This Row],[コメダ]]/テーブル1[[#This Row],[人口]]*100000</f>
        <v>1.6355289218756899</v>
      </c>
      <c r="K25" s="8">
        <f>テーブル1[[#This Row],[人口]]/10000</f>
        <v>183.42689999999999</v>
      </c>
      <c r="M25" s="3" t="s">
        <v>125</v>
      </c>
      <c r="N25" s="3">
        <v>0.99156359543695027</v>
      </c>
      <c r="O25"/>
      <c r="P25"/>
      <c r="Q25"/>
      <c r="R25"/>
      <c r="S25"/>
      <c r="T25"/>
      <c r="U25"/>
    </row>
    <row r="26" spans="1:21" x14ac:dyDescent="0.15">
      <c r="A26" s="7" t="s">
        <v>55</v>
      </c>
      <c r="B26" s="6" t="s">
        <v>56</v>
      </c>
      <c r="C26" s="6">
        <v>1419635</v>
      </c>
      <c r="D26" s="6">
        <v>572842</v>
      </c>
      <c r="E26" s="6">
        <v>14</v>
      </c>
      <c r="F26" s="6">
        <v>1</v>
      </c>
      <c r="G26" s="6">
        <v>16</v>
      </c>
      <c r="H26" s="6">
        <f>テーブル1[[#This Row],[スタバ]]/テーブル1[[#This Row],[人口]]*100000</f>
        <v>0.98616898005473241</v>
      </c>
      <c r="I26" s="6">
        <f>テーブル1[[#This Row],[ドトール]]/テーブル1[[#This Row],[人口]]*100000</f>
        <v>7.0440641432480883E-2</v>
      </c>
      <c r="J26" s="6">
        <f>テーブル1[[#This Row],[コメダ]]/テーブル1[[#This Row],[人口]]*100000</f>
        <v>1.1270502629196941</v>
      </c>
      <c r="K26" s="8">
        <f>テーブル1[[#This Row],[人口]]/10000</f>
        <v>141.96350000000001</v>
      </c>
      <c r="M26" s="3" t="s">
        <v>126</v>
      </c>
      <c r="N26" s="3">
        <v>124700.01896758215</v>
      </c>
      <c r="O26"/>
      <c r="P26"/>
      <c r="Q26"/>
      <c r="R26"/>
      <c r="S26"/>
      <c r="T26"/>
      <c r="U26"/>
    </row>
    <row r="27" spans="1:21" ht="14.25" thickBot="1" x14ac:dyDescent="0.2">
      <c r="A27" s="7" t="s">
        <v>57</v>
      </c>
      <c r="B27" s="6" t="s">
        <v>58</v>
      </c>
      <c r="C27" s="6">
        <v>2563152</v>
      </c>
      <c r="D27" s="6">
        <v>1210844</v>
      </c>
      <c r="E27" s="6">
        <v>33</v>
      </c>
      <c r="F27" s="6">
        <v>22</v>
      </c>
      <c r="G27" s="6">
        <v>15</v>
      </c>
      <c r="H27" s="6">
        <f>テーブル1[[#This Row],[スタバ]]/テーブル1[[#This Row],[人口]]*100000</f>
        <v>1.2874772935822769</v>
      </c>
      <c r="I27" s="6">
        <f>テーブル1[[#This Row],[ドトール]]/テーブル1[[#This Row],[人口]]*100000</f>
        <v>0.8583181957215178</v>
      </c>
      <c r="J27" s="6">
        <f>テーブル1[[#This Row],[コメダ]]/テーブル1[[#This Row],[人口]]*100000</f>
        <v>0.58521695162830767</v>
      </c>
      <c r="K27" s="8">
        <f>テーブル1[[#This Row],[人口]]/10000</f>
        <v>256.3152</v>
      </c>
      <c r="M27" s="4" t="s">
        <v>127</v>
      </c>
      <c r="N27" s="4">
        <v>47</v>
      </c>
      <c r="O27"/>
      <c r="P27"/>
      <c r="Q27"/>
      <c r="R27"/>
      <c r="S27"/>
      <c r="T27"/>
      <c r="U27"/>
    </row>
    <row r="28" spans="1:21" x14ac:dyDescent="0.15">
      <c r="A28" s="7" t="s">
        <v>59</v>
      </c>
      <c r="B28" s="6" t="s">
        <v>60</v>
      </c>
      <c r="C28" s="6">
        <v>8856444</v>
      </c>
      <c r="D28" s="6">
        <v>4261381</v>
      </c>
      <c r="E28" s="6">
        <v>103</v>
      </c>
      <c r="F28" s="6">
        <v>81</v>
      </c>
      <c r="G28" s="6">
        <v>50</v>
      </c>
      <c r="H28" s="6">
        <f>テーブル1[[#This Row],[スタバ]]/テーブル1[[#This Row],[人口]]*100000</f>
        <v>1.1629949898627485</v>
      </c>
      <c r="I28" s="6">
        <f>テーブル1[[#This Row],[ドトール]]/テーブル1[[#This Row],[人口]]*100000</f>
        <v>0.91458829299886057</v>
      </c>
      <c r="J28" s="6">
        <f>テーブル1[[#This Row],[コメダ]]/テーブル1[[#This Row],[人口]]*100000</f>
        <v>0.56456067469065463</v>
      </c>
      <c r="K28" s="8">
        <f>テーブル1[[#This Row],[人口]]/10000</f>
        <v>885.64440000000002</v>
      </c>
      <c r="M28"/>
      <c r="N28"/>
      <c r="O28"/>
      <c r="P28"/>
      <c r="Q28"/>
      <c r="R28"/>
      <c r="S28"/>
      <c r="T28"/>
      <c r="U28"/>
    </row>
    <row r="29" spans="1:21" ht="14.25" thickBot="1" x14ac:dyDescent="0.2">
      <c r="A29" s="7" t="s">
        <v>61</v>
      </c>
      <c r="B29" s="6" t="s">
        <v>62</v>
      </c>
      <c r="C29" s="6">
        <v>5589708</v>
      </c>
      <c r="D29" s="6">
        <v>2524247</v>
      </c>
      <c r="E29" s="6">
        <v>50</v>
      </c>
      <c r="F29" s="6">
        <v>30</v>
      </c>
      <c r="G29" s="6">
        <v>29</v>
      </c>
      <c r="H29" s="6">
        <f>テーブル1[[#This Row],[スタバ]]/テーブル1[[#This Row],[人口]]*100000</f>
        <v>0.89450110810797268</v>
      </c>
      <c r="I29" s="6">
        <f>テーブル1[[#This Row],[ドトール]]/テーブル1[[#This Row],[人口]]*100000</f>
        <v>0.53670066486478363</v>
      </c>
      <c r="J29" s="6">
        <f>テーブル1[[#This Row],[コメダ]]/テーブル1[[#This Row],[人口]]*100000</f>
        <v>0.51881064270262423</v>
      </c>
      <c r="K29" s="8">
        <f>テーブル1[[#This Row],[人口]]/10000</f>
        <v>558.97080000000005</v>
      </c>
      <c r="M29" t="s">
        <v>128</v>
      </c>
      <c r="N29"/>
      <c r="O29"/>
      <c r="P29"/>
      <c r="Q29"/>
      <c r="R29"/>
      <c r="S29"/>
      <c r="T29"/>
      <c r="U29"/>
    </row>
    <row r="30" spans="1:21" x14ac:dyDescent="0.15">
      <c r="A30" s="7" t="s">
        <v>63</v>
      </c>
      <c r="B30" s="6" t="s">
        <v>64</v>
      </c>
      <c r="C30" s="6">
        <v>1371700</v>
      </c>
      <c r="D30" s="6">
        <v>590664</v>
      </c>
      <c r="E30" s="6">
        <v>11</v>
      </c>
      <c r="F30" s="6">
        <v>7</v>
      </c>
      <c r="G30" s="6">
        <v>13</v>
      </c>
      <c r="H30" s="6">
        <f>テーブル1[[#This Row],[スタバ]]/テーブル1[[#This Row],[人口]]*100000</f>
        <v>0.80192461908580603</v>
      </c>
      <c r="I30" s="6">
        <f>テーブル1[[#This Row],[ドトール]]/テーブル1[[#This Row],[人口]]*100000</f>
        <v>0.5103156666909674</v>
      </c>
      <c r="J30" s="6">
        <f>テーブル1[[#This Row],[コメダ]]/テーブル1[[#This Row],[人口]]*100000</f>
        <v>0.94772909528322524</v>
      </c>
      <c r="K30" s="8">
        <f>テーブル1[[#This Row],[人口]]/10000</f>
        <v>137.16999999999999</v>
      </c>
      <c r="M30" s="5"/>
      <c r="N30" s="5" t="s">
        <v>131</v>
      </c>
      <c r="O30" s="5" t="s">
        <v>132</v>
      </c>
      <c r="P30" s="5" t="s">
        <v>133</v>
      </c>
      <c r="Q30" s="5" t="s">
        <v>134</v>
      </c>
      <c r="R30" s="5" t="s">
        <v>135</v>
      </c>
      <c r="S30"/>
      <c r="T30"/>
      <c r="U30"/>
    </row>
    <row r="31" spans="1:21" x14ac:dyDescent="0.15">
      <c r="A31" s="7" t="s">
        <v>65</v>
      </c>
      <c r="B31" s="6" t="s">
        <v>66</v>
      </c>
      <c r="C31" s="6">
        <v>975074</v>
      </c>
      <c r="D31" s="6">
        <v>440666</v>
      </c>
      <c r="E31" s="6">
        <v>7</v>
      </c>
      <c r="F31" s="6">
        <v>4</v>
      </c>
      <c r="G31" s="6">
        <v>8</v>
      </c>
      <c r="H31" s="6">
        <f>テーブル1[[#This Row],[スタバ]]/テーブル1[[#This Row],[人口]]*100000</f>
        <v>0.71789423161729271</v>
      </c>
      <c r="I31" s="6">
        <f>テーブル1[[#This Row],[ドトール]]/テーブル1[[#This Row],[人口]]*100000</f>
        <v>0.4102252752098815</v>
      </c>
      <c r="J31" s="6">
        <f>テーブル1[[#This Row],[コメダ]]/テーブル1[[#This Row],[人口]]*100000</f>
        <v>0.820450550419763</v>
      </c>
      <c r="K31" s="8">
        <f>テーブル1[[#This Row],[人口]]/10000</f>
        <v>97.507400000000004</v>
      </c>
      <c r="M31" s="3" t="s">
        <v>129</v>
      </c>
      <c r="N31" s="3">
        <v>1</v>
      </c>
      <c r="O31" s="3">
        <v>84088066455995.297</v>
      </c>
      <c r="P31" s="3">
        <v>84088066455995.297</v>
      </c>
      <c r="Q31" s="3">
        <v>5407.5597553101552</v>
      </c>
      <c r="R31" s="3">
        <v>1.5791222281636175E-48</v>
      </c>
      <c r="S31"/>
      <c r="T31"/>
      <c r="U31"/>
    </row>
    <row r="32" spans="1:21" x14ac:dyDescent="0.15">
      <c r="A32" s="7" t="s">
        <v>67</v>
      </c>
      <c r="B32" s="6" t="s">
        <v>68</v>
      </c>
      <c r="C32" s="6">
        <v>570824</v>
      </c>
      <c r="D32" s="6">
        <v>236209</v>
      </c>
      <c r="E32" s="6">
        <v>4</v>
      </c>
      <c r="F32" s="6">
        <v>3</v>
      </c>
      <c r="G32" s="6">
        <v>4</v>
      </c>
      <c r="H32" s="6">
        <f>テーブル1[[#This Row],[スタバ]]/テーブル1[[#This Row],[人口]]*100000</f>
        <v>0.70074138438467903</v>
      </c>
      <c r="I32" s="6">
        <f>テーブル1[[#This Row],[ドトール]]/テーブル1[[#This Row],[人口]]*100000</f>
        <v>0.52555603828850928</v>
      </c>
      <c r="J32" s="6">
        <f>テーブル1[[#This Row],[コメダ]]/テーブル1[[#This Row],[人口]]*100000</f>
        <v>0.70074138438467903</v>
      </c>
      <c r="K32" s="8">
        <f>テーブル1[[#This Row],[人口]]/10000</f>
        <v>57.0824</v>
      </c>
      <c r="M32" s="3" t="s">
        <v>113</v>
      </c>
      <c r="N32" s="3">
        <v>45</v>
      </c>
      <c r="O32" s="3">
        <v>699754262873.19055</v>
      </c>
      <c r="P32" s="3">
        <v>15550094730.515347</v>
      </c>
      <c r="Q32" s="3"/>
      <c r="R32" s="3"/>
      <c r="S32"/>
      <c r="T32"/>
      <c r="U32"/>
    </row>
    <row r="33" spans="1:21" ht="14.25" thickBot="1" x14ac:dyDescent="0.2">
      <c r="A33" s="7" t="s">
        <v>69</v>
      </c>
      <c r="B33" s="6" t="s">
        <v>70</v>
      </c>
      <c r="C33" s="6">
        <v>691225</v>
      </c>
      <c r="D33" s="6">
        <v>290245</v>
      </c>
      <c r="E33" s="6">
        <v>4</v>
      </c>
      <c r="F33" s="6">
        <v>1</v>
      </c>
      <c r="G33" s="6">
        <v>5</v>
      </c>
      <c r="H33" s="6">
        <f>テーブル1[[#This Row],[スタバ]]/テーブル1[[#This Row],[人口]]*100000</f>
        <v>0.5786827733371912</v>
      </c>
      <c r="I33" s="6">
        <f>テーブル1[[#This Row],[ドトール]]/テーブル1[[#This Row],[人口]]*100000</f>
        <v>0.1446706933342978</v>
      </c>
      <c r="J33" s="6">
        <f>テーブル1[[#This Row],[コメダ]]/テーブル1[[#This Row],[人口]]*100000</f>
        <v>0.72335346667148903</v>
      </c>
      <c r="K33" s="8">
        <f>テーブル1[[#This Row],[人口]]/10000</f>
        <v>69.122500000000002</v>
      </c>
      <c r="M33" s="4" t="s">
        <v>102</v>
      </c>
      <c r="N33" s="4">
        <v>46</v>
      </c>
      <c r="O33" s="4">
        <v>84787820718868.484</v>
      </c>
      <c r="P33" s="4"/>
      <c r="Q33" s="4"/>
      <c r="R33" s="4"/>
      <c r="S33"/>
      <c r="T33"/>
      <c r="U33"/>
    </row>
    <row r="34" spans="1:21" ht="14.25" thickBot="1" x14ac:dyDescent="0.2">
      <c r="A34" s="7" t="s">
        <v>71</v>
      </c>
      <c r="B34" s="6" t="s">
        <v>72</v>
      </c>
      <c r="C34" s="6">
        <v>1920619</v>
      </c>
      <c r="D34" s="6">
        <v>841911</v>
      </c>
      <c r="E34" s="6">
        <v>12</v>
      </c>
      <c r="F34" s="6">
        <v>8</v>
      </c>
      <c r="G34" s="6">
        <v>8</v>
      </c>
      <c r="H34" s="6">
        <f>テーブル1[[#This Row],[スタバ]]/テーブル1[[#This Row],[人口]]*100000</f>
        <v>0.62479856754515084</v>
      </c>
      <c r="I34" s="6">
        <f>テーブル1[[#This Row],[ドトール]]/テーブル1[[#This Row],[人口]]*100000</f>
        <v>0.41653237836343388</v>
      </c>
      <c r="J34" s="6">
        <f>テーブル1[[#This Row],[コメダ]]/テーブル1[[#This Row],[人口]]*100000</f>
        <v>0.41653237836343388</v>
      </c>
      <c r="K34" s="8">
        <f>テーブル1[[#This Row],[人口]]/10000</f>
        <v>192.06190000000001</v>
      </c>
      <c r="M34"/>
      <c r="N34"/>
      <c r="O34"/>
      <c r="P34"/>
      <c r="Q34"/>
      <c r="R34"/>
      <c r="S34"/>
      <c r="T34"/>
      <c r="U34"/>
    </row>
    <row r="35" spans="1:21" x14ac:dyDescent="0.15">
      <c r="A35" s="7" t="s">
        <v>73</v>
      </c>
      <c r="B35" s="6" t="s">
        <v>74</v>
      </c>
      <c r="C35" s="6">
        <v>2848846</v>
      </c>
      <c r="D35" s="6">
        <v>1308439</v>
      </c>
      <c r="E35" s="6">
        <v>24</v>
      </c>
      <c r="F35" s="6">
        <v>14</v>
      </c>
      <c r="G35" s="6">
        <v>11</v>
      </c>
      <c r="H35" s="6">
        <f>テーブル1[[#This Row],[スタバ]]/テーブル1[[#This Row],[人口]]*100000</f>
        <v>0.84244638004300698</v>
      </c>
      <c r="I35" s="6">
        <f>テーブル1[[#This Row],[ドトール]]/テーブル1[[#This Row],[人口]]*100000</f>
        <v>0.49142705502508732</v>
      </c>
      <c r="J35" s="6">
        <f>テーブル1[[#This Row],[コメダ]]/テーブル1[[#This Row],[人口]]*100000</f>
        <v>0.38612125751971149</v>
      </c>
      <c r="K35" s="8">
        <f>テーブル1[[#This Row],[人口]]/10000</f>
        <v>284.88459999999998</v>
      </c>
      <c r="M35" s="5"/>
      <c r="N35" s="5" t="s">
        <v>136</v>
      </c>
      <c r="O35" s="5" t="s">
        <v>126</v>
      </c>
      <c r="P35" s="5" t="s">
        <v>137</v>
      </c>
      <c r="Q35" s="5" t="s">
        <v>138</v>
      </c>
      <c r="R35" s="5" t="s">
        <v>139</v>
      </c>
      <c r="S35" s="5" t="s">
        <v>140</v>
      </c>
      <c r="T35" s="5" t="s">
        <v>141</v>
      </c>
      <c r="U35" s="5" t="s">
        <v>142</v>
      </c>
    </row>
    <row r="36" spans="1:21" x14ac:dyDescent="0.15">
      <c r="A36" s="7" t="s">
        <v>75</v>
      </c>
      <c r="B36" s="6" t="s">
        <v>76</v>
      </c>
      <c r="C36" s="6">
        <v>1396197</v>
      </c>
      <c r="D36" s="6">
        <v>660004</v>
      </c>
      <c r="E36" s="6">
        <v>6</v>
      </c>
      <c r="F36" s="6">
        <v>5</v>
      </c>
      <c r="G36" s="6">
        <v>9</v>
      </c>
      <c r="H36" s="6">
        <f>テーブル1[[#This Row],[スタバ]]/テーブル1[[#This Row],[人口]]*100000</f>
        <v>0.42973878328058285</v>
      </c>
      <c r="I36" s="6">
        <f>テーブル1[[#This Row],[ドトール]]/テーブル1[[#This Row],[人口]]*100000</f>
        <v>0.35811565273381907</v>
      </c>
      <c r="J36" s="6">
        <f>テーブル1[[#This Row],[コメダ]]/テーブル1[[#This Row],[人口]]*100000</f>
        <v>0.6446081749208743</v>
      </c>
      <c r="K36" s="8">
        <f>テーブル1[[#This Row],[人口]]/10000</f>
        <v>139.61969999999999</v>
      </c>
      <c r="M36" s="3" t="s">
        <v>130</v>
      </c>
      <c r="N36" s="12">
        <v>-101232.87303600018</v>
      </c>
      <c r="O36" s="3">
        <v>25703.08434599925</v>
      </c>
      <c r="P36" s="3">
        <v>-3.9385496181417361</v>
      </c>
      <c r="Q36" s="3">
        <v>2.8226149218705355E-4</v>
      </c>
      <c r="R36" s="3">
        <v>-153001.54232196748</v>
      </c>
      <c r="S36" s="3">
        <v>-49464.203750032873</v>
      </c>
      <c r="T36" s="3">
        <v>-153001.54232196748</v>
      </c>
      <c r="U36" s="3">
        <v>-49464.203750032873</v>
      </c>
    </row>
    <row r="37" spans="1:21" ht="14.25" thickBot="1" x14ac:dyDescent="0.2">
      <c r="A37" s="7" t="s">
        <v>77</v>
      </c>
      <c r="B37" s="6" t="s">
        <v>78</v>
      </c>
      <c r="C37" s="6">
        <v>757377</v>
      </c>
      <c r="D37" s="6">
        <v>334916</v>
      </c>
      <c r="E37" s="6">
        <v>4</v>
      </c>
      <c r="F37" s="6">
        <v>1</v>
      </c>
      <c r="G37" s="6">
        <v>6</v>
      </c>
      <c r="H37" s="6">
        <f>テーブル1[[#This Row],[スタバ]]/テーブル1[[#This Row],[人口]]*100000</f>
        <v>0.52813856243323998</v>
      </c>
      <c r="I37" s="6">
        <f>テーブル1[[#This Row],[ドトール]]/テーブル1[[#This Row],[人口]]*100000</f>
        <v>0.13203464060830999</v>
      </c>
      <c r="J37" s="6">
        <f>テーブル1[[#This Row],[コメダ]]/テーブル1[[#This Row],[人口]]*100000</f>
        <v>0.79220784364985997</v>
      </c>
      <c r="K37" s="8">
        <f>テーブル1[[#This Row],[人口]]/10000</f>
        <v>75.737700000000004</v>
      </c>
      <c r="M37" s="4" t="s">
        <v>2</v>
      </c>
      <c r="N37" s="15">
        <v>0.49147935304673646</v>
      </c>
      <c r="O37" s="4">
        <v>6.6835101864902652E-3</v>
      </c>
      <c r="P37" s="4">
        <v>73.536111913196422</v>
      </c>
      <c r="Q37" s="4">
        <v>1.5791222281636622E-48</v>
      </c>
      <c r="R37" s="4">
        <v>0.47801807253050677</v>
      </c>
      <c r="S37" s="4">
        <v>0.50494063356296615</v>
      </c>
      <c r="T37" s="4">
        <v>0.47801807253050677</v>
      </c>
      <c r="U37" s="4">
        <v>0.50494063356296615</v>
      </c>
    </row>
    <row r="38" spans="1:21" x14ac:dyDescent="0.15">
      <c r="A38" s="7" t="s">
        <v>79</v>
      </c>
      <c r="B38" s="6" t="s">
        <v>80</v>
      </c>
      <c r="C38" s="6">
        <v>993205</v>
      </c>
      <c r="D38" s="6">
        <v>438842</v>
      </c>
      <c r="E38" s="6">
        <v>8</v>
      </c>
      <c r="F38" s="6">
        <v>2</v>
      </c>
      <c r="G38" s="6">
        <v>5</v>
      </c>
      <c r="H38" s="6">
        <f>テーブル1[[#This Row],[スタバ]]/テーブル1[[#This Row],[人口]]*100000</f>
        <v>0.80547319032828069</v>
      </c>
      <c r="I38" s="6">
        <f>テーブル1[[#This Row],[ドトール]]/テーブル1[[#This Row],[人口]]*100000</f>
        <v>0.20136829758207017</v>
      </c>
      <c r="J38" s="6">
        <f>テーブル1[[#This Row],[コメダ]]/テーブル1[[#This Row],[人口]]*100000</f>
        <v>0.50342074395517544</v>
      </c>
      <c r="K38" s="8">
        <f>テーブル1[[#This Row],[人口]]/10000</f>
        <v>99.320499999999996</v>
      </c>
      <c r="M38"/>
      <c r="N38" t="s">
        <v>145</v>
      </c>
      <c r="O38"/>
      <c r="P38"/>
      <c r="Q38"/>
      <c r="R38"/>
      <c r="S38"/>
      <c r="T38"/>
      <c r="U38"/>
    </row>
    <row r="39" spans="1:21" x14ac:dyDescent="0.15">
      <c r="A39" s="7" t="s">
        <v>81</v>
      </c>
      <c r="B39" s="6" t="s">
        <v>82</v>
      </c>
      <c r="C39" s="6">
        <v>1394339</v>
      </c>
      <c r="D39" s="6">
        <v>653377</v>
      </c>
      <c r="E39" s="6">
        <v>10</v>
      </c>
      <c r="F39" s="6">
        <v>2</v>
      </c>
      <c r="G39" s="6">
        <v>5</v>
      </c>
      <c r="H39" s="6">
        <f>テーブル1[[#This Row],[スタバ]]/テーブル1[[#This Row],[人口]]*100000</f>
        <v>0.71718570591513253</v>
      </c>
      <c r="I39" s="6">
        <f>テーブル1[[#This Row],[ドトール]]/テーブル1[[#This Row],[人口]]*100000</f>
        <v>0.1434371411830265</v>
      </c>
      <c r="J39" s="6">
        <f>テーブル1[[#This Row],[コメダ]]/テーブル1[[#This Row],[人口]]*100000</f>
        <v>0.35859285295756627</v>
      </c>
      <c r="K39" s="8">
        <f>テーブル1[[#This Row],[人口]]/10000</f>
        <v>139.43389999999999</v>
      </c>
      <c r="M39"/>
      <c r="N39"/>
      <c r="O39"/>
      <c r="P39"/>
      <c r="Q39"/>
      <c r="R39"/>
      <c r="S39"/>
      <c r="T39"/>
      <c r="U39"/>
    </row>
    <row r="40" spans="1:21" x14ac:dyDescent="0.15">
      <c r="A40" s="7" t="s">
        <v>83</v>
      </c>
      <c r="B40" s="6" t="s">
        <v>84</v>
      </c>
      <c r="C40" s="6">
        <v>725289</v>
      </c>
      <c r="D40" s="6">
        <v>352538</v>
      </c>
      <c r="E40" s="6">
        <v>4</v>
      </c>
      <c r="F40" s="6">
        <v>2</v>
      </c>
      <c r="G40" s="6">
        <v>3</v>
      </c>
      <c r="H40" s="6">
        <f>テーブル1[[#This Row],[スタバ]]/テーブル1[[#This Row],[人口]]*100000</f>
        <v>0.5515042969078533</v>
      </c>
      <c r="I40" s="6">
        <f>テーブル1[[#This Row],[ドトール]]/テーブル1[[#This Row],[人口]]*100000</f>
        <v>0.27575214845392665</v>
      </c>
      <c r="J40" s="6">
        <f>テーブル1[[#This Row],[コメダ]]/テーブル1[[#This Row],[人口]]*100000</f>
        <v>0.41362822268089</v>
      </c>
      <c r="K40" s="8">
        <f>テーブル1[[#This Row],[人口]]/10000</f>
        <v>72.528899999999993</v>
      </c>
      <c r="M40"/>
      <c r="N40"/>
      <c r="O40"/>
      <c r="P40"/>
      <c r="Q40"/>
      <c r="R40"/>
      <c r="S40"/>
      <c r="T40"/>
      <c r="U40"/>
    </row>
    <row r="41" spans="1:21" x14ac:dyDescent="0.15">
      <c r="A41" s="7" t="s">
        <v>85</v>
      </c>
      <c r="B41" s="6" t="s">
        <v>86</v>
      </c>
      <c r="C41" s="6">
        <v>5130773</v>
      </c>
      <c r="D41" s="6">
        <v>2398419</v>
      </c>
      <c r="E41" s="6">
        <v>48</v>
      </c>
      <c r="F41" s="6">
        <v>34</v>
      </c>
      <c r="G41" s="6">
        <v>28</v>
      </c>
      <c r="H41" s="6">
        <f>テーブル1[[#This Row],[スタバ]]/テーブル1[[#This Row],[人口]]*100000</f>
        <v>0.93553154661100768</v>
      </c>
      <c r="I41" s="6">
        <f>テーブル1[[#This Row],[ドトール]]/テーブル1[[#This Row],[人口]]*100000</f>
        <v>0.66266817884946383</v>
      </c>
      <c r="J41" s="6">
        <f>テーブル1[[#This Row],[コメダ]]/テーブル1[[#This Row],[人口]]*100000</f>
        <v>0.54572673552308792</v>
      </c>
      <c r="K41" s="8">
        <f>テーブル1[[#This Row],[人口]]/10000</f>
        <v>513.07730000000004</v>
      </c>
      <c r="M41" t="s">
        <v>114</v>
      </c>
      <c r="N41"/>
      <c r="O41"/>
      <c r="P41"/>
      <c r="Q41"/>
      <c r="R41"/>
      <c r="S41"/>
      <c r="T41"/>
      <c r="U41"/>
    </row>
    <row r="42" spans="1:21" ht="14.25" thickBot="1" x14ac:dyDescent="0.2">
      <c r="A42" s="7" t="s">
        <v>87</v>
      </c>
      <c r="B42" s="6" t="s">
        <v>88</v>
      </c>
      <c r="C42" s="6">
        <v>833272</v>
      </c>
      <c r="D42" s="6">
        <v>330790</v>
      </c>
      <c r="E42" s="6">
        <v>9</v>
      </c>
      <c r="F42" s="6">
        <v>2</v>
      </c>
      <c r="G42" s="6">
        <v>3</v>
      </c>
      <c r="H42" s="6">
        <f>テーブル1[[#This Row],[スタバ]]/テーブル1[[#This Row],[人口]]*100000</f>
        <v>1.0800794938507474</v>
      </c>
      <c r="I42" s="6">
        <f>テーブル1[[#This Row],[ドトール]]/テーブル1[[#This Row],[人口]]*100000</f>
        <v>0.24001766530016608</v>
      </c>
      <c r="J42" s="6">
        <f>テーブル1[[#This Row],[コメダ]]/テーブル1[[#This Row],[人口]]*100000</f>
        <v>0.36002649795024916</v>
      </c>
      <c r="K42" s="8">
        <f>テーブル1[[#This Row],[人口]]/10000</f>
        <v>83.327200000000005</v>
      </c>
      <c r="M42"/>
      <c r="N42"/>
      <c r="O42"/>
      <c r="P42"/>
      <c r="Q42"/>
      <c r="R42"/>
      <c r="S42"/>
      <c r="T42"/>
      <c r="U42"/>
    </row>
    <row r="43" spans="1:21" x14ac:dyDescent="0.15">
      <c r="A43" s="7" t="s">
        <v>89</v>
      </c>
      <c r="B43" s="6" t="s">
        <v>90</v>
      </c>
      <c r="C43" s="6">
        <v>1379003</v>
      </c>
      <c r="D43" s="6">
        <v>633972</v>
      </c>
      <c r="E43" s="6">
        <v>8</v>
      </c>
      <c r="F43" s="6">
        <v>5</v>
      </c>
      <c r="G43" s="6">
        <v>3</v>
      </c>
      <c r="H43" s="6">
        <f>テーブル1[[#This Row],[スタバ]]/テーブル1[[#This Row],[人口]]*100000</f>
        <v>0.58012926730398706</v>
      </c>
      <c r="I43" s="6">
        <f>テーブル1[[#This Row],[ドトール]]/テーブル1[[#This Row],[人口]]*100000</f>
        <v>0.36258079206499189</v>
      </c>
      <c r="J43" s="6">
        <f>テーブル1[[#This Row],[コメダ]]/テーブル1[[#This Row],[人口]]*100000</f>
        <v>0.21754847523899515</v>
      </c>
      <c r="K43" s="8">
        <f>テーブル1[[#This Row],[人口]]/10000</f>
        <v>137.90029999999999</v>
      </c>
      <c r="M43" s="5" t="s">
        <v>115</v>
      </c>
      <c r="N43" s="5" t="s">
        <v>116</v>
      </c>
      <c r="O43" s="5" t="s">
        <v>113</v>
      </c>
      <c r="P43"/>
      <c r="Q43"/>
      <c r="R43"/>
      <c r="S43"/>
      <c r="T43"/>
      <c r="U43"/>
    </row>
    <row r="44" spans="1:21" x14ac:dyDescent="0.15">
      <c r="A44" s="7" t="s">
        <v>91</v>
      </c>
      <c r="B44" s="6" t="s">
        <v>92</v>
      </c>
      <c r="C44" s="6">
        <v>1789184</v>
      </c>
      <c r="D44" s="6">
        <v>776133</v>
      </c>
      <c r="E44" s="6">
        <v>10</v>
      </c>
      <c r="F44" s="6">
        <v>3</v>
      </c>
      <c r="G44" s="6">
        <v>5</v>
      </c>
      <c r="H44" s="6">
        <f>テーブル1[[#This Row],[スタバ]]/テーブル1[[#This Row],[人口]]*100000</f>
        <v>0.5589140077264273</v>
      </c>
      <c r="I44" s="6">
        <f>テーブル1[[#This Row],[ドトール]]/テーブル1[[#This Row],[人口]]*100000</f>
        <v>0.16767420231792818</v>
      </c>
      <c r="J44" s="6">
        <f>テーブル1[[#This Row],[コメダ]]/テーブル1[[#This Row],[人口]]*100000</f>
        <v>0.27945700386321365</v>
      </c>
      <c r="K44" s="8">
        <f>テーブル1[[#This Row],[人口]]/10000</f>
        <v>178.91839999999999</v>
      </c>
      <c r="M44" s="3">
        <v>1</v>
      </c>
      <c r="N44" s="3">
        <v>2523040.3002518183</v>
      </c>
      <c r="O44" s="3">
        <v>249804.69974818174</v>
      </c>
      <c r="P44"/>
      <c r="Q44"/>
      <c r="R44"/>
      <c r="S44"/>
      <c r="T44"/>
      <c r="U44"/>
    </row>
    <row r="45" spans="1:21" x14ac:dyDescent="0.15">
      <c r="A45" s="7" t="s">
        <v>93</v>
      </c>
      <c r="B45" s="6" t="s">
        <v>94</v>
      </c>
      <c r="C45" s="6">
        <v>1169158</v>
      </c>
      <c r="D45" s="6">
        <v>535794</v>
      </c>
      <c r="E45" s="6">
        <v>7</v>
      </c>
      <c r="F45" s="6">
        <v>2</v>
      </c>
      <c r="G45" s="6">
        <v>4</v>
      </c>
      <c r="H45" s="6">
        <f>テーブル1[[#This Row],[スタバ]]/テーブル1[[#This Row],[人口]]*100000</f>
        <v>0.59872147306009971</v>
      </c>
      <c r="I45" s="6">
        <f>テーブル1[[#This Row],[ドトール]]/テーブル1[[#This Row],[人口]]*100000</f>
        <v>0.17106327801717133</v>
      </c>
      <c r="J45" s="6">
        <f>テーブル1[[#This Row],[コメダ]]/テーブル1[[#This Row],[人口]]*100000</f>
        <v>0.34212655603434267</v>
      </c>
      <c r="K45" s="8">
        <f>テーブル1[[#This Row],[人口]]/10000</f>
        <v>116.9158</v>
      </c>
      <c r="M45" s="3">
        <v>2</v>
      </c>
      <c r="N45" s="3">
        <v>541969.59665173513</v>
      </c>
      <c r="O45" s="3">
        <v>49401.403348264867</v>
      </c>
      <c r="P45"/>
      <c r="Q45"/>
      <c r="R45"/>
      <c r="S45"/>
      <c r="T45"/>
      <c r="U45"/>
    </row>
    <row r="46" spans="1:21" x14ac:dyDescent="0.15">
      <c r="A46" s="7" t="s">
        <v>95</v>
      </c>
      <c r="B46" s="6" t="s">
        <v>96</v>
      </c>
      <c r="C46" s="6">
        <v>1112008</v>
      </c>
      <c r="D46" s="6">
        <v>523791</v>
      </c>
      <c r="E46" s="6">
        <v>5</v>
      </c>
      <c r="F46" s="6">
        <v>4</v>
      </c>
      <c r="G46" s="6">
        <v>4</v>
      </c>
      <c r="H46" s="6">
        <f>テーブル1[[#This Row],[スタバ]]/テーブル1[[#This Row],[人口]]*100000</f>
        <v>0.44963705297084194</v>
      </c>
      <c r="I46" s="6">
        <f>テーブル1[[#This Row],[ドトール]]/テーブル1[[#This Row],[人口]]*100000</f>
        <v>0.35970964237667358</v>
      </c>
      <c r="J46" s="6">
        <f>テーブル1[[#This Row],[コメダ]]/テーブル1[[#This Row],[人口]]*100000</f>
        <v>0.35970964237667358</v>
      </c>
      <c r="K46" s="8">
        <f>テーブル1[[#This Row],[人口]]/10000</f>
        <v>111.2008</v>
      </c>
      <c r="M46" s="3">
        <v>3</v>
      </c>
      <c r="N46" s="3">
        <v>520158.72592222702</v>
      </c>
      <c r="O46" s="3">
        <v>4526.2740777729778</v>
      </c>
      <c r="P46"/>
      <c r="Q46"/>
      <c r="R46"/>
      <c r="S46"/>
      <c r="T46"/>
      <c r="U46"/>
    </row>
    <row r="47" spans="1:21" x14ac:dyDescent="0.15">
      <c r="A47" s="7" t="s">
        <v>97</v>
      </c>
      <c r="B47" s="6" t="s">
        <v>98</v>
      </c>
      <c r="C47" s="6">
        <v>1655888</v>
      </c>
      <c r="D47" s="6">
        <v>807682</v>
      </c>
      <c r="E47" s="6">
        <v>5</v>
      </c>
      <c r="F47" s="6">
        <v>5</v>
      </c>
      <c r="G47" s="6">
        <v>10</v>
      </c>
      <c r="H47" s="6">
        <f>テーブル1[[#This Row],[スタバ]]/テーブル1[[#This Row],[人口]]*100000</f>
        <v>0.30195278907752215</v>
      </c>
      <c r="I47" s="6">
        <f>テーブル1[[#This Row],[ドトール]]/テーブル1[[#This Row],[人口]]*100000</f>
        <v>0.30195278907752215</v>
      </c>
      <c r="J47" s="6">
        <f>テーブル1[[#This Row],[コメダ]]/テーブル1[[#This Row],[人口]]*100000</f>
        <v>0.60390557815504431</v>
      </c>
      <c r="K47" s="8">
        <f>テーブル1[[#This Row],[人口]]/10000</f>
        <v>165.58879999999999</v>
      </c>
      <c r="M47" s="3">
        <v>4</v>
      </c>
      <c r="N47" s="3">
        <v>1035106.7095562983</v>
      </c>
      <c r="O47" s="3">
        <v>-45810.70955629833</v>
      </c>
      <c r="P47"/>
      <c r="Q47"/>
      <c r="R47"/>
      <c r="S47"/>
      <c r="T47"/>
      <c r="U47"/>
    </row>
    <row r="48" spans="1:21" x14ac:dyDescent="0.15">
      <c r="A48" s="7" t="s">
        <v>99</v>
      </c>
      <c r="B48" s="6" t="s">
        <v>100</v>
      </c>
      <c r="C48" s="6">
        <v>1471536</v>
      </c>
      <c r="D48" s="6">
        <v>643056</v>
      </c>
      <c r="E48" s="6">
        <v>21</v>
      </c>
      <c r="F48" s="6">
        <v>7</v>
      </c>
      <c r="G48" s="6">
        <v>1</v>
      </c>
      <c r="H48" s="6">
        <f>テーブル1[[#This Row],[スタバ]]/テーブル1[[#This Row],[人口]]*100000</f>
        <v>1.4270802753041718</v>
      </c>
      <c r="I48" s="6">
        <f>テーブル1[[#This Row],[ドトール]]/テーブル1[[#This Row],[人口]]*100000</f>
        <v>0.47569342510139068</v>
      </c>
      <c r="J48" s="6">
        <f>テーブル1[[#This Row],[コメダ]]/テーブル1[[#This Row],[人口]]*100000</f>
        <v>6.795620358591295E-2</v>
      </c>
      <c r="K48" s="8">
        <f>テーブル1[[#This Row],[人口]]/10000</f>
        <v>147.15360000000001</v>
      </c>
      <c r="M48" s="3">
        <v>5</v>
      </c>
      <c r="N48" s="3">
        <v>397646.68462956097</v>
      </c>
      <c r="O48" s="3">
        <v>28286.315370439028</v>
      </c>
      <c r="P48"/>
      <c r="Q48"/>
      <c r="R48"/>
      <c r="S48"/>
      <c r="T48"/>
      <c r="U48"/>
    </row>
    <row r="49" spans="1:21" s="11" customFormat="1" hidden="1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  <c r="H49">
        <f>テーブル1[[#This Row],[スタバ]]/テーブル1[[#This Row],[人口]]*100000</f>
        <v>1.0602373041300652</v>
      </c>
      <c r="I49">
        <f>テーブル1[[#This Row],[ドトール]]/テーブル1[[#This Row],[人口]]*100000</f>
        <v>1.0477086506100644</v>
      </c>
      <c r="J49">
        <f>テーブル1[[#This Row],[コメダ]]/テーブル1[[#This Row],[人口]]*100000</f>
        <v>0.63269700276003893</v>
      </c>
      <c r="K49" s="2">
        <f>テーブル1[[#This Row],[人口]]/10000</f>
        <v>12770.725899999999</v>
      </c>
      <c r="L49"/>
      <c r="M49" s="3">
        <v>6</v>
      </c>
      <c r="N49" s="3">
        <v>442826.90711708833</v>
      </c>
      <c r="O49" s="3">
        <v>-29141.907117088325</v>
      </c>
      <c r="P49"/>
      <c r="Q49"/>
      <c r="R49"/>
      <c r="S49"/>
      <c r="T49"/>
      <c r="U49"/>
    </row>
    <row r="50" spans="1:21" x14ac:dyDescent="0.15">
      <c r="M50" s="3">
        <v>7</v>
      </c>
      <c r="N50" s="3">
        <v>842250.21142075886</v>
      </c>
      <c r="O50" s="3">
        <v>-61093.21142075886</v>
      </c>
      <c r="P50"/>
      <c r="Q50"/>
      <c r="R50"/>
      <c r="S50"/>
      <c r="T50"/>
      <c r="U50"/>
    </row>
    <row r="51" spans="1:21" x14ac:dyDescent="0.15">
      <c r="M51" s="3">
        <v>8</v>
      </c>
      <c r="N51" s="3">
        <v>1349165.4565086341</v>
      </c>
      <c r="O51" s="3">
        <v>-113500.45650863415</v>
      </c>
      <c r="P51"/>
      <c r="Q51"/>
      <c r="R51"/>
      <c r="S51"/>
      <c r="T51"/>
      <c r="U51"/>
    </row>
    <row r="52" spans="1:21" x14ac:dyDescent="0.15">
      <c r="M52" s="3">
        <v>9</v>
      </c>
      <c r="N52" s="3">
        <v>874716.35452432022</v>
      </c>
      <c r="O52" s="3">
        <v>-48044.354524320224</v>
      </c>
      <c r="P52"/>
      <c r="Q52"/>
      <c r="R52"/>
      <c r="S52"/>
      <c r="T52"/>
      <c r="U52"/>
    </row>
    <row r="53" spans="1:21" x14ac:dyDescent="0.15">
      <c r="M53" s="3">
        <v>10</v>
      </c>
      <c r="N53" s="3">
        <v>877098.06346918468</v>
      </c>
      <c r="O53" s="3">
        <v>-36013.063469184679</v>
      </c>
      <c r="P53"/>
      <c r="Q53"/>
      <c r="R53"/>
      <c r="S53"/>
      <c r="T53"/>
      <c r="U53"/>
    </row>
    <row r="54" spans="1:21" x14ac:dyDescent="0.15">
      <c r="M54" s="3">
        <v>11</v>
      </c>
      <c r="N54" s="3">
        <v>3517535.0097200042</v>
      </c>
      <c r="O54" s="3">
        <v>-257799.00972000416</v>
      </c>
      <c r="P54"/>
      <c r="Q54"/>
      <c r="R54"/>
      <c r="S54"/>
      <c r="T54"/>
      <c r="U54"/>
    </row>
    <row r="55" spans="1:21" x14ac:dyDescent="0.15">
      <c r="M55" s="3">
        <v>12</v>
      </c>
      <c r="N55" s="3">
        <v>2994591.639970568</v>
      </c>
      <c r="O55" s="3">
        <v>-143100.63997056801</v>
      </c>
      <c r="P55"/>
      <c r="Q55"/>
      <c r="R55"/>
      <c r="S55"/>
      <c r="T55"/>
      <c r="U55"/>
    </row>
    <row r="56" spans="1:21" x14ac:dyDescent="0.15">
      <c r="M56" s="3">
        <v>13</v>
      </c>
      <c r="N56" s="3">
        <v>6601241.1163184997</v>
      </c>
      <c r="O56" s="3">
        <v>495380.88368150033</v>
      </c>
      <c r="P56"/>
      <c r="Q56"/>
      <c r="R56"/>
      <c r="S56"/>
      <c r="T56"/>
      <c r="U56"/>
    </row>
    <row r="57" spans="1:21" x14ac:dyDescent="0.15">
      <c r="M57" s="3">
        <v>14</v>
      </c>
      <c r="N57" s="3">
        <v>4406258.9390983554</v>
      </c>
      <c r="O57" s="3">
        <v>-125384.93909835536</v>
      </c>
      <c r="P57"/>
      <c r="Q57"/>
      <c r="R57"/>
      <c r="S57"/>
      <c r="T57"/>
      <c r="U57"/>
    </row>
    <row r="58" spans="1:21" x14ac:dyDescent="0.15">
      <c r="M58" s="3">
        <v>15</v>
      </c>
      <c r="N58" s="3">
        <v>1019974.5517553422</v>
      </c>
      <c r="O58" s="3">
        <v>-124511.55175534217</v>
      </c>
      <c r="P58"/>
      <c r="Q58"/>
      <c r="R58"/>
      <c r="S58"/>
      <c r="T58"/>
      <c r="U58"/>
    </row>
    <row r="59" spans="1:21" x14ac:dyDescent="0.15">
      <c r="M59" s="3">
        <v>16</v>
      </c>
      <c r="N59" s="3">
        <v>424410.19279972103</v>
      </c>
      <c r="O59" s="3">
        <v>-5757.1927997210296</v>
      </c>
      <c r="P59"/>
      <c r="Q59"/>
      <c r="R59"/>
      <c r="S59"/>
      <c r="T59"/>
      <c r="U59"/>
    </row>
    <row r="60" spans="1:21" x14ac:dyDescent="0.15">
      <c r="M60" s="3">
        <v>17</v>
      </c>
      <c r="N60" s="3">
        <v>464163.9917502593</v>
      </c>
      <c r="O60" s="3">
        <v>18327.008249740698</v>
      </c>
      <c r="P60"/>
      <c r="Q60"/>
      <c r="R60"/>
      <c r="S60"/>
      <c r="T60"/>
      <c r="U60"/>
    </row>
    <row r="61" spans="1:21" x14ac:dyDescent="0.15">
      <c r="M61" s="3">
        <v>18</v>
      </c>
      <c r="N61" s="3">
        <v>287408.35722053103</v>
      </c>
      <c r="O61" s="3">
        <v>5109.6427794689662</v>
      </c>
      <c r="P61"/>
      <c r="Q61"/>
      <c r="R61"/>
      <c r="S61"/>
      <c r="T61"/>
      <c r="U61"/>
    </row>
    <row r="62" spans="1:21" x14ac:dyDescent="0.15">
      <c r="M62" s="3">
        <v>19</v>
      </c>
      <c r="N62" s="3">
        <v>311031.31232472241</v>
      </c>
      <c r="O62" s="3">
        <v>47361.687675277586</v>
      </c>
      <c r="P62"/>
      <c r="Q62"/>
      <c r="R62"/>
      <c r="S62"/>
      <c r="T62"/>
      <c r="U62"/>
    </row>
    <row r="63" spans="1:21" x14ac:dyDescent="0.15">
      <c r="M63" s="3">
        <v>20</v>
      </c>
      <c r="N63" s="3">
        <v>937823.28641422722</v>
      </c>
      <c r="O63" s="3">
        <v>-71261.286414227216</v>
      </c>
      <c r="P63"/>
      <c r="Q63"/>
      <c r="R63"/>
      <c r="S63"/>
      <c r="T63"/>
      <c r="U63"/>
    </row>
    <row r="64" spans="1:21" x14ac:dyDescent="0.15">
      <c r="M64" s="3">
        <v>21</v>
      </c>
      <c r="N64" s="3">
        <v>908437.24441620987</v>
      </c>
      <c r="O64" s="3">
        <v>-92360.244416209869</v>
      </c>
      <c r="P64"/>
      <c r="Q64"/>
      <c r="R64"/>
      <c r="S64"/>
      <c r="T64"/>
      <c r="U64"/>
    </row>
    <row r="65" spans="13:21" x14ac:dyDescent="0.15">
      <c r="M65" s="3">
        <v>22</v>
      </c>
      <c r="N65" s="3">
        <v>1738381.7176082302</v>
      </c>
      <c r="O65" s="3">
        <v>-166745.71760823019</v>
      </c>
      <c r="P65"/>
      <c r="Q65"/>
      <c r="R65"/>
      <c r="S65"/>
      <c r="T65"/>
      <c r="U65"/>
    </row>
    <row r="66" spans="13:21" x14ac:dyDescent="0.15">
      <c r="M66" s="3">
        <v>23</v>
      </c>
      <c r="N66" s="3">
        <v>3610340.5644764658</v>
      </c>
      <c r="O66" s="3">
        <v>-352437.56447646581</v>
      </c>
      <c r="P66"/>
      <c r="Q66"/>
      <c r="R66"/>
      <c r="S66"/>
      <c r="T66"/>
      <c r="U66"/>
    </row>
    <row r="67" spans="13:21" x14ac:dyDescent="0.15">
      <c r="M67" s="3">
        <v>24</v>
      </c>
      <c r="N67" s="3">
        <v>800272.46839768405</v>
      </c>
      <c r="O67" s="3">
        <v>-10311.468397684046</v>
      </c>
      <c r="P67"/>
      <c r="Q67"/>
      <c r="R67"/>
      <c r="S67"/>
      <c r="T67"/>
      <c r="U67"/>
    </row>
    <row r="68" spans="13:21" x14ac:dyDescent="0.15">
      <c r="M68" s="3">
        <v>25</v>
      </c>
      <c r="N68" s="3">
        <v>596488.41832650348</v>
      </c>
      <c r="O68" s="3">
        <v>-23646.418326503481</v>
      </c>
      <c r="P68"/>
      <c r="Q68"/>
      <c r="R68"/>
      <c r="S68"/>
      <c r="T68"/>
      <c r="U68"/>
    </row>
    <row r="69" spans="13:21" x14ac:dyDescent="0.15">
      <c r="M69" s="3">
        <v>26</v>
      </c>
      <c r="N69" s="3">
        <v>1158503.4136844485</v>
      </c>
      <c r="O69" s="3">
        <v>52340.58631555154</v>
      </c>
      <c r="P69"/>
      <c r="Q69"/>
      <c r="R69"/>
      <c r="S69"/>
      <c r="T69"/>
      <c r="U69"/>
    </row>
    <row r="70" spans="13:21" x14ac:dyDescent="0.15">
      <c r="M70" s="3">
        <v>27</v>
      </c>
      <c r="N70" s="3">
        <v>4251526.4943786506</v>
      </c>
      <c r="O70" s="3">
        <v>9854.505621349439</v>
      </c>
      <c r="P70"/>
      <c r="Q70"/>
      <c r="R70"/>
      <c r="S70"/>
      <c r="T70"/>
      <c r="U70"/>
    </row>
    <row r="71" spans="13:21" x14ac:dyDescent="0.15">
      <c r="M71" s="3">
        <v>28</v>
      </c>
      <c r="N71" s="3">
        <v>2645993.1985241668</v>
      </c>
      <c r="O71" s="3">
        <v>-121746.19852416683</v>
      </c>
      <c r="P71"/>
      <c r="Q71"/>
      <c r="R71"/>
      <c r="S71"/>
      <c r="T71"/>
      <c r="U71"/>
    </row>
    <row r="72" spans="13:21" x14ac:dyDescent="0.15">
      <c r="M72" s="3">
        <v>29</v>
      </c>
      <c r="N72" s="3">
        <v>572929.35553820827</v>
      </c>
      <c r="O72" s="3">
        <v>17734.64446179173</v>
      </c>
      <c r="P72"/>
      <c r="Q72"/>
      <c r="R72"/>
      <c r="S72"/>
      <c r="T72"/>
      <c r="U72"/>
    </row>
    <row r="73" spans="13:21" x14ac:dyDescent="0.15">
      <c r="M73" s="3">
        <v>30</v>
      </c>
      <c r="N73" s="3">
        <v>377995.86565669335</v>
      </c>
      <c r="O73" s="3">
        <v>62670.13434330665</v>
      </c>
      <c r="P73"/>
      <c r="Q73"/>
      <c r="R73"/>
      <c r="S73"/>
      <c r="T73"/>
      <c r="U73"/>
    </row>
    <row r="74" spans="13:21" x14ac:dyDescent="0.15">
      <c r="M74" s="3">
        <v>31</v>
      </c>
      <c r="N74" s="3">
        <v>179315.33718755009</v>
      </c>
      <c r="O74" s="3">
        <v>56893.662812449897</v>
      </c>
      <c r="P74"/>
      <c r="Q74"/>
      <c r="R74"/>
      <c r="S74"/>
      <c r="T74"/>
      <c r="U74"/>
    </row>
    <row r="75" spans="13:21" x14ac:dyDescent="0.15">
      <c r="M75" s="3">
        <v>32</v>
      </c>
      <c r="N75" s="3">
        <v>238489.9427737302</v>
      </c>
      <c r="O75" s="3">
        <v>51755.057226269797</v>
      </c>
      <c r="P75"/>
      <c r="Q75"/>
      <c r="R75"/>
      <c r="S75"/>
      <c r="T75"/>
      <c r="U75"/>
    </row>
    <row r="76" spans="13:21" x14ac:dyDescent="0.15">
      <c r="M76" s="3">
        <v>33</v>
      </c>
      <c r="N76" s="3">
        <v>842711.7105332698</v>
      </c>
      <c r="O76" s="3">
        <v>-800.71053326979745</v>
      </c>
      <c r="P76"/>
      <c r="Q76"/>
      <c r="R76"/>
      <c r="S76"/>
      <c r="T76"/>
      <c r="U76"/>
    </row>
    <row r="77" spans="13:21" x14ac:dyDescent="0.15">
      <c r="M77" s="3">
        <v>34</v>
      </c>
      <c r="N77" s="3">
        <v>1298916.1159737827</v>
      </c>
      <c r="O77" s="3">
        <v>9522.8840262172744</v>
      </c>
      <c r="P77"/>
      <c r="Q77"/>
      <c r="R77"/>
      <c r="S77"/>
      <c r="T77"/>
      <c r="U77"/>
    </row>
    <row r="78" spans="13:21" x14ac:dyDescent="0.15">
      <c r="M78" s="3">
        <v>35</v>
      </c>
      <c r="N78" s="3">
        <v>584969.1252497941</v>
      </c>
      <c r="O78" s="3">
        <v>75034.874750205898</v>
      </c>
      <c r="P78"/>
      <c r="Q78"/>
      <c r="R78"/>
      <c r="S78"/>
      <c r="T78"/>
      <c r="U78"/>
    </row>
    <row r="79" spans="13:21" x14ac:dyDescent="0.15">
      <c r="M79" s="3">
        <v>36</v>
      </c>
      <c r="N79" s="3">
        <v>271002.28493647795</v>
      </c>
      <c r="O79" s="3">
        <v>63913.715063522046</v>
      </c>
      <c r="P79"/>
      <c r="Q79"/>
      <c r="R79"/>
      <c r="S79"/>
      <c r="T79"/>
      <c r="U79"/>
    </row>
    <row r="80" spans="13:21" x14ac:dyDescent="0.15">
      <c r="M80" s="3">
        <v>37</v>
      </c>
      <c r="N80" s="3">
        <v>386906.87780678371</v>
      </c>
      <c r="O80" s="3">
        <v>51935.122193216288</v>
      </c>
      <c r="P80"/>
      <c r="Q80"/>
      <c r="R80"/>
      <c r="S80"/>
      <c r="T80"/>
      <c r="U80"/>
    </row>
    <row r="81" spans="13:21" x14ac:dyDescent="0.15">
      <c r="M81" s="3">
        <v>38</v>
      </c>
      <c r="N81" s="3">
        <v>584055.9566118333</v>
      </c>
      <c r="O81" s="3">
        <v>69321.043388166698</v>
      </c>
      <c r="P81"/>
      <c r="Q81"/>
      <c r="R81"/>
      <c r="S81"/>
      <c r="T81"/>
      <c r="U81"/>
    </row>
    <row r="82" spans="13:21" x14ac:dyDescent="0.15">
      <c r="M82" s="3">
        <v>39</v>
      </c>
      <c r="N82" s="3">
        <v>255231.69545591425</v>
      </c>
      <c r="O82" s="3">
        <v>97306.304544085753</v>
      </c>
      <c r="P82"/>
      <c r="Q82"/>
      <c r="R82"/>
      <c r="S82"/>
      <c r="T82"/>
      <c r="U82"/>
    </row>
    <row r="83" spans="13:21" x14ac:dyDescent="0.15">
      <c r="M83" s="3">
        <v>40</v>
      </c>
      <c r="N83" s="3">
        <v>2420436.1216336628</v>
      </c>
      <c r="O83" s="3">
        <v>-22017.121633662842</v>
      </c>
      <c r="P83"/>
      <c r="Q83"/>
      <c r="R83"/>
      <c r="S83"/>
      <c r="T83"/>
      <c r="U83"/>
    </row>
    <row r="84" spans="13:21" x14ac:dyDescent="0.15">
      <c r="M84" s="3">
        <v>41</v>
      </c>
      <c r="N84" s="3">
        <v>308303.11043596</v>
      </c>
      <c r="O84" s="3">
        <v>22486.889564040001</v>
      </c>
      <c r="P84"/>
      <c r="Q84"/>
      <c r="R84"/>
      <c r="S84"/>
      <c r="T84"/>
      <c r="U84"/>
    </row>
    <row r="85" spans="13:21" x14ac:dyDescent="0.15">
      <c r="M85" s="3">
        <v>42</v>
      </c>
      <c r="N85" s="3">
        <v>576518.62925350852</v>
      </c>
      <c r="O85" s="3">
        <v>57453.370746491477</v>
      </c>
      <c r="P85"/>
      <c r="Q85"/>
      <c r="R85"/>
      <c r="S85"/>
      <c r="T85"/>
      <c r="U85"/>
    </row>
    <row r="86" spans="13:21" x14ac:dyDescent="0.15">
      <c r="M86" s="3">
        <v>43</v>
      </c>
      <c r="N86" s="3">
        <v>778114.121765572</v>
      </c>
      <c r="O86" s="3">
        <v>-1981.1217655719956</v>
      </c>
      <c r="P86"/>
      <c r="Q86"/>
      <c r="R86"/>
      <c r="S86"/>
      <c r="T86"/>
      <c r="U86"/>
    </row>
    <row r="87" spans="13:21" x14ac:dyDescent="0.15">
      <c r="M87" s="3">
        <v>44</v>
      </c>
      <c r="N87" s="3">
        <v>473384.14441341616</v>
      </c>
      <c r="O87" s="3">
        <v>62409.855586583843</v>
      </c>
      <c r="P87"/>
      <c r="Q87"/>
      <c r="R87"/>
      <c r="S87"/>
      <c r="T87"/>
      <c r="U87"/>
    </row>
    <row r="88" spans="13:21" x14ac:dyDescent="0.15">
      <c r="M88" s="3">
        <v>45</v>
      </c>
      <c r="N88" s="3">
        <v>445296.09938679519</v>
      </c>
      <c r="O88" s="3">
        <v>78494.900613204809</v>
      </c>
      <c r="P88"/>
      <c r="Q88"/>
      <c r="R88"/>
      <c r="S88"/>
      <c r="T88"/>
      <c r="U88"/>
    </row>
    <row r="89" spans="13:21" x14ac:dyDescent="0.15">
      <c r="M89" s="3">
        <v>46</v>
      </c>
      <c r="N89" s="3">
        <v>712601.88992185413</v>
      </c>
      <c r="O89" s="3">
        <v>95080.110078145866</v>
      </c>
      <c r="P89"/>
      <c r="Q89"/>
      <c r="R89"/>
      <c r="S89"/>
      <c r="T89"/>
      <c r="U89"/>
    </row>
    <row r="90" spans="13:21" ht="14.25" thickBot="1" x14ac:dyDescent="0.2">
      <c r="M90" s="4">
        <v>47</v>
      </c>
      <c r="N90" s="4">
        <v>621996.68822898215</v>
      </c>
      <c r="O90" s="4">
        <v>21059.311771017849</v>
      </c>
      <c r="P90"/>
      <c r="Q90"/>
      <c r="R90"/>
      <c r="S90"/>
      <c r="T90"/>
      <c r="U90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3.5" x14ac:dyDescent="0.15"/>
  <cols>
    <col min="1" max="1" width="6.125" bestFit="1" customWidth="1"/>
    <col min="3" max="3" width="10.5" bestFit="1" customWidth="1"/>
    <col min="4" max="4" width="9.5" bestFit="1" customWidth="1"/>
    <col min="5" max="5" width="6.5" bestFit="1" customWidth="1"/>
    <col min="6" max="6" width="7.75" bestFit="1" customWidth="1"/>
    <col min="7" max="7" width="6.125" bestFit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</row>
    <row r="3" spans="1:7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</row>
    <row r="4" spans="1:7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</row>
    <row r="5" spans="1:7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</row>
    <row r="6" spans="1:7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</row>
    <row r="7" spans="1:7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</row>
    <row r="8" spans="1:7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</row>
    <row r="9" spans="1:7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</row>
    <row r="10" spans="1:7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</row>
    <row r="11" spans="1:7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</row>
    <row r="12" spans="1:7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</row>
    <row r="13" spans="1:7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</row>
    <row r="14" spans="1:7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</row>
    <row r="15" spans="1:7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</row>
    <row r="16" spans="1:7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</row>
    <row r="17" spans="1:7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</row>
    <row r="18" spans="1:7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</row>
    <row r="19" spans="1:7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</row>
    <row r="20" spans="1:7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</row>
    <row r="21" spans="1:7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</row>
    <row r="22" spans="1:7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</row>
    <row r="23" spans="1:7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</row>
    <row r="24" spans="1:7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</row>
    <row r="25" spans="1:7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</row>
    <row r="26" spans="1:7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</row>
    <row r="27" spans="1:7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</row>
    <row r="28" spans="1:7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</row>
    <row r="29" spans="1:7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</row>
    <row r="30" spans="1:7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</row>
    <row r="31" spans="1:7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</row>
    <row r="32" spans="1:7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</row>
    <row r="33" spans="1:7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</row>
    <row r="34" spans="1:7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</row>
    <row r="35" spans="1:7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</row>
    <row r="36" spans="1:7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</row>
    <row r="37" spans="1:7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</row>
    <row r="38" spans="1:7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</row>
    <row r="39" spans="1:7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</row>
    <row r="40" spans="1:7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</row>
    <row r="41" spans="1:7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</row>
    <row r="42" spans="1:7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</row>
    <row r="43" spans="1:7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</row>
    <row r="44" spans="1:7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</row>
    <row r="45" spans="1:7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</row>
    <row r="46" spans="1:7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</row>
    <row r="47" spans="1:7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</row>
    <row r="48" spans="1:7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</row>
    <row r="49" spans="1:7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相関係数を求める＆分析ツールを使う</vt:lpstr>
      <vt:lpstr>取り込んだデータの控え</vt:lpstr>
      <vt:lpstr>人口と世帯数は直線的な関係</vt:lpstr>
      <vt:lpstr>人口10万人あたりで見ると</vt:lpstr>
      <vt:lpstr>都道府県の人口×３チェーン</vt:lpstr>
      <vt:lpstr>人口を万人に+軸を対数に+近似曲線</vt:lpstr>
      <vt:lpstr>D×K傾向の違いは</vt:lpstr>
      <vt:lpstr>D×K（10万人あたり）</vt:lpstr>
      <vt:lpstr>D×S傾向の違いは</vt:lpstr>
      <vt:lpstr>D×S（10万人あたり）</vt:lpstr>
      <vt:lpstr>取り込んだデータの控え!cafe_data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2018-09-17T07:05:17Z</dcterms:modified>
</cp:coreProperties>
</file>