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N:\Documents\Advanced Analytics\Final Project\"/>
    </mc:Choice>
  </mc:AlternateContent>
  <xr:revisionPtr revIDLastSave="0" documentId="13_ncr:1_{6CB5EE68-FD25-4E27-9934-701C00511124}" xr6:coauthVersionLast="45" xr6:coauthVersionMax="45" xr10:uidLastSave="{00000000-0000-0000-0000-000000000000}"/>
  <bookViews>
    <workbookView xWindow="-98" yWindow="-98" windowWidth="20715" windowHeight="13276" xr2:uid="{00000000-000D-0000-FFFF-FFFF00000000}"/>
  </bookViews>
  <sheets>
    <sheet name="Data" sheetId="1" r:id="rId1"/>
    <sheet name="Comedy" sheetId="11" r:id="rId2"/>
    <sheet name="R Rated" sheetId="16" r:id="rId3"/>
    <sheet name="Question1" sheetId="3" r:id="rId4"/>
    <sheet name="Question2" sheetId="7" r:id="rId5"/>
    <sheet name="Question3" sheetId="10" r:id="rId6"/>
    <sheet name="Question4" sheetId="14" r:id="rId7"/>
  </sheets>
  <definedNames>
    <definedName name="_xlnm._FilterDatabase" localSheetId="0" hidden="1">Data!$A$1:$S$76</definedName>
  </definedNames>
  <calcPr calcId="191029"/>
  <pivotCaches>
    <pivotCache cacheId="0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10" i="1" l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3" i="1"/>
  <c r="U4" i="1"/>
  <c r="U5" i="1"/>
  <c r="U6" i="1"/>
  <c r="U7" i="1"/>
  <c r="U8" i="1"/>
  <c r="U9" i="1"/>
  <c r="U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2" i="1"/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2" i="1"/>
  <c r="C34" i="3"/>
  <c r="C5" i="7" l="1"/>
  <c r="C6" i="7"/>
  <c r="C7" i="7"/>
  <c r="C22" i="7" l="1"/>
  <c r="N12" i="7" s="1"/>
</calcChain>
</file>

<file path=xl/sharedStrings.xml><?xml version="1.0" encoding="utf-8"?>
<sst xmlns="http://schemas.openxmlformats.org/spreadsheetml/2006/main" count="565" uniqueCount="155">
  <si>
    <t>Happy Feet</t>
  </si>
  <si>
    <t>Ice Age: The Meltdown</t>
  </si>
  <si>
    <t>The Pursuit of Happyness</t>
  </si>
  <si>
    <t>Talladega Nights: The Ballad of Ricky Bobby</t>
  </si>
  <si>
    <t>Click</t>
  </si>
  <si>
    <t>The Departed</t>
  </si>
  <si>
    <t>The Devil Wears Prada</t>
  </si>
  <si>
    <t>The Break-Up</t>
  </si>
  <si>
    <t>Dreamgirls</t>
  </si>
  <si>
    <t>Scary Movie 4</t>
  </si>
  <si>
    <t>Failure to Launch</t>
  </si>
  <si>
    <t>Inside Man</t>
  </si>
  <si>
    <t>Open Season</t>
  </si>
  <si>
    <t>The Pink Panther</t>
  </si>
  <si>
    <t>Eight Below</t>
  </si>
  <si>
    <t>Nacho Libre</t>
  </si>
  <si>
    <t>You, Me and Dupree</t>
  </si>
  <si>
    <t>Eragon</t>
  </si>
  <si>
    <t>Monster House</t>
  </si>
  <si>
    <t>Barnyard: The Original Party Animals</t>
  </si>
  <si>
    <t>RV</t>
  </si>
  <si>
    <t>V for Vendetta</t>
  </si>
  <si>
    <t>World Trade Center</t>
  </si>
  <si>
    <t>Rocky Balboa</t>
  </si>
  <si>
    <t>Big Momma's House 2</t>
  </si>
  <si>
    <t>Deja Vu</t>
  </si>
  <si>
    <t>The Holiday</t>
  </si>
  <si>
    <t>Underworld: Evolution</t>
  </si>
  <si>
    <t>The Shaggy Dog</t>
  </si>
  <si>
    <t>The Benchwarmers</t>
  </si>
  <si>
    <t>Little Man</t>
  </si>
  <si>
    <t>Curious George</t>
  </si>
  <si>
    <t>Blood Diamond</t>
  </si>
  <si>
    <t>The Omen (2006)</t>
  </si>
  <si>
    <t>Final Destination 3</t>
  </si>
  <si>
    <t>The Prestige</t>
  </si>
  <si>
    <t>The Lake House</t>
  </si>
  <si>
    <t>Apocalypto</t>
  </si>
  <si>
    <t>Date Movie</t>
  </si>
  <si>
    <t>Nanny McPhee</t>
  </si>
  <si>
    <t>Silent Hill</t>
  </si>
  <si>
    <t>Lady in the Water</t>
  </si>
  <si>
    <t>Stranger Than Fiction</t>
  </si>
  <si>
    <t>The Grudge 2</t>
  </si>
  <si>
    <t>Gridiron Gang</t>
  </si>
  <si>
    <t>Last Holiday</t>
  </si>
  <si>
    <t>The Nativity Story</t>
  </si>
  <si>
    <t>The Wild</t>
  </si>
  <si>
    <t>16 Blocks</t>
  </si>
  <si>
    <t>Accepted</t>
  </si>
  <si>
    <t>The Sentinel</t>
  </si>
  <si>
    <t>Children of Men</t>
  </si>
  <si>
    <t>Take the Lead</t>
  </si>
  <si>
    <t>Babel</t>
  </si>
  <si>
    <t>Snakes on a Plane</t>
  </si>
  <si>
    <t>She's the Man</t>
  </si>
  <si>
    <t>Flags of Our Fathers</t>
  </si>
  <si>
    <t>The Ant Bully</t>
  </si>
  <si>
    <t>Stick It</t>
  </si>
  <si>
    <t>The Wicker Man</t>
  </si>
  <si>
    <t>The Covenant</t>
  </si>
  <si>
    <t>Stay Alive</t>
  </si>
  <si>
    <t>The Black Dahlia</t>
  </si>
  <si>
    <t>Lucky Number Slevin</t>
  </si>
  <si>
    <t>ATL</t>
  </si>
  <si>
    <t>Pulse</t>
  </si>
  <si>
    <t>Ultraviolet</t>
  </si>
  <si>
    <t>School for Scoundrels</t>
  </si>
  <si>
    <t>Just My Luck</t>
  </si>
  <si>
    <t>Unaccompanied Minors</t>
  </si>
  <si>
    <t>Marie Antoinette</t>
  </si>
  <si>
    <t>Arthur and the Invisibles</t>
  </si>
  <si>
    <t>One Night with the King</t>
  </si>
  <si>
    <t>Flyboys</t>
  </si>
  <si>
    <t>PG-13</t>
  </si>
  <si>
    <t>PG</t>
  </si>
  <si>
    <t>G</t>
  </si>
  <si>
    <t>R</t>
  </si>
  <si>
    <t>Genre</t>
  </si>
  <si>
    <t>Sequel</t>
  </si>
  <si>
    <t>Animation</t>
  </si>
  <si>
    <t>Thriller</t>
  </si>
  <si>
    <t>Action</t>
  </si>
  <si>
    <t>Drama</t>
  </si>
  <si>
    <t>Comedy</t>
  </si>
  <si>
    <t>Horror</t>
  </si>
  <si>
    <t xml:space="preserve">Action </t>
  </si>
  <si>
    <t xml:space="preserve">Horror </t>
  </si>
  <si>
    <t>Opening Theatres</t>
  </si>
  <si>
    <t>Critics´ Opinion</t>
  </si>
  <si>
    <t xml:space="preserve">Movie </t>
  </si>
  <si>
    <t>Adventure</t>
  </si>
  <si>
    <t>MPAA</t>
  </si>
  <si>
    <t>Budget</t>
  </si>
  <si>
    <t xml:space="preserve">Opening Gross </t>
  </si>
  <si>
    <t>Charlotte's Web</t>
  </si>
  <si>
    <t>MPAA_D</t>
  </si>
  <si>
    <t>Known Story</t>
  </si>
  <si>
    <t>Summer</t>
  </si>
  <si>
    <t>Holiday</t>
  </si>
  <si>
    <t>Christmas</t>
  </si>
  <si>
    <t>Oscar Nominations</t>
  </si>
  <si>
    <t>Oscars Won</t>
  </si>
  <si>
    <t xml:space="preserve">Total U.S. Gross </t>
  </si>
  <si>
    <t xml:space="preserve">Total Non-U.S. Gross </t>
  </si>
  <si>
    <t xml:space="preserve"> Origin_United States</t>
  </si>
  <si>
    <t>Mean</t>
  </si>
  <si>
    <t>Median</t>
  </si>
  <si>
    <t>Standard Deviation</t>
  </si>
  <si>
    <t>Minimum</t>
  </si>
  <si>
    <t>Maximum</t>
  </si>
  <si>
    <t>Count</t>
  </si>
  <si>
    <t>Count of Genre</t>
  </si>
  <si>
    <t>Total</t>
  </si>
  <si>
    <t>Total Movies</t>
  </si>
  <si>
    <t>Total Comedies</t>
  </si>
  <si>
    <t>(All)</t>
  </si>
  <si>
    <t>Total R Rated Movies</t>
  </si>
  <si>
    <t>Total R Rated Comedies</t>
  </si>
  <si>
    <t>US ROI</t>
  </si>
  <si>
    <t>Size of sample (n)</t>
  </si>
  <si>
    <t>Standard Deviation (s)</t>
  </si>
  <si>
    <t>Bin</t>
  </si>
  <si>
    <t>More</t>
  </si>
  <si>
    <t>Frequency</t>
  </si>
  <si>
    <r>
      <t>Mean (x</t>
    </r>
    <r>
      <rPr>
        <sz val="10"/>
        <rFont val="Calibri"/>
        <family val="2"/>
      </rPr>
      <t>̅</t>
    </r>
    <r>
      <rPr>
        <sz val="10"/>
        <rFont val="Arial"/>
        <family val="2"/>
      </rPr>
      <t>)</t>
    </r>
  </si>
  <si>
    <r>
      <t>Standard Error se(x</t>
    </r>
    <r>
      <rPr>
        <sz val="10"/>
        <rFont val="Calibri"/>
        <family val="2"/>
      </rPr>
      <t>̅</t>
    </r>
    <r>
      <rPr>
        <sz val="10"/>
        <rFont val="Arial"/>
        <family val="2"/>
      </rPr>
      <t>)</t>
    </r>
  </si>
  <si>
    <t>α</t>
  </si>
  <si>
    <t>df</t>
  </si>
  <si>
    <r>
      <t xml:space="preserve">t </t>
    </r>
    <r>
      <rPr>
        <vertAlign val="subscript"/>
        <sz val="10"/>
        <rFont val="Arial"/>
        <family val="2"/>
      </rPr>
      <t>0.025, 74</t>
    </r>
  </si>
  <si>
    <t>The 95% Confidence Interval is</t>
  </si>
  <si>
    <r>
      <t xml:space="preserve">0.293 </t>
    </r>
    <r>
      <rPr>
        <sz val="10"/>
        <rFont val="Calibri"/>
        <family val="2"/>
      </rPr>
      <t>±</t>
    </r>
    <r>
      <rPr>
        <sz val="10"/>
        <rFont val="Arial"/>
        <family val="2"/>
      </rPr>
      <t xml:space="preserve"> 1.9925(0.079)</t>
    </r>
  </si>
  <si>
    <t>[0.135 to 0.451]</t>
  </si>
  <si>
    <r>
      <t>H</t>
    </r>
    <r>
      <rPr>
        <b/>
        <vertAlign val="subscript"/>
        <sz val="10"/>
        <rFont val="Arial"/>
        <family val="2"/>
      </rPr>
      <t>0</t>
    </r>
    <r>
      <rPr>
        <b/>
        <sz val="10"/>
        <rFont val="Arial"/>
        <family val="2"/>
      </rPr>
      <t xml:space="preserve"> : </t>
    </r>
    <r>
      <rPr>
        <b/>
        <sz val="10"/>
        <rFont val="Symbol"/>
        <family val="1"/>
        <charset val="2"/>
      </rPr>
      <t>m</t>
    </r>
    <r>
      <rPr>
        <b/>
        <sz val="10"/>
        <rFont val="Arial"/>
        <family val="2"/>
      </rPr>
      <t xml:space="preserve"> </t>
    </r>
    <r>
      <rPr>
        <b/>
        <sz val="10"/>
        <rFont val="Calibri"/>
        <family val="2"/>
      </rPr>
      <t>≤</t>
    </r>
    <r>
      <rPr>
        <b/>
        <sz val="10"/>
        <rFont val="Arial"/>
        <family val="2"/>
      </rPr>
      <t xml:space="preserve"> 0.12</t>
    </r>
  </si>
  <si>
    <r>
      <t>t = (x</t>
    </r>
    <r>
      <rPr>
        <sz val="10"/>
        <rFont val="Calibri"/>
        <family val="2"/>
      </rPr>
      <t>̅</t>
    </r>
    <r>
      <rPr>
        <sz val="10"/>
        <rFont val="Arial"/>
        <family val="2"/>
      </rPr>
      <t xml:space="preserve"> - </t>
    </r>
    <r>
      <rPr>
        <sz val="10"/>
        <rFont val="Symbol"/>
        <family val="1"/>
        <charset val="2"/>
      </rPr>
      <t>m</t>
    </r>
    <r>
      <rPr>
        <vertAlign val="subscript"/>
        <sz val="10"/>
        <rFont val="Arial"/>
        <family val="2"/>
      </rPr>
      <t>0</t>
    </r>
    <r>
      <rPr>
        <sz val="10"/>
        <rFont val="Arial"/>
        <family val="2"/>
      </rPr>
      <t xml:space="preserve">) / (s / </t>
    </r>
    <r>
      <rPr>
        <sz val="10"/>
        <rFont val="Calibri"/>
        <family val="2"/>
      </rPr>
      <t>√</t>
    </r>
    <r>
      <rPr>
        <sz val="10"/>
        <rFont val="Arial"/>
        <family val="2"/>
      </rPr>
      <t>n)</t>
    </r>
  </si>
  <si>
    <t>x̅</t>
  </si>
  <si>
    <r>
      <rPr>
        <sz val="10"/>
        <rFont val="Symbol"/>
        <family val="1"/>
        <charset val="2"/>
      </rPr>
      <t>m</t>
    </r>
    <r>
      <rPr>
        <vertAlign val="subscript"/>
        <sz val="10"/>
        <rFont val="Arial"/>
        <family val="2"/>
      </rPr>
      <t>0</t>
    </r>
  </si>
  <si>
    <t>s</t>
  </si>
  <si>
    <t>n</t>
  </si>
  <si>
    <t>t</t>
  </si>
  <si>
    <t>This is significant at p &lt; 0.05</t>
  </si>
  <si>
    <r>
      <t xml:space="preserve">p - value for t = 2.1801 &amp; df = 74 is </t>
    </r>
    <r>
      <rPr>
        <b/>
        <sz val="10"/>
        <rFont val="Arial"/>
        <family val="2"/>
      </rPr>
      <t>0.032</t>
    </r>
  </si>
  <si>
    <r>
      <t>Hence we can reject the null hypothesis that H</t>
    </r>
    <r>
      <rPr>
        <b/>
        <vertAlign val="subscript"/>
        <sz val="10"/>
        <rFont val="Arial"/>
        <family val="2"/>
      </rPr>
      <t>0</t>
    </r>
    <r>
      <rPr>
        <b/>
        <sz val="10"/>
        <rFont val="Arial"/>
        <family val="2"/>
      </rPr>
      <t xml:space="preserve"> : </t>
    </r>
    <r>
      <rPr>
        <b/>
        <sz val="10"/>
        <rFont val="Symbol"/>
        <family val="1"/>
        <charset val="2"/>
      </rPr>
      <t>m</t>
    </r>
    <r>
      <rPr>
        <b/>
        <sz val="10"/>
        <rFont val="Arial"/>
        <family val="2"/>
      </rPr>
      <t xml:space="preserve"> ≤ 0.12</t>
    </r>
  </si>
  <si>
    <t>Total U.S. Gross - Comedy</t>
  </si>
  <si>
    <t xml:space="preserve">Average of Total U.S. Gross </t>
  </si>
  <si>
    <t>Overall Average</t>
  </si>
  <si>
    <t xml:space="preserve"> Genre Average</t>
  </si>
  <si>
    <t>US ROI - Comedy</t>
  </si>
  <si>
    <t>Average of US ROI</t>
  </si>
  <si>
    <t>Genre Average</t>
  </si>
  <si>
    <t>Total U.S. Gross - R Rated</t>
  </si>
  <si>
    <t>MPAA Average</t>
  </si>
  <si>
    <t>US ROI - R Rated</t>
  </si>
  <si>
    <t>Genre Dummy</t>
  </si>
  <si>
    <t>Familiarity Dummy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</si>
</sst>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-* #,##0.00\ &quot;€&quot;_-;\-* #,##0.00\ &quot;€&quot;_-;_-* &quot;-&quot;??\ &quot;€&quot;_-;_-@_-"/>
    <numFmt numFmtId="165" formatCode="0.0000"/>
    <numFmt numFmtId="166" formatCode="0.000"/>
    <numFmt numFmtId="167" formatCode="#,##0\ _€"/>
    <numFmt numFmtId="168" formatCode="0.00000"/>
    <numFmt numFmtId="169" formatCode="_([$$-409]* #,##0.00_);_([$$-409]* \(#,##0.00\);_([$$-409]* &quot;-&quot;??_);_(@_)"/>
  </numFmts>
  <fonts count="15">
    <font>
      <sz val="10"/>
      <name val="Arial"/>
    </font>
    <font>
      <sz val="10"/>
      <name val="Arial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sz val="10"/>
      <name val="Calibri"/>
      <family val="2"/>
    </font>
    <font>
      <vertAlign val="subscript"/>
      <sz val="10"/>
      <name val="Arial"/>
      <family val="2"/>
    </font>
    <font>
      <sz val="10"/>
      <name val="Symbol"/>
      <family val="1"/>
      <charset val="2"/>
    </font>
    <font>
      <b/>
      <vertAlign val="subscript"/>
      <sz val="10"/>
      <name val="Arial"/>
      <family val="2"/>
    </font>
    <font>
      <b/>
      <sz val="10"/>
      <name val="Symbol"/>
      <family val="1"/>
      <charset val="2"/>
    </font>
    <font>
      <b/>
      <sz val="10"/>
      <name val="Calibri"/>
      <family val="2"/>
    </font>
    <font>
      <sz val="10"/>
      <name val="Arial"/>
      <family val="1"/>
      <charset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/>
      <bottom style="thin">
        <color indexed="64"/>
      </bottom>
      <diagonal/>
    </border>
    <border>
      <left style="thin">
        <color rgb="FF999999"/>
      </left>
      <right/>
      <top/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</cellStyleXfs>
  <cellXfs count="58">
    <xf numFmtId="0" fontId="0" fillId="0" borderId="0" xfId="0"/>
    <xf numFmtId="0" fontId="4" fillId="0" borderId="0" xfId="0" applyFont="1" applyFill="1" applyAlignment="1">
      <alignment horizontal="center" wrapText="1"/>
    </xf>
    <xf numFmtId="0" fontId="3" fillId="0" borderId="0" xfId="0" applyFont="1" applyFill="1" applyAlignment="1">
      <alignment horizontal="left"/>
    </xf>
    <xf numFmtId="0" fontId="4" fillId="0" borderId="0" xfId="0" applyFont="1" applyFill="1" applyBorder="1" applyAlignment="1">
      <alignment horizontal="center" wrapText="1"/>
    </xf>
    <xf numFmtId="0" fontId="3" fillId="0" borderId="0" xfId="0" applyFont="1" applyFill="1" applyBorder="1"/>
    <xf numFmtId="0" fontId="3" fillId="0" borderId="0" xfId="0" applyFont="1"/>
    <xf numFmtId="0" fontId="3" fillId="0" borderId="0" xfId="2" applyFont="1" applyFill="1" applyBorder="1" applyAlignment="1" applyProtection="1">
      <alignment wrapText="1"/>
    </xf>
    <xf numFmtId="0" fontId="3" fillId="0" borderId="0" xfId="0" applyFont="1" applyFill="1" applyAlignment="1">
      <alignment horizontal="right" wrapText="1"/>
    </xf>
    <xf numFmtId="0" fontId="3" fillId="0" borderId="0" xfId="0" applyFont="1" applyFill="1"/>
    <xf numFmtId="0" fontId="3" fillId="0" borderId="0" xfId="0" applyFont="1" applyFill="1" applyAlignment="1">
      <alignment horizontal="left" wrapText="1"/>
    </xf>
    <xf numFmtId="3" fontId="3" fillId="0" borderId="0" xfId="0" applyNumberFormat="1" applyFont="1" applyFill="1" applyAlignment="1">
      <alignment horizontal="right" wrapText="1"/>
    </xf>
    <xf numFmtId="0" fontId="3" fillId="0" borderId="0" xfId="0" applyFont="1" applyFill="1" applyAlignment="1">
      <alignment horizontal="right"/>
    </xf>
    <xf numFmtId="0" fontId="3" fillId="0" borderId="0" xfId="2" applyFont="1" applyFill="1" applyAlignment="1" applyProtection="1">
      <alignment wrapText="1"/>
    </xf>
    <xf numFmtId="167" fontId="4" fillId="0" borderId="0" xfId="0" applyNumberFormat="1" applyFont="1" applyFill="1" applyAlignment="1">
      <alignment horizontal="center" wrapText="1"/>
    </xf>
    <xf numFmtId="167" fontId="3" fillId="0" borderId="0" xfId="0" applyNumberFormat="1" applyFont="1" applyFill="1" applyAlignment="1">
      <alignment horizontal="right" wrapText="1"/>
    </xf>
    <xf numFmtId="167" fontId="3" fillId="0" borderId="0" xfId="0" applyNumberFormat="1" applyFont="1" applyFill="1"/>
    <xf numFmtId="2" fontId="3" fillId="0" borderId="0" xfId="0" applyNumberFormat="1" applyFont="1" applyFill="1"/>
    <xf numFmtId="3" fontId="3" fillId="0" borderId="0" xfId="0" applyNumberFormat="1" applyFont="1" applyFill="1"/>
    <xf numFmtId="3" fontId="3" fillId="0" borderId="0" xfId="0" applyNumberFormat="1" applyFont="1"/>
    <xf numFmtId="3" fontId="3" fillId="0" borderId="0" xfId="0" applyNumberFormat="1" applyFont="1" applyFill="1" applyAlignment="1">
      <alignment horizontal="right"/>
    </xf>
    <xf numFmtId="3" fontId="4" fillId="0" borderId="0" xfId="0" applyNumberFormat="1" applyFont="1" applyFill="1" applyAlignment="1">
      <alignment horizontal="center" wrapText="1"/>
    </xf>
    <xf numFmtId="0" fontId="0" fillId="0" borderId="0" xfId="0" applyFill="1" applyBorder="1" applyAlignment="1"/>
    <xf numFmtId="0" fontId="0" fillId="0" borderId="1" xfId="0" applyFill="1" applyBorder="1" applyAlignment="1"/>
    <xf numFmtId="0" fontId="6" fillId="0" borderId="2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Continuous"/>
    </xf>
    <xf numFmtId="0" fontId="7" fillId="0" borderId="2" xfId="0" applyFont="1" applyFill="1" applyBorder="1" applyAlignment="1">
      <alignment horizontal="centerContinuous"/>
    </xf>
    <xf numFmtId="0" fontId="7" fillId="0" borderId="2" xfId="0" applyFont="1" applyFill="1" applyBorder="1" applyAlignment="1">
      <alignment horizontal="left"/>
    </xf>
    <xf numFmtId="0" fontId="6" fillId="0" borderId="2" xfId="0" applyFont="1" applyFill="1" applyBorder="1" applyAlignment="1">
      <alignment horizontal="left"/>
    </xf>
    <xf numFmtId="2" fontId="0" fillId="0" borderId="0" xfId="0" applyNumberFormat="1" applyFill="1" applyBorder="1" applyAlignment="1"/>
    <xf numFmtId="2" fontId="0" fillId="0" borderId="1" xfId="0" applyNumberFormat="1" applyFill="1" applyBorder="1" applyAlignment="1"/>
    <xf numFmtId="166" fontId="0" fillId="0" borderId="0" xfId="0" applyNumberFormat="1" applyFill="1" applyBorder="1" applyAlignment="1"/>
    <xf numFmtId="0" fontId="0" fillId="0" borderId="3" xfId="0" applyBorder="1"/>
    <xf numFmtId="0" fontId="0" fillId="0" borderId="3" xfId="0" pivotButton="1" applyBorder="1"/>
    <xf numFmtId="0" fontId="0" fillId="0" borderId="4" xfId="0" applyBorder="1"/>
    <xf numFmtId="0" fontId="0" fillId="0" borderId="4" xfId="0" applyNumberFormat="1" applyBorder="1"/>
    <xf numFmtId="0" fontId="0" fillId="0" borderId="5" xfId="0" applyBorder="1"/>
    <xf numFmtId="0" fontId="0" fillId="0" borderId="6" xfId="0" applyNumberFormat="1" applyBorder="1"/>
    <xf numFmtId="0" fontId="0" fillId="0" borderId="7" xfId="0" pivotButton="1" applyBorder="1"/>
    <xf numFmtId="0" fontId="0" fillId="0" borderId="7" xfId="0" applyBorder="1"/>
    <xf numFmtId="0" fontId="0" fillId="0" borderId="9" xfId="0" applyBorder="1"/>
    <xf numFmtId="0" fontId="0" fillId="0" borderId="8" xfId="0" applyNumberFormat="1" applyBorder="1"/>
    <xf numFmtId="166" fontId="3" fillId="0" borderId="0" xfId="0" applyNumberFormat="1" applyFont="1" applyFill="1"/>
    <xf numFmtId="165" fontId="0" fillId="0" borderId="0" xfId="0" applyNumberFormat="1" applyFill="1" applyBorder="1" applyAlignment="1"/>
    <xf numFmtId="166" fontId="0" fillId="0" borderId="0" xfId="0" applyNumberFormat="1" applyFill="1" applyBorder="1" applyAlignment="1">
      <alignment horizontal="left"/>
    </xf>
    <xf numFmtId="0" fontId="3" fillId="0" borderId="0" xfId="0" applyFont="1" applyFill="1" applyBorder="1" applyAlignment="1"/>
    <xf numFmtId="168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8" fillId="0" borderId="0" xfId="0" applyFont="1"/>
    <xf numFmtId="0" fontId="4" fillId="0" borderId="0" xfId="0" applyFont="1"/>
    <xf numFmtId="0" fontId="14" fillId="0" borderId="0" xfId="0" applyFont="1"/>
    <xf numFmtId="169" fontId="0" fillId="0" borderId="0" xfId="1" applyNumberFormat="1" applyFont="1" applyFill="1" applyBorder="1" applyAlignment="1"/>
    <xf numFmtId="169" fontId="0" fillId="0" borderId="0" xfId="0" applyNumberFormat="1" applyFill="1" applyBorder="1" applyAlignment="1"/>
    <xf numFmtId="0" fontId="0" fillId="0" borderId="0" xfId="0" applyAlignment="1"/>
    <xf numFmtId="0" fontId="7" fillId="0" borderId="0" xfId="0" applyFont="1"/>
    <xf numFmtId="169" fontId="0" fillId="0" borderId="0" xfId="0" applyNumberFormat="1"/>
    <xf numFmtId="169" fontId="0" fillId="0" borderId="1" xfId="0" applyNumberFormat="1" applyFill="1" applyBorder="1" applyAlignment="1"/>
    <xf numFmtId="165" fontId="0" fillId="0" borderId="1" xfId="0" applyNumberFormat="1" applyFill="1" applyBorder="1" applyAlignment="1"/>
  </cellXfs>
  <cellStyles count="3">
    <cellStyle name="Currency" xfId="1" builtinId="4"/>
    <cellStyle name="Hyperlink" xfId="2" builtinId="8"/>
    <cellStyle name="Normal" xfId="0" builtinId="0"/>
  </cellStyles>
  <dxfs count="1">
    <dxf>
      <border>
        <bottom style="thin">
          <color indexed="64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[Case_Hollywood_Soln.xlsx]Question1!PivotTable11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Genre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Question1!$C$22:$C$23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Question1!$B$24:$B$32</c:f>
              <c:strCache>
                <c:ptCount val="9"/>
                <c:pt idx="0">
                  <c:v>Action</c:v>
                </c:pt>
                <c:pt idx="1">
                  <c:v>Action </c:v>
                </c:pt>
                <c:pt idx="2">
                  <c:v>Adventure</c:v>
                </c:pt>
                <c:pt idx="3">
                  <c:v>Animation</c:v>
                </c:pt>
                <c:pt idx="4">
                  <c:v>Comedy</c:v>
                </c:pt>
                <c:pt idx="5">
                  <c:v>Drama</c:v>
                </c:pt>
                <c:pt idx="6">
                  <c:v>Horror</c:v>
                </c:pt>
                <c:pt idx="7">
                  <c:v>Horror </c:v>
                </c:pt>
                <c:pt idx="8">
                  <c:v>Thriller</c:v>
                </c:pt>
              </c:strCache>
            </c:strRef>
          </c:cat>
          <c:val>
            <c:numRef>
              <c:f>Question1!$C$24:$C$32</c:f>
              <c:numCache>
                <c:formatCode>General</c:formatCode>
                <c:ptCount val="9"/>
                <c:pt idx="0">
                  <c:v>5</c:v>
                </c:pt>
                <c:pt idx="1">
                  <c:v>3</c:v>
                </c:pt>
                <c:pt idx="2">
                  <c:v>2</c:v>
                </c:pt>
                <c:pt idx="3">
                  <c:v>8</c:v>
                </c:pt>
                <c:pt idx="4">
                  <c:v>23</c:v>
                </c:pt>
                <c:pt idx="5">
                  <c:v>19</c:v>
                </c:pt>
                <c:pt idx="6">
                  <c:v>8</c:v>
                </c:pt>
                <c:pt idx="7">
                  <c:v>1</c:v>
                </c:pt>
                <c:pt idx="8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E8-4B39-957C-20CF517C09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8017520"/>
        <c:axId val="1458103248"/>
      </c:barChart>
      <c:catAx>
        <c:axId val="1678017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8103248"/>
        <c:crosses val="autoZero"/>
        <c:auto val="1"/>
        <c:lblAlgn val="ctr"/>
        <c:lblOffset val="100"/>
        <c:noMultiLvlLbl val="0"/>
      </c:catAx>
      <c:valAx>
        <c:axId val="145810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017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Question2!$B$11:$B$19</c:f>
              <c:strCache>
                <c:ptCount val="9"/>
                <c:pt idx="0">
                  <c:v>-0.824</c:v>
                </c:pt>
                <c:pt idx="1">
                  <c:v>-0.401</c:v>
                </c:pt>
                <c:pt idx="2">
                  <c:v>0.023</c:v>
                </c:pt>
                <c:pt idx="3">
                  <c:v>0.446</c:v>
                </c:pt>
                <c:pt idx="4">
                  <c:v>0.870</c:v>
                </c:pt>
                <c:pt idx="5">
                  <c:v>1.293</c:v>
                </c:pt>
                <c:pt idx="6">
                  <c:v>1.717</c:v>
                </c:pt>
                <c:pt idx="7">
                  <c:v>2.141</c:v>
                </c:pt>
                <c:pt idx="8">
                  <c:v>More</c:v>
                </c:pt>
              </c:strCache>
            </c:strRef>
          </c:cat>
          <c:val>
            <c:numRef>
              <c:f>Question2!$C$11:$C$19</c:f>
              <c:numCache>
                <c:formatCode>General</c:formatCode>
                <c:ptCount val="9"/>
                <c:pt idx="0">
                  <c:v>1</c:v>
                </c:pt>
                <c:pt idx="1">
                  <c:v>10</c:v>
                </c:pt>
                <c:pt idx="2">
                  <c:v>19</c:v>
                </c:pt>
                <c:pt idx="3">
                  <c:v>21</c:v>
                </c:pt>
                <c:pt idx="4">
                  <c:v>8</c:v>
                </c:pt>
                <c:pt idx="5">
                  <c:v>11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9E-42FD-AEE9-5B2326D7A2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76744032"/>
        <c:axId val="1455954048"/>
      </c:barChart>
      <c:catAx>
        <c:axId val="1676744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US ROI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55954048"/>
        <c:crosses val="autoZero"/>
        <c:auto val="1"/>
        <c:lblAlgn val="ctr"/>
        <c:lblOffset val="100"/>
        <c:noMultiLvlLbl val="0"/>
      </c:catAx>
      <c:valAx>
        <c:axId val="14559540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76744032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US Gross per Genre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Question3!$C$23</c:f>
              <c:strCache>
                <c:ptCount val="1"/>
                <c:pt idx="0">
                  <c:v> Genre Average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Question3!$B$24:$B$32</c:f>
              <c:strCache>
                <c:ptCount val="9"/>
                <c:pt idx="0">
                  <c:v>Action</c:v>
                </c:pt>
                <c:pt idx="1">
                  <c:v>Action </c:v>
                </c:pt>
                <c:pt idx="2">
                  <c:v>Adventure</c:v>
                </c:pt>
                <c:pt idx="3">
                  <c:v>Animation</c:v>
                </c:pt>
                <c:pt idx="4">
                  <c:v>Comedy</c:v>
                </c:pt>
                <c:pt idx="5">
                  <c:v>Drama</c:v>
                </c:pt>
                <c:pt idx="6">
                  <c:v>Horror</c:v>
                </c:pt>
                <c:pt idx="7">
                  <c:v>Horror </c:v>
                </c:pt>
                <c:pt idx="8">
                  <c:v>Thriller</c:v>
                </c:pt>
              </c:strCache>
            </c:strRef>
          </c:cat>
          <c:val>
            <c:numRef>
              <c:f>Question3!$C$24:$C$32</c:f>
              <c:numCache>
                <c:formatCode>_([$$-409]* #,##0.00_);_([$$-409]* \(#,##0.00\);_([$$-409]* "-"??_);_(@_)</c:formatCode>
                <c:ptCount val="9"/>
                <c:pt idx="0">
                  <c:v>33433943.399999999</c:v>
                </c:pt>
                <c:pt idx="1">
                  <c:v>47895624.333333336</c:v>
                </c:pt>
                <c:pt idx="2">
                  <c:v>62263822.5</c:v>
                </c:pt>
                <c:pt idx="3">
                  <c:v>86161550.375</c:v>
                </c:pt>
                <c:pt idx="4">
                  <c:v>68743100.434782609</c:v>
                </c:pt>
                <c:pt idx="5">
                  <c:v>57007514.052631579</c:v>
                </c:pt>
                <c:pt idx="6">
                  <c:v>40485273.875</c:v>
                </c:pt>
                <c:pt idx="7">
                  <c:v>90710620</c:v>
                </c:pt>
                <c:pt idx="8">
                  <c:v>44674214.333333336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3C-42F7-B76F-8DE1DDE927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1099648"/>
        <c:axId val="1374366400"/>
      </c:barChart>
      <c:lineChart>
        <c:grouping val="standard"/>
        <c:varyColors val="0"/>
        <c:ser>
          <c:idx val="1"/>
          <c:order val="1"/>
          <c:tx>
            <c:strRef>
              <c:f>Question3!$D$23</c:f>
              <c:strCache>
                <c:ptCount val="1"/>
                <c:pt idx="0">
                  <c:v>Overall Average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Question3!$B$24:$B$32</c:f>
              <c:strCache>
                <c:ptCount val="9"/>
                <c:pt idx="0">
                  <c:v>Action</c:v>
                </c:pt>
                <c:pt idx="1">
                  <c:v>Action </c:v>
                </c:pt>
                <c:pt idx="2">
                  <c:v>Adventure</c:v>
                </c:pt>
                <c:pt idx="3">
                  <c:v>Animation</c:v>
                </c:pt>
                <c:pt idx="4">
                  <c:v>Comedy</c:v>
                </c:pt>
                <c:pt idx="5">
                  <c:v>Drama</c:v>
                </c:pt>
                <c:pt idx="6">
                  <c:v>Horror</c:v>
                </c:pt>
                <c:pt idx="7">
                  <c:v>Horror </c:v>
                </c:pt>
                <c:pt idx="8">
                  <c:v>Thriller</c:v>
                </c:pt>
              </c:strCache>
            </c:strRef>
          </c:cat>
          <c:val>
            <c:numRef>
              <c:f>Question3!$D$24:$D$32</c:f>
              <c:numCache>
                <c:formatCode>_([$$-409]* #,##0.00_);_([$$-409]* \(#,##0.00\);_([$$-409]* "-"??_);_(@_)</c:formatCode>
                <c:ptCount val="9"/>
                <c:pt idx="0">
                  <c:v>59620650.826666668</c:v>
                </c:pt>
                <c:pt idx="1">
                  <c:v>59620650.826666668</c:v>
                </c:pt>
                <c:pt idx="2">
                  <c:v>59620650.826666668</c:v>
                </c:pt>
                <c:pt idx="3">
                  <c:v>59620650.826666668</c:v>
                </c:pt>
                <c:pt idx="4">
                  <c:v>59620650.826666668</c:v>
                </c:pt>
                <c:pt idx="5">
                  <c:v>59620650.826666668</c:v>
                </c:pt>
                <c:pt idx="6">
                  <c:v>59620650.826666668</c:v>
                </c:pt>
                <c:pt idx="7">
                  <c:v>59620650.826666668</c:v>
                </c:pt>
                <c:pt idx="8">
                  <c:v>59620650.826666668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3C-42F7-B76F-8DE1DDE927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1099648"/>
        <c:axId val="1374366400"/>
      </c:lineChart>
      <c:catAx>
        <c:axId val="1671099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4366400"/>
        <c:crosses val="autoZero"/>
        <c:auto val="1"/>
        <c:lblAlgn val="ctr"/>
        <c:lblOffset val="100"/>
        <c:noMultiLvlLbl val="0"/>
      </c:catAx>
      <c:valAx>
        <c:axId val="137436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[$$-409]* #,##0.00_);_([$$-409]* \(#,##0.00\);_([$$-409]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099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US ROI per Genre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Question3!$C$58</c:f>
              <c:strCache>
                <c:ptCount val="1"/>
                <c:pt idx="0">
                  <c:v>Genre Average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Question3!$B$59:$B$67</c:f>
              <c:strCache>
                <c:ptCount val="9"/>
                <c:pt idx="0">
                  <c:v>Action</c:v>
                </c:pt>
                <c:pt idx="1">
                  <c:v>Action </c:v>
                </c:pt>
                <c:pt idx="2">
                  <c:v>Adventure</c:v>
                </c:pt>
                <c:pt idx="3">
                  <c:v>Animation</c:v>
                </c:pt>
                <c:pt idx="4">
                  <c:v>Comedy</c:v>
                </c:pt>
                <c:pt idx="5">
                  <c:v>Drama</c:v>
                </c:pt>
                <c:pt idx="6">
                  <c:v>Horror</c:v>
                </c:pt>
                <c:pt idx="7">
                  <c:v>Horror </c:v>
                </c:pt>
                <c:pt idx="8">
                  <c:v>Thriller</c:v>
                </c:pt>
              </c:strCache>
            </c:strRef>
          </c:cat>
          <c:val>
            <c:numRef>
              <c:f>Question3!$C$59:$C$67</c:f>
              <c:numCache>
                <c:formatCode>0.0000</c:formatCode>
                <c:ptCount val="9"/>
                <c:pt idx="0">
                  <c:v>-0.33895285399999997</c:v>
                </c:pt>
                <c:pt idx="1">
                  <c:v>-8.9889929012345701E-2</c:v>
                </c:pt>
                <c:pt idx="2">
                  <c:v>0.12690633749999999</c:v>
                </c:pt>
                <c:pt idx="3">
                  <c:v>0.1513802474662278</c:v>
                </c:pt>
                <c:pt idx="4">
                  <c:v>0.54017218740528405</c:v>
                </c:pt>
                <c:pt idx="5">
                  <c:v>0.28141807682834707</c:v>
                </c:pt>
                <c:pt idx="6">
                  <c:v>0.49272295775745256</c:v>
                </c:pt>
                <c:pt idx="7">
                  <c:v>1.0157915555555554</c:v>
                </c:pt>
                <c:pt idx="8">
                  <c:v>-4.3169806416061197E-2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89-4F17-94FA-97A880BB2C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8005920"/>
        <c:axId val="1374347264"/>
      </c:barChart>
      <c:lineChart>
        <c:grouping val="standard"/>
        <c:varyColors val="0"/>
        <c:ser>
          <c:idx val="1"/>
          <c:order val="1"/>
          <c:tx>
            <c:strRef>
              <c:f>Question3!$D$58</c:f>
              <c:strCache>
                <c:ptCount val="1"/>
                <c:pt idx="0">
                  <c:v>Overall Average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Question3!$B$59:$B$67</c:f>
              <c:strCache>
                <c:ptCount val="9"/>
                <c:pt idx="0">
                  <c:v>Action</c:v>
                </c:pt>
                <c:pt idx="1">
                  <c:v>Action </c:v>
                </c:pt>
                <c:pt idx="2">
                  <c:v>Adventure</c:v>
                </c:pt>
                <c:pt idx="3">
                  <c:v>Animation</c:v>
                </c:pt>
                <c:pt idx="4">
                  <c:v>Comedy</c:v>
                </c:pt>
                <c:pt idx="5">
                  <c:v>Drama</c:v>
                </c:pt>
                <c:pt idx="6">
                  <c:v>Horror</c:v>
                </c:pt>
                <c:pt idx="7">
                  <c:v>Horror </c:v>
                </c:pt>
                <c:pt idx="8">
                  <c:v>Thriller</c:v>
                </c:pt>
              </c:strCache>
            </c:strRef>
          </c:cat>
          <c:val>
            <c:numRef>
              <c:f>Question3!$D$59:$D$67</c:f>
              <c:numCache>
                <c:formatCode>0.0000</c:formatCode>
                <c:ptCount val="9"/>
                <c:pt idx="0">
                  <c:v>0.29293174329162297</c:v>
                </c:pt>
                <c:pt idx="1">
                  <c:v>0.29293174329162297</c:v>
                </c:pt>
                <c:pt idx="2">
                  <c:v>0.29293174329162297</c:v>
                </c:pt>
                <c:pt idx="3">
                  <c:v>0.29293174329162297</c:v>
                </c:pt>
                <c:pt idx="4">
                  <c:v>0.29293174329162297</c:v>
                </c:pt>
                <c:pt idx="5">
                  <c:v>0.29293174329162297</c:v>
                </c:pt>
                <c:pt idx="6">
                  <c:v>0.29293174329162297</c:v>
                </c:pt>
                <c:pt idx="7">
                  <c:v>0.29293174329162297</c:v>
                </c:pt>
                <c:pt idx="8">
                  <c:v>0.29293174329162297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89-4F17-94FA-97A880BB2C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8005920"/>
        <c:axId val="1374347264"/>
      </c:lineChart>
      <c:catAx>
        <c:axId val="1678005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4347264"/>
        <c:crosses val="autoZero"/>
        <c:auto val="1"/>
        <c:lblAlgn val="ctr"/>
        <c:lblOffset val="100"/>
        <c:noMultiLvlLbl val="0"/>
      </c:catAx>
      <c:valAx>
        <c:axId val="137434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00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US Gross per Rating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Question4!$C$22</c:f>
              <c:strCache>
                <c:ptCount val="1"/>
                <c:pt idx="0">
                  <c:v>MPAA Average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Question4!$B$23:$B$26</c:f>
              <c:strCache>
                <c:ptCount val="4"/>
                <c:pt idx="0">
                  <c:v>G</c:v>
                </c:pt>
                <c:pt idx="1">
                  <c:v>PG</c:v>
                </c:pt>
                <c:pt idx="2">
                  <c:v>PG-13</c:v>
                </c:pt>
                <c:pt idx="3">
                  <c:v>R</c:v>
                </c:pt>
              </c:strCache>
            </c:strRef>
          </c:cat>
          <c:val>
            <c:numRef>
              <c:f>Question4!$C$23:$C$26</c:f>
              <c:numCache>
                <c:formatCode>_([$$-409]* #,##0.00_);_([$$-409]* \(#,##0.00\);_([$$-409]* "-"??_);_(@_)</c:formatCode>
                <c:ptCount val="4"/>
                <c:pt idx="0">
                  <c:v>59448191.333333336</c:v>
                </c:pt>
                <c:pt idx="1">
                  <c:v>69849286.099999994</c:v>
                </c:pt>
                <c:pt idx="2">
                  <c:v>56655779.405405402</c:v>
                </c:pt>
                <c:pt idx="3">
                  <c:v>53330311.866666667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BF-45DE-BE2E-26A62FE2E3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76011472"/>
        <c:axId val="1374349344"/>
      </c:barChart>
      <c:lineChart>
        <c:grouping val="standard"/>
        <c:varyColors val="0"/>
        <c:ser>
          <c:idx val="1"/>
          <c:order val="1"/>
          <c:tx>
            <c:strRef>
              <c:f>Question4!$D$22</c:f>
              <c:strCache>
                <c:ptCount val="1"/>
                <c:pt idx="0">
                  <c:v>Overall Average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Question4!$B$23:$B$26</c:f>
              <c:strCache>
                <c:ptCount val="4"/>
                <c:pt idx="0">
                  <c:v>G</c:v>
                </c:pt>
                <c:pt idx="1">
                  <c:v>PG</c:v>
                </c:pt>
                <c:pt idx="2">
                  <c:v>PG-13</c:v>
                </c:pt>
                <c:pt idx="3">
                  <c:v>R</c:v>
                </c:pt>
              </c:strCache>
            </c:strRef>
          </c:cat>
          <c:val>
            <c:numRef>
              <c:f>Question4!$D$23:$D$26</c:f>
              <c:numCache>
                <c:formatCode>_([$$-409]* #,##0.00_);_([$$-409]* \(#,##0.00\);_([$$-409]* "-"??_);_(@_)</c:formatCode>
                <c:ptCount val="4"/>
                <c:pt idx="0">
                  <c:v>59620650.826666668</c:v>
                </c:pt>
                <c:pt idx="1">
                  <c:v>59620650.826666668</c:v>
                </c:pt>
                <c:pt idx="2">
                  <c:v>59620650.826666668</c:v>
                </c:pt>
                <c:pt idx="3">
                  <c:v>59620650.826666668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BF-45DE-BE2E-26A62FE2E3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6011472"/>
        <c:axId val="1374349344"/>
      </c:lineChart>
      <c:catAx>
        <c:axId val="1876011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4349344"/>
        <c:crosses val="autoZero"/>
        <c:auto val="1"/>
        <c:lblAlgn val="ctr"/>
        <c:lblOffset val="100"/>
        <c:noMultiLvlLbl val="0"/>
      </c:catAx>
      <c:valAx>
        <c:axId val="137434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[$$-409]* #,##0.00_);_([$$-409]* \(#,##0.00\);_([$$-409]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6011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US ROI per Rating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Question4!$C$49</c:f>
              <c:strCache>
                <c:ptCount val="1"/>
                <c:pt idx="0">
                  <c:v>MPAA Average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Question4!$B$50:$B$53</c:f>
              <c:strCache>
                <c:ptCount val="4"/>
                <c:pt idx="0">
                  <c:v>G</c:v>
                </c:pt>
                <c:pt idx="1">
                  <c:v>PG</c:v>
                </c:pt>
                <c:pt idx="2">
                  <c:v>PG-13</c:v>
                </c:pt>
                <c:pt idx="3">
                  <c:v>R</c:v>
                </c:pt>
              </c:strCache>
            </c:strRef>
          </c:cat>
          <c:val>
            <c:numRef>
              <c:f>Question4!$C$50:$C$53</c:f>
              <c:numCache>
                <c:formatCode>0.0000</c:formatCode>
                <c:ptCount val="4"/>
                <c:pt idx="0">
                  <c:v>-0.13124074950980391</c:v>
                </c:pt>
                <c:pt idx="1">
                  <c:v>0.35013259509363392</c:v>
                </c:pt>
                <c:pt idx="2">
                  <c:v>0.33056128303770782</c:v>
                </c:pt>
                <c:pt idx="3">
                  <c:v>0.20867890807555084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6E-4C2F-A2D0-B598C5B586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77477680"/>
        <c:axId val="1880296544"/>
      </c:barChart>
      <c:lineChart>
        <c:grouping val="standard"/>
        <c:varyColors val="0"/>
        <c:ser>
          <c:idx val="1"/>
          <c:order val="1"/>
          <c:tx>
            <c:strRef>
              <c:f>Question4!$D$49</c:f>
              <c:strCache>
                <c:ptCount val="1"/>
                <c:pt idx="0">
                  <c:v>Overall Average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Question4!$B$50:$B$53</c:f>
              <c:strCache>
                <c:ptCount val="4"/>
                <c:pt idx="0">
                  <c:v>G</c:v>
                </c:pt>
                <c:pt idx="1">
                  <c:v>PG</c:v>
                </c:pt>
                <c:pt idx="2">
                  <c:v>PG-13</c:v>
                </c:pt>
                <c:pt idx="3">
                  <c:v>R</c:v>
                </c:pt>
              </c:strCache>
            </c:strRef>
          </c:cat>
          <c:val>
            <c:numRef>
              <c:f>Question4!$D$50:$D$53</c:f>
              <c:numCache>
                <c:formatCode>0.0000</c:formatCode>
                <c:ptCount val="4"/>
                <c:pt idx="0">
                  <c:v>0.29293174329162297</c:v>
                </c:pt>
                <c:pt idx="1">
                  <c:v>0.29293174329162297</c:v>
                </c:pt>
                <c:pt idx="2">
                  <c:v>0.29293174329162297</c:v>
                </c:pt>
                <c:pt idx="3">
                  <c:v>0.29293174329162297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6E-4C2F-A2D0-B598C5B586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7477680"/>
        <c:axId val="1880296544"/>
      </c:lineChart>
      <c:catAx>
        <c:axId val="1677477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0296544"/>
        <c:crosses val="autoZero"/>
        <c:auto val="1"/>
        <c:lblAlgn val="ctr"/>
        <c:lblOffset val="100"/>
        <c:noMultiLvlLbl val="0"/>
      </c:catAx>
      <c:valAx>
        <c:axId val="188029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7477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176213</xdr:colOff>
      <xdr:row>0</xdr:row>
      <xdr:rowOff>128587</xdr:rowOff>
    </xdr:from>
    <xdr:to>
      <xdr:col>14</xdr:col>
      <xdr:colOff>304800</xdr:colOff>
      <xdr:row>24</xdr:row>
      <xdr:rowOff>4762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730C499-725E-40EE-8650-DEE9222D51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128587</xdr:colOff>
      <xdr:row>0</xdr:row>
      <xdr:rowOff>90488</xdr:rowOff>
    </xdr:from>
    <xdr:to>
      <xdr:col>11</xdr:col>
      <xdr:colOff>404812</xdr:colOff>
      <xdr:row>19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31A559-FAA1-4D5B-8707-5FEC155B45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61913</xdr:colOff>
      <xdr:row>1</xdr:row>
      <xdr:rowOff>45242</xdr:rowOff>
    </xdr:from>
    <xdr:to>
      <xdr:col>11</xdr:col>
      <xdr:colOff>423863</xdr:colOff>
      <xdr:row>31</xdr:row>
      <xdr:rowOff>157162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289157B-53C1-4C79-960A-B91436080D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71437</xdr:colOff>
      <xdr:row>37</xdr:row>
      <xdr:rowOff>102393</xdr:rowOff>
    </xdr:from>
    <xdr:to>
      <xdr:col>11</xdr:col>
      <xdr:colOff>538163</xdr:colOff>
      <xdr:row>67</xdr:row>
      <xdr:rowOff>19050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E1C381E-6425-4337-8D1C-CC2C7A9C2E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45244</xdr:colOff>
      <xdr:row>0</xdr:row>
      <xdr:rowOff>73818</xdr:rowOff>
    </xdr:from>
    <xdr:to>
      <xdr:col>13</xdr:col>
      <xdr:colOff>314326</xdr:colOff>
      <xdr:row>26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0DE0A9-539E-4DAB-B8D4-DBB84A79DE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54767</xdr:colOff>
      <xdr:row>29</xdr:row>
      <xdr:rowOff>33337</xdr:rowOff>
    </xdr:from>
    <xdr:to>
      <xdr:col>12</xdr:col>
      <xdr:colOff>604838</xdr:colOff>
      <xdr:row>53</xdr:row>
      <xdr:rowOff>14287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543EDAA-3672-4071-BB27-5222B950E0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shval patel" refreshedDate="43806.583597800927" createdVersion="1" refreshedVersion="6" recordCount="75" upgradeOnRefresh="1" xr:uid="{00000000-000A-0000-FFFF-FFFF15000000}">
  <cacheSource type="worksheet">
    <worksheetSource ref="A1:R76" sheet="Data"/>
  </cacheSource>
  <cacheFields count="18">
    <cacheField name="Movie " numFmtId="0">
      <sharedItems/>
    </cacheField>
    <cacheField name="Opening Gross " numFmtId="3">
      <sharedItems containsSemiMixedTypes="0" containsString="0" containsNumber="1" containsInteger="1" minValue="4120497" maxValue="68033544"/>
    </cacheField>
    <cacheField name="Total U.S. Gross " numFmtId="167">
      <sharedItems containsSemiMixedTypes="0" containsString="0" containsNumber="1" containsInteger="1" minValue="13090630" maxValue="198000317"/>
    </cacheField>
    <cacheField name="Total Non-U.S. Gross " numFmtId="0">
      <sharedItems containsSemiMixedTypes="0" containsString="0" containsNumber="1" containsInteger="1" minValue="0" maxValue="456235122"/>
    </cacheField>
    <cacheField name="Budget" numFmtId="3">
      <sharedItems containsSemiMixedTypes="0" containsString="0" containsNumber="1" containsInteger="1" minValue="20000000" maxValue="100000000"/>
    </cacheField>
    <cacheField name="Opening Theatres" numFmtId="0">
      <sharedItems containsSemiMixedTypes="0" containsString="0" containsNumber="1" containsInteger="1" minValue="852" maxValue="3964"/>
    </cacheField>
    <cacheField name="Known Story" numFmtId="0">
      <sharedItems containsSemiMixedTypes="0" containsString="0" containsNumber="1" containsInteger="1" minValue="0" maxValue="1"/>
    </cacheField>
    <cacheField name="Sequel" numFmtId="0">
      <sharedItems containsSemiMixedTypes="0" containsString="0" containsNumber="1" containsInteger="1" minValue="0" maxValue="1"/>
    </cacheField>
    <cacheField name=" Origin_United States" numFmtId="0">
      <sharedItems containsSemiMixedTypes="0" containsString="0" containsNumber="1" containsInteger="1" minValue="0" maxValue="1"/>
    </cacheField>
    <cacheField name="Genre" numFmtId="0">
      <sharedItems count="9">
        <s v="Action "/>
        <s v="Comedy"/>
        <s v="Adventure"/>
        <s v="Animation"/>
        <s v="Drama"/>
        <s v="Thriller"/>
        <s v="Action"/>
        <s v="Horror"/>
        <s v="Horror "/>
      </sharedItems>
    </cacheField>
    <cacheField name="Summer" numFmtId="0">
      <sharedItems containsSemiMixedTypes="0" containsString="0" containsNumber="1" containsInteger="1" minValue="0" maxValue="1"/>
    </cacheField>
    <cacheField name="Holiday" numFmtId="0">
      <sharedItems containsSemiMixedTypes="0" containsString="0" containsNumber="1" containsInteger="1" minValue="0" maxValue="1"/>
    </cacheField>
    <cacheField name="Christmas" numFmtId="0">
      <sharedItems containsSemiMixedTypes="0" containsString="0" containsNumber="1" containsInteger="1" minValue="0" maxValue="1"/>
    </cacheField>
    <cacheField name="MPAA" numFmtId="0">
      <sharedItems count="4">
        <s v="PG-13"/>
        <s v="R"/>
        <s v="PG"/>
        <s v="G"/>
      </sharedItems>
    </cacheField>
    <cacheField name="MPAA_D" numFmtId="0">
      <sharedItems containsSemiMixedTypes="0" containsString="0" containsNumber="1" containsInteger="1" minValue="0" maxValue="1"/>
    </cacheField>
    <cacheField name="Critics´ Opinion" numFmtId="0">
      <sharedItems containsSemiMixedTypes="0" containsString="0" containsNumber="1" containsInteger="1" minValue="11" maxValue="86"/>
    </cacheField>
    <cacheField name="Oscar Nominations" numFmtId="0">
      <sharedItems containsSemiMixedTypes="0" containsString="0" containsNumber="1" containsInteger="1" minValue="0" maxValue="8"/>
    </cacheField>
    <cacheField name="Oscars Won" numFmtId="0">
      <sharedItems containsSemiMixedTypes="0" containsString="0" containsNumber="1" containsInteger="1" minValue="0" maxValue="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5">
  <r>
    <s v="16 Blocks"/>
    <n v="11855260"/>
    <n v="36895141"/>
    <n v="65664721"/>
    <n v="45000000"/>
    <n v="2706"/>
    <n v="0"/>
    <n v="0"/>
    <n v="1"/>
    <x v="0"/>
    <n v="1"/>
    <n v="0"/>
    <n v="0"/>
    <x v="0"/>
    <n v="0"/>
    <n v="63"/>
    <n v="0"/>
    <n v="0"/>
  </r>
  <r>
    <s v="Accepted"/>
    <n v="10023835"/>
    <n v="36323505"/>
    <n v="2146261"/>
    <n v="23000000"/>
    <n v="2914"/>
    <n v="0"/>
    <n v="0"/>
    <n v="1"/>
    <x v="1"/>
    <n v="0"/>
    <n v="0"/>
    <n v="0"/>
    <x v="0"/>
    <n v="0"/>
    <n v="47"/>
    <n v="0"/>
    <n v="0"/>
  </r>
  <r>
    <s v="Apocalypto"/>
    <n v="15005604"/>
    <n v="50866635"/>
    <n v="69309076"/>
    <n v="40000000"/>
    <n v="2465"/>
    <n v="0"/>
    <n v="0"/>
    <n v="1"/>
    <x v="2"/>
    <n v="0"/>
    <n v="0"/>
    <n v="0"/>
    <x v="1"/>
    <n v="1"/>
    <n v="68"/>
    <n v="3"/>
    <n v="0"/>
  </r>
  <r>
    <s v="Arthur and the Invisibles"/>
    <n v="4294936"/>
    <n v="15132763"/>
    <n v="97854413"/>
    <n v="86000000"/>
    <n v="2247"/>
    <n v="0"/>
    <n v="0"/>
    <n v="0"/>
    <x v="3"/>
    <n v="1"/>
    <n v="0"/>
    <n v="0"/>
    <x v="2"/>
    <n v="0"/>
    <n v="39"/>
    <n v="0"/>
    <n v="0"/>
  </r>
  <r>
    <s v="ATL"/>
    <n v="11554404"/>
    <n v="21170563"/>
    <n v="0"/>
    <n v="20000000"/>
    <n v="1602"/>
    <n v="0"/>
    <n v="0"/>
    <n v="1"/>
    <x v="4"/>
    <n v="0"/>
    <n v="0"/>
    <n v="0"/>
    <x v="0"/>
    <n v="0"/>
    <n v="63"/>
    <n v="0"/>
    <n v="0"/>
  </r>
  <r>
    <s v="Babel"/>
    <n v="5558095"/>
    <n v="34302837"/>
    <n v="101027326"/>
    <n v="20000000"/>
    <n v="1251"/>
    <n v="0"/>
    <n v="0"/>
    <n v="1"/>
    <x v="4"/>
    <n v="0"/>
    <n v="0"/>
    <n v="0"/>
    <x v="1"/>
    <n v="1"/>
    <n v="69"/>
    <n v="7"/>
    <n v="1"/>
  </r>
  <r>
    <s v="Barnyard: The Original Party Animals"/>
    <n v="15820864"/>
    <n v="72637803"/>
    <n v="43272126"/>
    <n v="51000000"/>
    <n v="3311"/>
    <n v="0"/>
    <n v="0"/>
    <n v="1"/>
    <x v="3"/>
    <n v="1"/>
    <n v="0"/>
    <n v="0"/>
    <x v="2"/>
    <n v="0"/>
    <n v="42"/>
    <n v="0"/>
    <n v="0"/>
  </r>
  <r>
    <s v="Big Momma's House 2"/>
    <n v="27736056"/>
    <n v="70165972"/>
    <n v="68079671"/>
    <n v="40000000"/>
    <n v="3261"/>
    <n v="0"/>
    <n v="1"/>
    <n v="1"/>
    <x v="1"/>
    <n v="0"/>
    <n v="1"/>
    <n v="1"/>
    <x v="0"/>
    <n v="0"/>
    <n v="34"/>
    <n v="0"/>
    <n v="0"/>
  </r>
  <r>
    <s v="Blood Diamond"/>
    <n v="8648324"/>
    <n v="57377916"/>
    <n v="171407179"/>
    <n v="100000000"/>
    <n v="1910"/>
    <n v="0"/>
    <n v="0"/>
    <n v="1"/>
    <x v="4"/>
    <n v="0"/>
    <n v="0"/>
    <n v="1"/>
    <x v="1"/>
    <n v="1"/>
    <n v="63"/>
    <n v="5"/>
    <n v="0"/>
  </r>
  <r>
    <s v="Charlotte's Web"/>
    <n v="11457353"/>
    <n v="82599768"/>
    <n v="61768463"/>
    <n v="85000000"/>
    <n v="3566"/>
    <n v="1"/>
    <n v="0"/>
    <n v="1"/>
    <x v="1"/>
    <n v="0"/>
    <n v="0"/>
    <n v="0"/>
    <x v="3"/>
    <n v="0"/>
    <n v="68"/>
    <n v="0"/>
    <n v="0"/>
  </r>
  <r>
    <s v="Children of Men"/>
    <n v="10197775"/>
    <n v="35327768"/>
    <n v="33897819"/>
    <n v="76000000"/>
    <n v="1209"/>
    <n v="1"/>
    <n v="0"/>
    <n v="0"/>
    <x v="5"/>
    <n v="0"/>
    <n v="0"/>
    <n v="0"/>
    <x v="1"/>
    <n v="1"/>
    <n v="84"/>
    <n v="3"/>
    <n v="0"/>
  </r>
  <r>
    <s v="Click"/>
    <n v="40011365"/>
    <n v="137355633"/>
    <n v="100325666"/>
    <n v="82500000"/>
    <n v="3749"/>
    <n v="0"/>
    <n v="0"/>
    <n v="1"/>
    <x v="1"/>
    <n v="1"/>
    <n v="0"/>
    <n v="0"/>
    <x v="0"/>
    <n v="0"/>
    <n v="45"/>
    <n v="1"/>
    <n v="0"/>
  </r>
  <r>
    <s v="Curious George"/>
    <n v="14703405"/>
    <n v="58360760"/>
    <n v="11474055"/>
    <n v="50000000"/>
    <n v="2566"/>
    <n v="1"/>
    <n v="0"/>
    <n v="1"/>
    <x v="3"/>
    <n v="0"/>
    <n v="0"/>
    <n v="0"/>
    <x v="3"/>
    <n v="0"/>
    <n v="62"/>
    <n v="0"/>
    <n v="0"/>
  </r>
  <r>
    <s v="Date Movie"/>
    <n v="19076261"/>
    <n v="48548426"/>
    <n v="36247230"/>
    <n v="20000000"/>
    <n v="2896"/>
    <n v="0"/>
    <n v="0"/>
    <n v="1"/>
    <x v="1"/>
    <n v="0"/>
    <n v="0"/>
    <n v="0"/>
    <x v="0"/>
    <n v="0"/>
    <n v="11"/>
    <n v="0"/>
    <n v="0"/>
  </r>
  <r>
    <s v="Deja Vu"/>
    <n v="20574802"/>
    <n v="64038616"/>
    <n v="116518934"/>
    <n v="75000000"/>
    <n v="3108"/>
    <n v="0"/>
    <n v="0"/>
    <n v="1"/>
    <x v="5"/>
    <n v="1"/>
    <n v="1"/>
    <n v="0"/>
    <x v="0"/>
    <n v="0"/>
    <n v="59"/>
    <n v="0"/>
    <n v="0"/>
  </r>
  <r>
    <s v="Dreamgirls"/>
    <n v="8953734"/>
    <n v="103365956"/>
    <n v="51200910"/>
    <n v="75000000"/>
    <n v="852"/>
    <n v="0"/>
    <n v="0"/>
    <n v="1"/>
    <x v="4"/>
    <n v="0"/>
    <n v="0"/>
    <n v="0"/>
    <x v="0"/>
    <n v="0"/>
    <n v="76"/>
    <n v="8"/>
    <n v="2"/>
  </r>
  <r>
    <s v="Eight Below"/>
    <n v="20188176"/>
    <n v="81612565"/>
    <n v="38843429"/>
    <n v="40000000"/>
    <n v="3066"/>
    <n v="1"/>
    <n v="0"/>
    <n v="1"/>
    <x v="4"/>
    <n v="0"/>
    <n v="1"/>
    <n v="0"/>
    <x v="2"/>
    <n v="0"/>
    <n v="64"/>
    <n v="0"/>
    <n v="0"/>
  </r>
  <r>
    <s v="Eragon"/>
    <n v="23239907"/>
    <n v="75030163"/>
    <n v="174390688"/>
    <n v="100000000"/>
    <n v="3020"/>
    <n v="1"/>
    <n v="0"/>
    <n v="1"/>
    <x v="6"/>
    <n v="0"/>
    <n v="0"/>
    <n v="0"/>
    <x v="2"/>
    <n v="0"/>
    <n v="38"/>
    <n v="0"/>
    <n v="0"/>
  </r>
  <r>
    <s v="Failure to Launch"/>
    <n v="24411322"/>
    <n v="88715192"/>
    <n v="39691695"/>
    <n v="50000000"/>
    <n v="3057"/>
    <n v="0"/>
    <n v="0"/>
    <n v="1"/>
    <x v="1"/>
    <n v="0"/>
    <n v="0"/>
    <n v="0"/>
    <x v="0"/>
    <n v="0"/>
    <n v="47"/>
    <n v="0"/>
    <n v="0"/>
  </r>
  <r>
    <s v="Final Destination 3"/>
    <n v="19173094"/>
    <n v="54098051"/>
    <n v="59172557"/>
    <n v="25000000"/>
    <n v="2880"/>
    <n v="0"/>
    <n v="1"/>
    <n v="1"/>
    <x v="7"/>
    <n v="0"/>
    <n v="0"/>
    <n v="0"/>
    <x v="1"/>
    <n v="1"/>
    <n v="41"/>
    <n v="0"/>
    <n v="0"/>
  </r>
  <r>
    <s v="Flags of Our Fathers"/>
    <n v="10245190"/>
    <n v="33602376"/>
    <n v="32297873"/>
    <n v="90000000"/>
    <n v="1876"/>
    <n v="1"/>
    <n v="0"/>
    <n v="1"/>
    <x v="6"/>
    <n v="1"/>
    <n v="0"/>
    <n v="0"/>
    <x v="1"/>
    <n v="1"/>
    <n v="79"/>
    <n v="2"/>
    <n v="0"/>
  </r>
  <r>
    <s v="Flyboys"/>
    <n v="6004219"/>
    <n v="13090630"/>
    <n v="4679984"/>
    <n v="60000000"/>
    <n v="2033"/>
    <n v="0"/>
    <n v="0"/>
    <n v="0"/>
    <x v="6"/>
    <n v="1"/>
    <n v="0"/>
    <n v="0"/>
    <x v="0"/>
    <n v="0"/>
    <n v="47"/>
    <n v="0"/>
    <n v="0"/>
  </r>
  <r>
    <s v="Gridiron Gang"/>
    <n v="14414630"/>
    <n v="38432823"/>
    <n v="3048028"/>
    <n v="30000000"/>
    <n v="3504"/>
    <n v="0"/>
    <n v="0"/>
    <n v="1"/>
    <x v="4"/>
    <n v="0"/>
    <n v="0"/>
    <n v="0"/>
    <x v="0"/>
    <n v="0"/>
    <n v="52"/>
    <n v="0"/>
    <n v="0"/>
  </r>
  <r>
    <s v="Happy Feet"/>
    <n v="41533432"/>
    <n v="198000317"/>
    <n v="186330162"/>
    <n v="100000000"/>
    <n v="3804"/>
    <n v="0"/>
    <n v="0"/>
    <n v="0"/>
    <x v="3"/>
    <n v="1"/>
    <n v="0"/>
    <n v="0"/>
    <x v="2"/>
    <n v="0"/>
    <n v="77"/>
    <n v="1"/>
    <n v="1"/>
  </r>
  <r>
    <s v="Ice Age: The Meltdown"/>
    <n v="68033544"/>
    <n v="195330621"/>
    <n v="456235122"/>
    <n v="80000000"/>
    <n v="3964"/>
    <n v="0"/>
    <n v="1"/>
    <n v="1"/>
    <x v="3"/>
    <n v="0"/>
    <n v="0"/>
    <n v="0"/>
    <x v="2"/>
    <n v="0"/>
    <n v="58"/>
    <n v="0"/>
    <n v="0"/>
  </r>
  <r>
    <s v="Inside Man"/>
    <n v="28954945"/>
    <n v="88513495"/>
    <n v="95862759"/>
    <n v="45000000"/>
    <n v="2818"/>
    <n v="0"/>
    <n v="0"/>
    <n v="1"/>
    <x v="5"/>
    <n v="0"/>
    <n v="0"/>
    <n v="0"/>
    <x v="1"/>
    <n v="1"/>
    <n v="76"/>
    <n v="0"/>
    <n v="0"/>
  </r>
  <r>
    <s v="Just My Luck"/>
    <n v="5692285"/>
    <n v="17326650"/>
    <n v="20750723"/>
    <n v="28000000"/>
    <n v="2541"/>
    <n v="0"/>
    <n v="0"/>
    <n v="1"/>
    <x v="1"/>
    <n v="1"/>
    <n v="1"/>
    <n v="0"/>
    <x v="0"/>
    <n v="0"/>
    <n v="29"/>
    <n v="0"/>
    <n v="0"/>
  </r>
  <r>
    <s v="Lady in the Water"/>
    <n v="18044396"/>
    <n v="42285169"/>
    <n v="30500000"/>
    <n v="70000000"/>
    <n v="3235"/>
    <n v="0"/>
    <n v="0"/>
    <n v="1"/>
    <x v="4"/>
    <n v="0"/>
    <n v="0"/>
    <n v="0"/>
    <x v="0"/>
    <n v="0"/>
    <n v="36"/>
    <n v="0"/>
    <n v="0"/>
  </r>
  <r>
    <s v="Last Holiday"/>
    <n v="12806188"/>
    <n v="38399961"/>
    <n v="4943287"/>
    <n v="45000000"/>
    <n v="2514"/>
    <n v="1"/>
    <n v="0"/>
    <n v="1"/>
    <x v="4"/>
    <n v="0"/>
    <n v="0"/>
    <n v="1"/>
    <x v="0"/>
    <n v="0"/>
    <n v="52"/>
    <n v="0"/>
    <n v="0"/>
  </r>
  <r>
    <s v="Little Man"/>
    <n v="21613176"/>
    <n v="58645052"/>
    <n v="42950069"/>
    <n v="64000000"/>
    <n v="2533"/>
    <n v="0"/>
    <n v="0"/>
    <n v="1"/>
    <x v="1"/>
    <n v="0"/>
    <n v="0"/>
    <n v="0"/>
    <x v="0"/>
    <n v="0"/>
    <n v="26"/>
    <n v="0"/>
    <n v="0"/>
  </r>
  <r>
    <s v="Lucky Number Slevin"/>
    <n v="7031921"/>
    <n v="22495466"/>
    <n v="33813415"/>
    <n v="27000000"/>
    <n v="1984"/>
    <n v="0"/>
    <n v="0"/>
    <n v="1"/>
    <x v="5"/>
    <n v="0"/>
    <n v="0"/>
    <n v="0"/>
    <x v="1"/>
    <n v="1"/>
    <n v="53"/>
    <n v="0"/>
    <n v="0"/>
  </r>
  <r>
    <s v="Marie Antoinette"/>
    <n v="5361050"/>
    <n v="15962471"/>
    <n v="44954718"/>
    <n v="40000000"/>
    <n v="859"/>
    <n v="1"/>
    <n v="0"/>
    <n v="1"/>
    <x v="4"/>
    <n v="1"/>
    <n v="0"/>
    <n v="0"/>
    <x v="0"/>
    <n v="0"/>
    <n v="65"/>
    <n v="1"/>
    <n v="1"/>
  </r>
  <r>
    <s v="Monster House"/>
    <n v="22217226"/>
    <n v="73661010"/>
    <n v="66513996"/>
    <n v="75000000"/>
    <n v="3553"/>
    <n v="0"/>
    <n v="0"/>
    <n v="1"/>
    <x v="2"/>
    <n v="1"/>
    <n v="0"/>
    <n v="0"/>
    <x v="2"/>
    <n v="0"/>
    <n v="68"/>
    <n v="1"/>
    <n v="0"/>
  </r>
  <r>
    <s v="Nacho Libre"/>
    <n v="28309599"/>
    <n v="80197993"/>
    <n v="19057467"/>
    <n v="35000000"/>
    <n v="3070"/>
    <n v="0"/>
    <n v="0"/>
    <n v="1"/>
    <x v="1"/>
    <n v="0"/>
    <n v="0"/>
    <n v="0"/>
    <x v="2"/>
    <n v="0"/>
    <n v="52"/>
    <n v="0"/>
    <n v="0"/>
  </r>
  <r>
    <s v="Nanny McPhee"/>
    <n v="14503650"/>
    <n v="47144110"/>
    <n v="75345712"/>
    <n v="25000000"/>
    <n v="1995"/>
    <n v="1"/>
    <n v="0"/>
    <n v="0"/>
    <x v="1"/>
    <n v="0"/>
    <n v="0"/>
    <n v="0"/>
    <x v="2"/>
    <n v="0"/>
    <n v="59"/>
    <n v="0"/>
    <n v="0"/>
  </r>
  <r>
    <s v="One Night with the King"/>
    <n v="4120497"/>
    <n v="13395961"/>
    <n v="142621"/>
    <n v="20000000"/>
    <n v="909"/>
    <n v="1"/>
    <n v="0"/>
    <n v="1"/>
    <x v="4"/>
    <n v="0"/>
    <n v="0"/>
    <n v="0"/>
    <x v="2"/>
    <n v="0"/>
    <n v="38"/>
    <n v="0"/>
    <n v="0"/>
  </r>
  <r>
    <s v="Open Season"/>
    <n v="23624548"/>
    <n v="84303558"/>
    <n v="104784721"/>
    <n v="85000000"/>
    <n v="3833"/>
    <n v="0"/>
    <n v="0"/>
    <n v="1"/>
    <x v="3"/>
    <n v="0"/>
    <n v="0"/>
    <n v="0"/>
    <x v="2"/>
    <n v="0"/>
    <n v="49"/>
    <n v="0"/>
    <n v="0"/>
  </r>
  <r>
    <s v="Pulse"/>
    <n v="8203822"/>
    <n v="20264436"/>
    <n v="9507049"/>
    <n v="20500000"/>
    <n v="2323"/>
    <n v="1"/>
    <n v="0"/>
    <n v="1"/>
    <x v="7"/>
    <n v="0"/>
    <n v="1"/>
    <n v="1"/>
    <x v="0"/>
    <n v="0"/>
    <n v="27"/>
    <n v="0"/>
    <n v="0"/>
  </r>
  <r>
    <s v="Rocky Balboa"/>
    <n v="12158168"/>
    <n v="70269899"/>
    <n v="85418990"/>
    <n v="24000000"/>
    <n v="3017"/>
    <n v="0"/>
    <n v="1"/>
    <n v="1"/>
    <x v="4"/>
    <n v="1"/>
    <n v="0"/>
    <n v="0"/>
    <x v="2"/>
    <n v="0"/>
    <n v="63"/>
    <n v="0"/>
    <n v="0"/>
  </r>
  <r>
    <s v="RV"/>
    <n v="16414767"/>
    <n v="71726025"/>
    <n v="15802148"/>
    <n v="50000000"/>
    <n v="3639"/>
    <n v="0"/>
    <n v="0"/>
    <n v="0"/>
    <x v="1"/>
    <n v="0"/>
    <n v="0"/>
    <n v="0"/>
    <x v="2"/>
    <n v="0"/>
    <n v="33"/>
    <n v="0"/>
    <n v="0"/>
  </r>
  <r>
    <s v="Scary Movie 4"/>
    <n v="40222875"/>
    <n v="90710620"/>
    <n v="87552000"/>
    <n v="45000000"/>
    <n v="3602"/>
    <n v="0"/>
    <n v="1"/>
    <n v="1"/>
    <x v="8"/>
    <n v="1"/>
    <n v="0"/>
    <n v="0"/>
    <x v="0"/>
    <n v="0"/>
    <n v="40"/>
    <n v="0"/>
    <n v="0"/>
  </r>
  <r>
    <s v="School for Scoundrels"/>
    <n v="8602333"/>
    <n v="17807569"/>
    <n v="5826190"/>
    <n v="35000000"/>
    <n v="3004"/>
    <n v="1"/>
    <n v="0"/>
    <n v="1"/>
    <x v="1"/>
    <n v="1"/>
    <n v="0"/>
    <n v="0"/>
    <x v="0"/>
    <n v="0"/>
    <n v="44"/>
    <n v="0"/>
    <n v="0"/>
  </r>
  <r>
    <s v="She's the Man"/>
    <n v="10730372"/>
    <n v="33741133"/>
    <n v="23453534"/>
    <n v="20000000"/>
    <n v="2623"/>
    <n v="1"/>
    <n v="0"/>
    <n v="1"/>
    <x v="1"/>
    <n v="0"/>
    <n v="0"/>
    <n v="0"/>
    <x v="0"/>
    <n v="0"/>
    <n v="45"/>
    <n v="0"/>
    <n v="0"/>
  </r>
  <r>
    <s v="Silent Hill"/>
    <n v="20152598"/>
    <n v="46982632"/>
    <n v="50624821"/>
    <n v="50000000"/>
    <n v="2926"/>
    <n v="1"/>
    <n v="0"/>
    <n v="0"/>
    <x v="7"/>
    <n v="0"/>
    <n v="1"/>
    <n v="1"/>
    <x v="1"/>
    <n v="1"/>
    <n v="30"/>
    <n v="0"/>
    <n v="0"/>
  </r>
  <r>
    <s v="Snakes on a Plane"/>
    <n v="13806311"/>
    <n v="34020814"/>
    <n v="28001200"/>
    <n v="33000000"/>
    <n v="3555"/>
    <n v="0"/>
    <n v="0"/>
    <n v="1"/>
    <x v="5"/>
    <n v="1"/>
    <n v="0"/>
    <n v="0"/>
    <x v="1"/>
    <n v="1"/>
    <n v="58"/>
    <n v="0"/>
    <n v="0"/>
  </r>
  <r>
    <s v="Stay Alive"/>
    <n v="10726406"/>
    <n v="23086480"/>
    <n v="4018615"/>
    <n v="20000000"/>
    <n v="2009"/>
    <n v="0"/>
    <n v="0"/>
    <n v="1"/>
    <x v="7"/>
    <n v="0"/>
    <n v="0"/>
    <n v="0"/>
    <x v="0"/>
    <n v="0"/>
    <n v="24"/>
    <n v="0"/>
    <n v="0"/>
  </r>
  <r>
    <s v="Stick It"/>
    <n v="10803610"/>
    <n v="26910736"/>
    <n v="5066112"/>
    <n v="20000000"/>
    <n v="2038"/>
    <n v="0"/>
    <n v="0"/>
    <n v="1"/>
    <x v="6"/>
    <n v="0"/>
    <n v="0"/>
    <n v="0"/>
    <x v="0"/>
    <n v="0"/>
    <n v="53"/>
    <n v="0"/>
    <n v="0"/>
  </r>
  <r>
    <s v="Stranger Than Fiction"/>
    <n v="13411093"/>
    <n v="40435190"/>
    <n v="12992229"/>
    <n v="30000000"/>
    <n v="2264"/>
    <n v="0"/>
    <n v="0"/>
    <n v="1"/>
    <x v="1"/>
    <n v="1"/>
    <n v="0"/>
    <n v="0"/>
    <x v="2"/>
    <n v="0"/>
    <n v="67"/>
    <n v="0"/>
    <n v="0"/>
  </r>
  <r>
    <s v="Take the Lead"/>
    <n v="12051277"/>
    <n v="34742066"/>
    <n v="31000312"/>
    <n v="30000000"/>
    <n v="3009"/>
    <n v="0"/>
    <n v="0"/>
    <n v="1"/>
    <x v="4"/>
    <n v="0"/>
    <n v="0"/>
    <n v="0"/>
    <x v="0"/>
    <n v="0"/>
    <n v="55"/>
    <n v="0"/>
    <n v="0"/>
  </r>
  <r>
    <s v="Talladega Nights: The Ballad of Ricky Bobby"/>
    <n v="47042215"/>
    <n v="148213377"/>
    <n v="14752800"/>
    <n v="72500000"/>
    <n v="3803"/>
    <n v="0"/>
    <n v="0"/>
    <n v="1"/>
    <x v="1"/>
    <n v="0"/>
    <n v="0"/>
    <n v="0"/>
    <x v="0"/>
    <n v="0"/>
    <n v="66"/>
    <n v="0"/>
    <n v="0"/>
  </r>
  <r>
    <s v="The Ant Bully"/>
    <n v="8432465"/>
    <n v="28142535"/>
    <n v="27038594"/>
    <n v="50000000"/>
    <n v="3050"/>
    <n v="1"/>
    <n v="0"/>
    <n v="1"/>
    <x v="3"/>
    <n v="0"/>
    <n v="0"/>
    <n v="0"/>
    <x v="2"/>
    <n v="0"/>
    <n v="59"/>
    <n v="0"/>
    <n v="0"/>
  </r>
  <r>
    <s v="The Benchwarmers"/>
    <n v="19656429"/>
    <n v="59843754"/>
    <n v="5113537"/>
    <n v="33000000"/>
    <n v="3274"/>
    <n v="0"/>
    <n v="0"/>
    <n v="1"/>
    <x v="1"/>
    <n v="0"/>
    <n v="0"/>
    <n v="0"/>
    <x v="0"/>
    <n v="0"/>
    <n v="25"/>
    <n v="0"/>
    <n v="0"/>
  </r>
  <r>
    <s v="The Black Dahlia"/>
    <n v="10005895"/>
    <n v="22545080"/>
    <n v="26698333"/>
    <n v="50000000"/>
    <n v="2226"/>
    <n v="1"/>
    <n v="0"/>
    <n v="0"/>
    <x v="4"/>
    <n v="0"/>
    <n v="0"/>
    <n v="0"/>
    <x v="1"/>
    <n v="1"/>
    <n v="49"/>
    <n v="1"/>
    <n v="0"/>
  </r>
  <r>
    <s v="The Break-Up"/>
    <n v="39172785"/>
    <n v="118703275"/>
    <n v="86259809"/>
    <n v="52000000"/>
    <n v="3070"/>
    <n v="0"/>
    <n v="0"/>
    <n v="1"/>
    <x v="1"/>
    <n v="0"/>
    <n v="0"/>
    <n v="0"/>
    <x v="0"/>
    <n v="0"/>
    <n v="45"/>
    <n v="0"/>
    <n v="0"/>
  </r>
  <r>
    <s v="The Covenant"/>
    <n v="8852458"/>
    <n v="23380495"/>
    <n v="14216976"/>
    <n v="20000000"/>
    <n v="2681"/>
    <n v="0"/>
    <n v="0"/>
    <n v="1"/>
    <x v="7"/>
    <n v="0"/>
    <n v="0"/>
    <n v="0"/>
    <x v="0"/>
    <n v="0"/>
    <n v="19"/>
    <n v="0"/>
    <n v="0"/>
  </r>
  <r>
    <s v="The Departed"/>
    <n v="26887467"/>
    <n v="132384315"/>
    <n v="157463039"/>
    <n v="90000000"/>
    <n v="3017"/>
    <n v="1"/>
    <n v="0"/>
    <n v="1"/>
    <x v="4"/>
    <n v="0"/>
    <n v="0"/>
    <n v="1"/>
    <x v="1"/>
    <n v="1"/>
    <n v="86"/>
    <n v="5"/>
    <n v="4"/>
  </r>
  <r>
    <s v="The Devil Wears Prada"/>
    <n v="27537244"/>
    <n v="124740460"/>
    <n v="201568618"/>
    <n v="35000000"/>
    <n v="2847"/>
    <n v="1"/>
    <n v="0"/>
    <n v="1"/>
    <x v="1"/>
    <n v="0"/>
    <n v="0"/>
    <n v="0"/>
    <x v="0"/>
    <n v="0"/>
    <n v="62"/>
    <n v="2"/>
    <n v="0"/>
  </r>
  <r>
    <s v="The Grudge 2"/>
    <n v="20825300"/>
    <n v="39143839"/>
    <n v="31567336"/>
    <n v="20000000"/>
    <n v="3211"/>
    <n v="0"/>
    <n v="1"/>
    <n v="0"/>
    <x v="7"/>
    <n v="1"/>
    <n v="0"/>
    <n v="0"/>
    <x v="0"/>
    <n v="0"/>
    <n v="33"/>
    <n v="0"/>
    <n v="0"/>
  </r>
  <r>
    <s v="The Holiday"/>
    <n v="12778913"/>
    <n v="63224849"/>
    <n v="141910326"/>
    <n v="85000000"/>
    <n v="2610"/>
    <n v="0"/>
    <n v="0"/>
    <n v="1"/>
    <x v="1"/>
    <n v="1"/>
    <n v="1"/>
    <n v="0"/>
    <x v="0"/>
    <n v="0"/>
    <n v="52"/>
    <n v="0"/>
    <n v="0"/>
  </r>
  <r>
    <s v="The Lake House"/>
    <n v="13616196"/>
    <n v="52330111"/>
    <n v="62500000"/>
    <n v="40000000"/>
    <n v="2645"/>
    <n v="1"/>
    <n v="0"/>
    <n v="1"/>
    <x v="4"/>
    <n v="1"/>
    <n v="0"/>
    <n v="0"/>
    <x v="2"/>
    <n v="0"/>
    <n v="52"/>
    <n v="0"/>
    <n v="0"/>
  </r>
  <r>
    <s v="The Nativity Story"/>
    <n v="7849304"/>
    <n v="37629831"/>
    <n v="8799560"/>
    <n v="35000000"/>
    <n v="3083"/>
    <n v="1"/>
    <n v="0"/>
    <n v="1"/>
    <x v="4"/>
    <n v="0"/>
    <n v="0"/>
    <n v="0"/>
    <x v="2"/>
    <n v="0"/>
    <n v="52"/>
    <n v="0"/>
    <n v="0"/>
  </r>
  <r>
    <s v="The Omen (2006)"/>
    <n v="16026496"/>
    <n v="54607383"/>
    <n v="64891526"/>
    <n v="25000000"/>
    <n v="2723"/>
    <n v="1"/>
    <n v="0"/>
    <n v="1"/>
    <x v="7"/>
    <n v="0"/>
    <n v="0"/>
    <n v="0"/>
    <x v="1"/>
    <n v="1"/>
    <n v="43"/>
    <n v="0"/>
    <n v="0"/>
  </r>
  <r>
    <s v="The Pink Panther"/>
    <n v="20220412"/>
    <n v="82226474"/>
    <n v="76624883"/>
    <n v="80000000"/>
    <n v="3477"/>
    <n v="1"/>
    <n v="1"/>
    <n v="1"/>
    <x v="1"/>
    <n v="0"/>
    <n v="0"/>
    <n v="0"/>
    <x v="2"/>
    <n v="0"/>
    <n v="38"/>
    <n v="0"/>
    <n v="0"/>
  </r>
  <r>
    <s v="The Prestige"/>
    <n v="14801808"/>
    <n v="53089891"/>
    <n v="56586420"/>
    <n v="40000000"/>
    <n v="2281"/>
    <n v="1"/>
    <n v="0"/>
    <n v="1"/>
    <x v="4"/>
    <n v="0"/>
    <n v="0"/>
    <n v="0"/>
    <x v="0"/>
    <n v="0"/>
    <n v="66"/>
    <n v="2"/>
    <n v="0"/>
  </r>
  <r>
    <s v="The Pursuit of Happyness"/>
    <n v="26541709"/>
    <n v="163566459"/>
    <n v="143373994"/>
    <n v="55000000"/>
    <n v="2852"/>
    <n v="0"/>
    <n v="0"/>
    <n v="1"/>
    <x v="4"/>
    <n v="1"/>
    <n v="0"/>
    <n v="0"/>
    <x v="0"/>
    <n v="0"/>
    <n v="64"/>
    <n v="1"/>
    <n v="0"/>
  </r>
  <r>
    <s v="The Sentinel"/>
    <n v="14367854"/>
    <n v="36280697"/>
    <n v="41639649"/>
    <n v="60000000"/>
    <n v="2819"/>
    <n v="1"/>
    <n v="0"/>
    <n v="1"/>
    <x v="0"/>
    <n v="1"/>
    <n v="0"/>
    <n v="0"/>
    <x v="0"/>
    <n v="0"/>
    <n v="48"/>
    <n v="0"/>
    <n v="0"/>
  </r>
  <r>
    <s v="The Shaggy Dog"/>
    <n v="16310058"/>
    <n v="61123569"/>
    <n v="26010711"/>
    <n v="60000000"/>
    <n v="3501"/>
    <n v="1"/>
    <n v="0"/>
    <n v="1"/>
    <x v="1"/>
    <n v="0"/>
    <n v="0"/>
    <n v="0"/>
    <x v="2"/>
    <n v="0"/>
    <n v="43"/>
    <n v="0"/>
    <n v="0"/>
  </r>
  <r>
    <s v="The Wicker Man"/>
    <n v="9610204"/>
    <n v="23649127"/>
    <n v="15064046"/>
    <n v="40000000"/>
    <n v="2784"/>
    <n v="1"/>
    <n v="0"/>
    <n v="1"/>
    <x v="5"/>
    <n v="1"/>
    <n v="0"/>
    <n v="0"/>
    <x v="0"/>
    <n v="0"/>
    <n v="36"/>
    <n v="0"/>
    <n v="0"/>
  </r>
  <r>
    <s v="The Wild"/>
    <n v="9684809"/>
    <n v="37384046"/>
    <n v="64954469"/>
    <n v="80000000"/>
    <n v="2854"/>
    <n v="0"/>
    <n v="0"/>
    <n v="1"/>
    <x v="3"/>
    <n v="0"/>
    <n v="0"/>
    <n v="1"/>
    <x v="3"/>
    <n v="0"/>
    <n v="47"/>
    <n v="0"/>
    <n v="0"/>
  </r>
  <r>
    <s v="Ultraviolet"/>
    <n v="9064880"/>
    <n v="18535812"/>
    <n v="12534399"/>
    <n v="30000000"/>
    <n v="2558"/>
    <n v="0"/>
    <n v="0"/>
    <n v="1"/>
    <x v="6"/>
    <n v="0"/>
    <n v="0"/>
    <n v="1"/>
    <x v="0"/>
    <n v="0"/>
    <n v="18"/>
    <n v="0"/>
    <n v="0"/>
  </r>
  <r>
    <s v="Unaccompanied Minors"/>
    <n v="5815474"/>
    <n v="16655224"/>
    <n v="5293990"/>
    <n v="25000000"/>
    <n v="2775"/>
    <n v="0"/>
    <n v="0"/>
    <n v="1"/>
    <x v="1"/>
    <n v="1"/>
    <n v="0"/>
    <n v="0"/>
    <x v="2"/>
    <n v="0"/>
    <n v="43"/>
    <n v="0"/>
    <n v="0"/>
  </r>
  <r>
    <s v="Underworld: Evolution"/>
    <n v="26857181"/>
    <n v="62318875"/>
    <n v="49021926"/>
    <n v="45000000"/>
    <n v="3207"/>
    <n v="0"/>
    <n v="1"/>
    <n v="1"/>
    <x v="7"/>
    <n v="0"/>
    <n v="0"/>
    <n v="0"/>
    <x v="1"/>
    <n v="1"/>
    <n v="36"/>
    <n v="0"/>
    <n v="0"/>
  </r>
  <r>
    <s v="V for Vendetta"/>
    <n v="25642340"/>
    <n v="70511035"/>
    <n v="62000000"/>
    <n v="54000000"/>
    <n v="3365"/>
    <n v="1"/>
    <n v="0"/>
    <n v="0"/>
    <x v="0"/>
    <n v="0"/>
    <n v="0"/>
    <n v="0"/>
    <x v="1"/>
    <n v="1"/>
    <n v="62"/>
    <n v="0"/>
    <n v="0"/>
  </r>
  <r>
    <s v="World Trade Center"/>
    <n v="18730762"/>
    <n v="70278893"/>
    <n v="92691347"/>
    <n v="65000000"/>
    <n v="2957"/>
    <n v="0"/>
    <n v="0"/>
    <n v="1"/>
    <x v="4"/>
    <n v="0"/>
    <n v="0"/>
    <n v="0"/>
    <x v="0"/>
    <n v="0"/>
    <n v="66"/>
    <n v="0"/>
    <n v="0"/>
  </r>
  <r>
    <s v="You, Me and Dupree"/>
    <n v="21525560"/>
    <n v="75628110"/>
    <n v="54731328"/>
    <n v="54000000"/>
    <n v="3131"/>
    <n v="0"/>
    <n v="0"/>
    <n v="1"/>
    <x v="1"/>
    <n v="0"/>
    <n v="0"/>
    <n v="0"/>
    <x v="0"/>
    <n v="0"/>
    <n v="46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11" cacheId="0" dataOnRows="1" applyNumberFormats="0" applyBorderFormats="0" applyFontFormats="0" applyPatternFormats="0" applyAlignmentFormats="0" applyWidthHeightFormats="1" dataCaption="Data" updatedVersion="6" showMemberPropertyTips="0" useAutoFormatting="1" rowGrandTotals="0" colGrandTotals="0" itemPrintTitles="1" createdVersion="1" indent="0" compact="0" compactData="0" gridDropZones="1" chartFormat="3">
  <location ref="B22:C32" firstHeaderRow="2" firstDataRow="2" firstDataCol="1" rowPageCount="1" colPageCount="1"/>
  <pivotFields count="18">
    <pivotField compact="0" outline="0" showAll="0" includeNewItemsInFilter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3" outline="0" showAll="0" includeNewItemsInFilter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7" outline="0" showAll="0" includeNewItemsInFilter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includeNewItemsInFilter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3" outline="0" showAll="0" includeNewItemsInFilter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includeNewItemsInFilter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includeNewItemsInFilter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includeNewItemsInFilter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includeNewItemsInFilter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includeNewItemsInFilter="1" defaultSubtotal="0">
      <items count="9">
        <item x="6"/>
        <item x="0"/>
        <item x="2"/>
        <item x="3"/>
        <item x="1"/>
        <item x="4"/>
        <item x="7"/>
        <item x="8"/>
        <item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includeNewItemsInFilter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includeNewItemsInFilter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includeNewItemsInFilter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multipleItemSelectionAllowed="1" showAll="0" includeNewItemsInFilter="1" defaultSubtotal="0">
      <items count="4">
        <item x="3"/>
        <item x="2"/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includeNewItemsInFilter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includeNewItemsInFilter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includeNewItemsInFilter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includeNewItemsInFilter="1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9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</rowItems>
  <colItems count="1">
    <i/>
  </colItems>
  <pageFields count="1">
    <pageField fld="13" hier="-1"/>
  </pageFields>
  <dataFields count="1">
    <dataField name="Count of Genre" fld="9" subtotal="count" baseField="0" baseItem="0"/>
  </dataFields>
  <formats count="1">
    <format dxfId="0">
      <pivotArea dataOnly="0" outline="0" fieldPosition="0">
        <references count="1">
          <reference field="9" count="1">
            <x v="8"/>
          </reference>
        </references>
      </pivotArea>
    </format>
  </format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76"/>
  <sheetViews>
    <sheetView tabSelected="1" zoomScaleNormal="100" workbookViewId="0">
      <selection activeCell="U9" sqref="U9"/>
    </sheetView>
  </sheetViews>
  <sheetFormatPr defaultColWidth="11.3984375" defaultRowHeight="15" customHeight="1"/>
  <cols>
    <col min="1" max="1" width="38.73046875" style="8" bestFit="1" customWidth="1"/>
    <col min="2" max="2" width="11.1328125" style="8" bestFit="1" customWidth="1"/>
    <col min="3" max="4" width="14.73046875" style="15" customWidth="1"/>
    <col min="5" max="5" width="14.1328125" style="19" customWidth="1"/>
    <col min="6" max="6" width="8.86328125" style="16" bestFit="1" customWidth="1"/>
    <col min="7" max="7" width="7.265625" style="8" bestFit="1" customWidth="1"/>
    <col min="8" max="8" width="7.3984375" style="4" bestFit="1" customWidth="1"/>
    <col min="9" max="9" width="11.3984375" style="4" bestFit="1" customWidth="1"/>
    <col min="10" max="10" width="9.265625" style="8" bestFit="1" customWidth="1"/>
    <col min="11" max="11" width="8.73046875" style="2" bestFit="1" customWidth="1"/>
    <col min="12" max="12" width="7.86328125" style="2" bestFit="1" customWidth="1"/>
    <col min="13" max="13" width="9.86328125" style="2" bestFit="1" customWidth="1"/>
    <col min="14" max="14" width="6.3984375" style="2" bestFit="1" customWidth="1"/>
    <col min="15" max="15" width="7.3984375" style="2" bestFit="1" customWidth="1"/>
    <col min="16" max="16" width="8.1328125" style="11" bestFit="1" customWidth="1"/>
    <col min="17" max="17" width="12.265625" style="11" bestFit="1" customWidth="1"/>
    <col min="18" max="18" width="7" style="11" bestFit="1" customWidth="1"/>
    <col min="19" max="16384" width="11.3984375" style="8"/>
  </cols>
  <sheetData>
    <row r="1" spans="1:23" s="1" customFormat="1" ht="30" customHeight="1">
      <c r="A1" s="1" t="s">
        <v>90</v>
      </c>
      <c r="B1" s="1" t="s">
        <v>94</v>
      </c>
      <c r="C1" s="13" t="s">
        <v>103</v>
      </c>
      <c r="D1" s="13" t="s">
        <v>104</v>
      </c>
      <c r="E1" s="20" t="s">
        <v>93</v>
      </c>
      <c r="F1" s="1" t="s">
        <v>88</v>
      </c>
      <c r="G1" s="1" t="s">
        <v>97</v>
      </c>
      <c r="H1" s="3" t="s">
        <v>79</v>
      </c>
      <c r="I1" s="3" t="s">
        <v>105</v>
      </c>
      <c r="J1" s="1" t="s">
        <v>78</v>
      </c>
      <c r="K1" s="1" t="s">
        <v>98</v>
      </c>
      <c r="L1" s="1" t="s">
        <v>99</v>
      </c>
      <c r="M1" s="1" t="s">
        <v>100</v>
      </c>
      <c r="N1" s="1" t="s">
        <v>92</v>
      </c>
      <c r="O1" s="1" t="s">
        <v>96</v>
      </c>
      <c r="P1" s="1" t="s">
        <v>89</v>
      </c>
      <c r="Q1" s="1" t="s">
        <v>101</v>
      </c>
      <c r="R1" s="1" t="s">
        <v>102</v>
      </c>
      <c r="S1" s="1" t="s">
        <v>119</v>
      </c>
      <c r="T1" s="1" t="s">
        <v>153</v>
      </c>
      <c r="U1" s="1" t="s">
        <v>154</v>
      </c>
      <c r="V1" s="20" t="s">
        <v>93</v>
      </c>
      <c r="W1" s="1" t="s">
        <v>96</v>
      </c>
    </row>
    <row r="2" spans="1:23" ht="15" customHeight="1">
      <c r="A2" s="12" t="s">
        <v>48</v>
      </c>
      <c r="B2" s="10">
        <v>11855260</v>
      </c>
      <c r="C2" s="14">
        <v>36895141</v>
      </c>
      <c r="D2" s="18">
        <v>65664721</v>
      </c>
      <c r="E2" s="19">
        <v>45000000</v>
      </c>
      <c r="F2" s="10">
        <v>2706</v>
      </c>
      <c r="G2" s="8">
        <v>0</v>
      </c>
      <c r="H2" s="6">
        <v>0</v>
      </c>
      <c r="I2" s="6">
        <v>1</v>
      </c>
      <c r="J2" s="5" t="s">
        <v>86</v>
      </c>
      <c r="K2" s="2">
        <v>1</v>
      </c>
      <c r="L2" s="2">
        <v>0</v>
      </c>
      <c r="M2" s="2">
        <v>0</v>
      </c>
      <c r="N2" s="2" t="s">
        <v>74</v>
      </c>
      <c r="O2" s="2">
        <v>0</v>
      </c>
      <c r="P2" s="11">
        <v>63</v>
      </c>
      <c r="Q2" s="11">
        <v>0</v>
      </c>
      <c r="R2" s="11">
        <v>0</v>
      </c>
      <c r="S2" s="41">
        <f>((C2-E2)/E2)</f>
        <v>-0.18010797777777779</v>
      </c>
      <c r="T2" s="8">
        <f>IF(J2="Comedy",1,0)</f>
        <v>0</v>
      </c>
      <c r="U2" s="8">
        <f>IF(OR(G2,H2)=TRUE,1,0)</f>
        <v>0</v>
      </c>
      <c r="V2" s="19">
        <v>45000000</v>
      </c>
      <c r="W2" s="2">
        <v>0</v>
      </c>
    </row>
    <row r="3" spans="1:23" ht="15" customHeight="1">
      <c r="A3" s="12" t="s">
        <v>49</v>
      </c>
      <c r="B3" s="10">
        <v>10023835</v>
      </c>
      <c r="C3" s="14">
        <v>36323505</v>
      </c>
      <c r="D3" s="18">
        <v>2146261</v>
      </c>
      <c r="E3" s="19">
        <v>23000000</v>
      </c>
      <c r="F3" s="10">
        <v>2914</v>
      </c>
      <c r="G3" s="8">
        <v>0</v>
      </c>
      <c r="H3" s="6">
        <v>0</v>
      </c>
      <c r="I3" s="6">
        <v>1</v>
      </c>
      <c r="J3" s="5" t="s">
        <v>84</v>
      </c>
      <c r="K3" s="2">
        <v>0</v>
      </c>
      <c r="L3" s="2">
        <v>0</v>
      </c>
      <c r="M3" s="2">
        <v>0</v>
      </c>
      <c r="N3" s="2" t="s">
        <v>74</v>
      </c>
      <c r="O3" s="2">
        <v>0</v>
      </c>
      <c r="P3" s="11">
        <v>47</v>
      </c>
      <c r="Q3" s="11">
        <v>0</v>
      </c>
      <c r="R3" s="11">
        <v>0</v>
      </c>
      <c r="S3" s="41">
        <f t="shared" ref="S3:S66" si="0">((C3-E3)/E3)</f>
        <v>0.57928282608695647</v>
      </c>
      <c r="T3" s="8">
        <f t="shared" ref="T3:T66" si="1">IF(J3="Comedy",1,0)</f>
        <v>1</v>
      </c>
      <c r="U3" s="8">
        <f t="shared" ref="U3:U66" si="2">IF(OR(G3,H3)=TRUE,1,0)</f>
        <v>0</v>
      </c>
      <c r="V3" s="19">
        <v>23000000</v>
      </c>
      <c r="W3" s="2">
        <v>0</v>
      </c>
    </row>
    <row r="4" spans="1:23" ht="15" customHeight="1">
      <c r="A4" s="12" t="s">
        <v>37</v>
      </c>
      <c r="B4" s="10">
        <v>15005604</v>
      </c>
      <c r="C4" s="14">
        <v>50866635</v>
      </c>
      <c r="D4" s="18">
        <v>69309076</v>
      </c>
      <c r="E4" s="19">
        <v>40000000</v>
      </c>
      <c r="F4" s="10">
        <v>2465</v>
      </c>
      <c r="G4" s="8">
        <v>0</v>
      </c>
      <c r="H4" s="6">
        <v>0</v>
      </c>
      <c r="I4" s="6">
        <v>1</v>
      </c>
      <c r="J4" s="5" t="s">
        <v>91</v>
      </c>
      <c r="K4" s="2">
        <v>0</v>
      </c>
      <c r="L4" s="2">
        <v>0</v>
      </c>
      <c r="M4" s="2">
        <v>0</v>
      </c>
      <c r="N4" s="2" t="s">
        <v>77</v>
      </c>
      <c r="O4" s="2">
        <v>1</v>
      </c>
      <c r="P4" s="11">
        <v>68</v>
      </c>
      <c r="Q4" s="11">
        <v>3</v>
      </c>
      <c r="R4" s="11">
        <v>0</v>
      </c>
      <c r="S4" s="41">
        <f t="shared" si="0"/>
        <v>0.271665875</v>
      </c>
      <c r="T4" s="8">
        <f t="shared" si="1"/>
        <v>0</v>
      </c>
      <c r="U4" s="8">
        <f t="shared" si="2"/>
        <v>0</v>
      </c>
      <c r="V4" s="19">
        <v>40000000</v>
      </c>
      <c r="W4" s="2">
        <v>1</v>
      </c>
    </row>
    <row r="5" spans="1:23" ht="15" customHeight="1">
      <c r="A5" s="12" t="s">
        <v>71</v>
      </c>
      <c r="B5" s="17">
        <v>4294936</v>
      </c>
      <c r="C5" s="14">
        <v>15132763</v>
      </c>
      <c r="D5" s="18">
        <v>97854413</v>
      </c>
      <c r="E5" s="19">
        <v>86000000</v>
      </c>
      <c r="F5" s="10">
        <v>2247</v>
      </c>
      <c r="G5" s="8">
        <v>0</v>
      </c>
      <c r="H5" s="6">
        <v>0</v>
      </c>
      <c r="I5" s="6">
        <v>0</v>
      </c>
      <c r="J5" s="5" t="s">
        <v>80</v>
      </c>
      <c r="K5" s="2">
        <v>1</v>
      </c>
      <c r="L5" s="2">
        <v>0</v>
      </c>
      <c r="M5" s="2">
        <v>0</v>
      </c>
      <c r="N5" s="2" t="s">
        <v>75</v>
      </c>
      <c r="O5" s="2">
        <v>0</v>
      </c>
      <c r="P5" s="11">
        <v>39</v>
      </c>
      <c r="Q5" s="11">
        <v>0</v>
      </c>
      <c r="R5" s="11">
        <v>0</v>
      </c>
      <c r="S5" s="41">
        <f t="shared" si="0"/>
        <v>-0.82403763953488374</v>
      </c>
      <c r="T5" s="8">
        <f t="shared" si="1"/>
        <v>0</v>
      </c>
      <c r="U5" s="8">
        <f t="shared" si="2"/>
        <v>0</v>
      </c>
      <c r="V5" s="19">
        <v>86000000</v>
      </c>
      <c r="W5" s="2">
        <v>0</v>
      </c>
    </row>
    <row r="6" spans="1:23" ht="15" customHeight="1">
      <c r="A6" s="12" t="s">
        <v>64</v>
      </c>
      <c r="B6" s="10">
        <v>11554404</v>
      </c>
      <c r="C6" s="14">
        <v>21170563</v>
      </c>
      <c r="D6" s="14">
        <v>0</v>
      </c>
      <c r="E6" s="19">
        <v>20000000</v>
      </c>
      <c r="F6" s="10">
        <v>1602</v>
      </c>
      <c r="G6" s="8">
        <v>0</v>
      </c>
      <c r="H6" s="6">
        <v>0</v>
      </c>
      <c r="I6" s="6">
        <v>1</v>
      </c>
      <c r="J6" s="5" t="s">
        <v>83</v>
      </c>
      <c r="K6" s="2">
        <v>0</v>
      </c>
      <c r="L6" s="2">
        <v>0</v>
      </c>
      <c r="M6" s="2">
        <v>0</v>
      </c>
      <c r="N6" s="2" t="s">
        <v>74</v>
      </c>
      <c r="O6" s="2">
        <v>0</v>
      </c>
      <c r="P6" s="11">
        <v>63</v>
      </c>
      <c r="Q6" s="11">
        <v>0</v>
      </c>
      <c r="R6" s="11">
        <v>0</v>
      </c>
      <c r="S6" s="41">
        <f t="shared" si="0"/>
        <v>5.8528150000000001E-2</v>
      </c>
      <c r="T6" s="8">
        <f t="shared" si="1"/>
        <v>0</v>
      </c>
      <c r="U6" s="8">
        <f t="shared" si="2"/>
        <v>0</v>
      </c>
      <c r="V6" s="19">
        <v>20000000</v>
      </c>
      <c r="W6" s="2">
        <v>0</v>
      </c>
    </row>
    <row r="7" spans="1:23" ht="15" customHeight="1">
      <c r="A7" s="12" t="s">
        <v>53</v>
      </c>
      <c r="B7" s="17">
        <v>5558095</v>
      </c>
      <c r="C7" s="14">
        <v>34302837</v>
      </c>
      <c r="D7" s="18">
        <v>101027326</v>
      </c>
      <c r="E7" s="19">
        <v>20000000</v>
      </c>
      <c r="F7" s="10">
        <v>1251</v>
      </c>
      <c r="G7" s="8">
        <v>0</v>
      </c>
      <c r="H7" s="6">
        <v>0</v>
      </c>
      <c r="I7" s="6">
        <v>1</v>
      </c>
      <c r="J7" s="5" t="s">
        <v>83</v>
      </c>
      <c r="K7" s="2">
        <v>0</v>
      </c>
      <c r="L7" s="2">
        <v>0</v>
      </c>
      <c r="M7" s="2">
        <v>0</v>
      </c>
      <c r="N7" s="2" t="s">
        <v>77</v>
      </c>
      <c r="O7" s="2">
        <v>1</v>
      </c>
      <c r="P7" s="11">
        <v>69</v>
      </c>
      <c r="Q7" s="11">
        <v>7</v>
      </c>
      <c r="R7" s="11">
        <v>1</v>
      </c>
      <c r="S7" s="41">
        <f t="shared" si="0"/>
        <v>0.71514184999999997</v>
      </c>
      <c r="T7" s="8">
        <f t="shared" si="1"/>
        <v>0</v>
      </c>
      <c r="U7" s="8">
        <f t="shared" si="2"/>
        <v>0</v>
      </c>
      <c r="V7" s="19">
        <v>20000000</v>
      </c>
      <c r="W7" s="2">
        <v>1</v>
      </c>
    </row>
    <row r="8" spans="1:23" ht="15" customHeight="1">
      <c r="A8" s="12" t="s">
        <v>19</v>
      </c>
      <c r="B8" s="10">
        <v>15820864</v>
      </c>
      <c r="C8" s="14">
        <v>72637803</v>
      </c>
      <c r="D8" s="18">
        <v>43272126</v>
      </c>
      <c r="E8" s="19">
        <v>51000000</v>
      </c>
      <c r="F8" s="10">
        <v>3311</v>
      </c>
      <c r="G8" s="8">
        <v>0</v>
      </c>
      <c r="H8" s="6">
        <v>0</v>
      </c>
      <c r="I8" s="6">
        <v>1</v>
      </c>
      <c r="J8" s="5" t="s">
        <v>80</v>
      </c>
      <c r="K8" s="2">
        <v>1</v>
      </c>
      <c r="L8" s="2">
        <v>0</v>
      </c>
      <c r="M8" s="2">
        <v>0</v>
      </c>
      <c r="N8" s="2" t="s">
        <v>75</v>
      </c>
      <c r="O8" s="2">
        <v>0</v>
      </c>
      <c r="P8" s="11">
        <v>42</v>
      </c>
      <c r="Q8" s="11">
        <v>0</v>
      </c>
      <c r="R8" s="11">
        <v>0</v>
      </c>
      <c r="S8" s="41">
        <f t="shared" si="0"/>
        <v>0.4242706470588235</v>
      </c>
      <c r="T8" s="8">
        <f t="shared" si="1"/>
        <v>0</v>
      </c>
      <c r="U8" s="8">
        <f t="shared" si="2"/>
        <v>0</v>
      </c>
      <c r="V8" s="19">
        <v>51000000</v>
      </c>
      <c r="W8" s="2">
        <v>0</v>
      </c>
    </row>
    <row r="9" spans="1:23" ht="15" customHeight="1">
      <c r="A9" s="12" t="s">
        <v>24</v>
      </c>
      <c r="B9" s="10">
        <v>27736056</v>
      </c>
      <c r="C9" s="14">
        <v>70165972</v>
      </c>
      <c r="D9" s="18">
        <v>68079671</v>
      </c>
      <c r="E9" s="19">
        <v>40000000</v>
      </c>
      <c r="F9" s="10">
        <v>3261</v>
      </c>
      <c r="G9" s="8">
        <v>0</v>
      </c>
      <c r="H9" s="6">
        <v>1</v>
      </c>
      <c r="I9" s="6">
        <v>1</v>
      </c>
      <c r="J9" s="5" t="s">
        <v>84</v>
      </c>
      <c r="K9" s="2">
        <v>0</v>
      </c>
      <c r="L9" s="2">
        <v>1</v>
      </c>
      <c r="M9" s="2">
        <v>1</v>
      </c>
      <c r="N9" s="2" t="s">
        <v>74</v>
      </c>
      <c r="O9" s="2">
        <v>0</v>
      </c>
      <c r="P9" s="11">
        <v>34</v>
      </c>
      <c r="Q9" s="11">
        <v>0</v>
      </c>
      <c r="R9" s="11">
        <v>0</v>
      </c>
      <c r="S9" s="41">
        <f t="shared" si="0"/>
        <v>0.75414930000000002</v>
      </c>
      <c r="T9" s="8">
        <f t="shared" si="1"/>
        <v>1</v>
      </c>
      <c r="U9" s="8">
        <f t="shared" si="2"/>
        <v>1</v>
      </c>
      <c r="V9" s="19">
        <v>40000000</v>
      </c>
      <c r="W9" s="2">
        <v>0</v>
      </c>
    </row>
    <row r="10" spans="1:23" ht="15" customHeight="1">
      <c r="A10" s="12" t="s">
        <v>32</v>
      </c>
      <c r="B10" s="10">
        <v>8648324</v>
      </c>
      <c r="C10" s="14">
        <v>57377916</v>
      </c>
      <c r="D10" s="18">
        <v>171407179</v>
      </c>
      <c r="E10" s="19">
        <v>100000000</v>
      </c>
      <c r="F10" s="10">
        <v>1910</v>
      </c>
      <c r="G10" s="8">
        <v>0</v>
      </c>
      <c r="H10" s="6">
        <v>0</v>
      </c>
      <c r="I10" s="6">
        <v>1</v>
      </c>
      <c r="J10" s="5" t="s">
        <v>83</v>
      </c>
      <c r="K10" s="2">
        <v>0</v>
      </c>
      <c r="L10" s="2">
        <v>0</v>
      </c>
      <c r="M10" s="2">
        <v>1</v>
      </c>
      <c r="N10" s="2" t="s">
        <v>77</v>
      </c>
      <c r="O10" s="2">
        <v>1</v>
      </c>
      <c r="P10" s="11">
        <v>63</v>
      </c>
      <c r="Q10" s="11">
        <v>5</v>
      </c>
      <c r="R10" s="11">
        <v>0</v>
      </c>
      <c r="S10" s="41">
        <f t="shared" si="0"/>
        <v>-0.42622083999999999</v>
      </c>
      <c r="T10" s="8">
        <f t="shared" si="1"/>
        <v>0</v>
      </c>
      <c r="U10" s="8">
        <f t="shared" si="2"/>
        <v>0</v>
      </c>
      <c r="V10" s="19">
        <v>100000000</v>
      </c>
      <c r="W10" s="2">
        <v>1</v>
      </c>
    </row>
    <row r="11" spans="1:23" ht="15" customHeight="1">
      <c r="A11" s="12" t="s">
        <v>95</v>
      </c>
      <c r="B11" s="10">
        <v>11457353</v>
      </c>
      <c r="C11" s="14">
        <v>82599768</v>
      </c>
      <c r="D11" s="18">
        <v>61768463</v>
      </c>
      <c r="E11" s="19">
        <v>85000000</v>
      </c>
      <c r="F11" s="10">
        <v>3566</v>
      </c>
      <c r="G11" s="8">
        <v>1</v>
      </c>
      <c r="H11" s="6">
        <v>0</v>
      </c>
      <c r="I11" s="6">
        <v>1</v>
      </c>
      <c r="J11" s="5" t="s">
        <v>84</v>
      </c>
      <c r="K11" s="2">
        <v>0</v>
      </c>
      <c r="L11" s="2">
        <v>0</v>
      </c>
      <c r="M11" s="2">
        <v>0</v>
      </c>
      <c r="N11" s="2" t="s">
        <v>76</v>
      </c>
      <c r="O11" s="2">
        <v>0</v>
      </c>
      <c r="P11" s="11">
        <v>68</v>
      </c>
      <c r="Q11" s="11">
        <v>0</v>
      </c>
      <c r="R11" s="11">
        <v>0</v>
      </c>
      <c r="S11" s="41">
        <f t="shared" si="0"/>
        <v>-2.8238023529411765E-2</v>
      </c>
      <c r="T11" s="8">
        <f t="shared" si="1"/>
        <v>1</v>
      </c>
      <c r="U11" s="8">
        <f t="shared" si="2"/>
        <v>1</v>
      </c>
      <c r="V11" s="19">
        <v>85000000</v>
      </c>
      <c r="W11" s="2">
        <v>0</v>
      </c>
    </row>
    <row r="12" spans="1:23" ht="15" customHeight="1">
      <c r="A12" s="12" t="s">
        <v>51</v>
      </c>
      <c r="B12" s="17">
        <v>10197775</v>
      </c>
      <c r="C12" s="14">
        <v>35327768</v>
      </c>
      <c r="D12" s="18">
        <v>33897819</v>
      </c>
      <c r="E12" s="19">
        <v>76000000</v>
      </c>
      <c r="F12" s="10">
        <v>1209</v>
      </c>
      <c r="G12" s="8">
        <v>1</v>
      </c>
      <c r="H12" s="6">
        <v>0</v>
      </c>
      <c r="I12" s="6">
        <v>0</v>
      </c>
      <c r="J12" s="5" t="s">
        <v>81</v>
      </c>
      <c r="K12" s="2">
        <v>0</v>
      </c>
      <c r="L12" s="2">
        <v>0</v>
      </c>
      <c r="M12" s="2">
        <v>0</v>
      </c>
      <c r="N12" s="2" t="s">
        <v>77</v>
      </c>
      <c r="O12" s="2">
        <v>1</v>
      </c>
      <c r="P12" s="11">
        <v>84</v>
      </c>
      <c r="Q12" s="11">
        <v>3</v>
      </c>
      <c r="R12" s="11">
        <v>0</v>
      </c>
      <c r="S12" s="41">
        <f t="shared" si="0"/>
        <v>-0.53516094736842101</v>
      </c>
      <c r="T12" s="8">
        <f t="shared" si="1"/>
        <v>0</v>
      </c>
      <c r="U12" s="8">
        <f t="shared" si="2"/>
        <v>1</v>
      </c>
      <c r="V12" s="19">
        <v>76000000</v>
      </c>
      <c r="W12" s="2">
        <v>1</v>
      </c>
    </row>
    <row r="13" spans="1:23" ht="15" customHeight="1">
      <c r="A13" s="12" t="s">
        <v>4</v>
      </c>
      <c r="B13" s="10">
        <v>40011365</v>
      </c>
      <c r="C13" s="14">
        <v>137355633</v>
      </c>
      <c r="D13" s="18">
        <v>100325666</v>
      </c>
      <c r="E13" s="19">
        <v>82500000</v>
      </c>
      <c r="F13" s="10">
        <v>3749</v>
      </c>
      <c r="G13" s="8">
        <v>0</v>
      </c>
      <c r="H13" s="6">
        <v>0</v>
      </c>
      <c r="I13" s="6">
        <v>1</v>
      </c>
      <c r="J13" s="5" t="s">
        <v>84</v>
      </c>
      <c r="K13" s="2">
        <v>1</v>
      </c>
      <c r="L13" s="2">
        <v>0</v>
      </c>
      <c r="M13" s="2">
        <v>0</v>
      </c>
      <c r="N13" s="2" t="s">
        <v>74</v>
      </c>
      <c r="O13" s="2">
        <v>0</v>
      </c>
      <c r="P13" s="11">
        <v>45</v>
      </c>
      <c r="Q13" s="11">
        <v>1</v>
      </c>
      <c r="R13" s="11">
        <v>0</v>
      </c>
      <c r="S13" s="41">
        <f t="shared" si="0"/>
        <v>0.66491676363636365</v>
      </c>
      <c r="T13" s="8">
        <f t="shared" si="1"/>
        <v>1</v>
      </c>
      <c r="U13" s="8">
        <f t="shared" si="2"/>
        <v>0</v>
      </c>
      <c r="V13" s="19">
        <v>82500000</v>
      </c>
      <c r="W13" s="2">
        <v>0</v>
      </c>
    </row>
    <row r="14" spans="1:23" ht="15" customHeight="1">
      <c r="A14" s="12" t="s">
        <v>31</v>
      </c>
      <c r="B14" s="10">
        <v>14703405</v>
      </c>
      <c r="C14" s="14">
        <v>58360760</v>
      </c>
      <c r="D14" s="18">
        <v>11474055</v>
      </c>
      <c r="E14" s="19">
        <v>50000000</v>
      </c>
      <c r="F14" s="10">
        <v>2566</v>
      </c>
      <c r="G14" s="8">
        <v>1</v>
      </c>
      <c r="H14" s="6">
        <v>0</v>
      </c>
      <c r="I14" s="6">
        <v>1</v>
      </c>
      <c r="J14" s="5" t="s">
        <v>80</v>
      </c>
      <c r="K14" s="2">
        <v>0</v>
      </c>
      <c r="L14" s="2">
        <v>0</v>
      </c>
      <c r="M14" s="2">
        <v>0</v>
      </c>
      <c r="N14" s="2" t="s">
        <v>76</v>
      </c>
      <c r="O14" s="2">
        <v>0</v>
      </c>
      <c r="P14" s="11">
        <v>62</v>
      </c>
      <c r="Q14" s="11">
        <v>0</v>
      </c>
      <c r="R14" s="11">
        <v>0</v>
      </c>
      <c r="S14" s="41">
        <f t="shared" si="0"/>
        <v>0.16721520000000001</v>
      </c>
      <c r="T14" s="8">
        <f t="shared" si="1"/>
        <v>0</v>
      </c>
      <c r="U14" s="8">
        <f t="shared" si="2"/>
        <v>1</v>
      </c>
      <c r="V14" s="19">
        <v>50000000</v>
      </c>
      <c r="W14" s="2">
        <v>0</v>
      </c>
    </row>
    <row r="15" spans="1:23" ht="15" customHeight="1">
      <c r="A15" s="12" t="s">
        <v>38</v>
      </c>
      <c r="B15" s="10">
        <v>19076261</v>
      </c>
      <c r="C15" s="14">
        <v>48548426</v>
      </c>
      <c r="D15" s="18">
        <v>36247230</v>
      </c>
      <c r="E15" s="19">
        <v>20000000</v>
      </c>
      <c r="F15" s="10">
        <v>2896</v>
      </c>
      <c r="G15" s="8">
        <v>0</v>
      </c>
      <c r="H15" s="6">
        <v>0</v>
      </c>
      <c r="I15" s="6">
        <v>1</v>
      </c>
      <c r="J15" s="5" t="s">
        <v>84</v>
      </c>
      <c r="K15" s="9">
        <v>0</v>
      </c>
      <c r="L15" s="2">
        <v>0</v>
      </c>
      <c r="M15" s="2">
        <v>0</v>
      </c>
      <c r="N15" s="2" t="s">
        <v>74</v>
      </c>
      <c r="O15" s="2">
        <v>0</v>
      </c>
      <c r="P15" s="11">
        <v>11</v>
      </c>
      <c r="Q15" s="11">
        <v>0</v>
      </c>
      <c r="R15" s="11">
        <v>0</v>
      </c>
      <c r="S15" s="41">
        <f t="shared" si="0"/>
        <v>1.4274213</v>
      </c>
      <c r="T15" s="8">
        <f t="shared" si="1"/>
        <v>1</v>
      </c>
      <c r="U15" s="8">
        <f t="shared" si="2"/>
        <v>0</v>
      </c>
      <c r="V15" s="19">
        <v>20000000</v>
      </c>
      <c r="W15" s="2">
        <v>0</v>
      </c>
    </row>
    <row r="16" spans="1:23" ht="15" customHeight="1">
      <c r="A16" s="12" t="s">
        <v>25</v>
      </c>
      <c r="B16" s="10">
        <v>20574802</v>
      </c>
      <c r="C16" s="14">
        <v>64038616</v>
      </c>
      <c r="D16" s="18">
        <v>116518934</v>
      </c>
      <c r="E16" s="19">
        <v>75000000</v>
      </c>
      <c r="F16" s="10">
        <v>3108</v>
      </c>
      <c r="G16" s="8">
        <v>0</v>
      </c>
      <c r="H16" s="6">
        <v>0</v>
      </c>
      <c r="I16" s="6">
        <v>1</v>
      </c>
      <c r="J16" s="5" t="s">
        <v>81</v>
      </c>
      <c r="K16" s="2">
        <v>1</v>
      </c>
      <c r="L16" s="2">
        <v>1</v>
      </c>
      <c r="M16" s="2">
        <v>0</v>
      </c>
      <c r="N16" s="2" t="s">
        <v>74</v>
      </c>
      <c r="O16" s="2">
        <v>0</v>
      </c>
      <c r="P16" s="11">
        <v>59</v>
      </c>
      <c r="Q16" s="11">
        <v>0</v>
      </c>
      <c r="R16" s="11">
        <v>0</v>
      </c>
      <c r="S16" s="41">
        <f t="shared" si="0"/>
        <v>-0.14615178666666667</v>
      </c>
      <c r="T16" s="8">
        <f t="shared" si="1"/>
        <v>0</v>
      </c>
      <c r="U16" s="8">
        <f t="shared" si="2"/>
        <v>0</v>
      </c>
      <c r="V16" s="19">
        <v>75000000</v>
      </c>
      <c r="W16" s="2">
        <v>0</v>
      </c>
    </row>
    <row r="17" spans="1:23" ht="15" customHeight="1">
      <c r="A17" s="12" t="s">
        <v>8</v>
      </c>
      <c r="B17" s="17">
        <v>8953734</v>
      </c>
      <c r="C17" s="14">
        <v>103365956</v>
      </c>
      <c r="D17" s="18">
        <v>51200910</v>
      </c>
      <c r="E17" s="19">
        <v>75000000</v>
      </c>
      <c r="F17" s="7">
        <v>852</v>
      </c>
      <c r="G17" s="8">
        <v>0</v>
      </c>
      <c r="H17" s="6">
        <v>0</v>
      </c>
      <c r="I17" s="6">
        <v>1</v>
      </c>
      <c r="J17" s="5" t="s">
        <v>83</v>
      </c>
      <c r="K17" s="2">
        <v>0</v>
      </c>
      <c r="L17" s="2">
        <v>0</v>
      </c>
      <c r="M17" s="2">
        <v>0</v>
      </c>
      <c r="N17" s="2" t="s">
        <v>74</v>
      </c>
      <c r="O17" s="2">
        <v>0</v>
      </c>
      <c r="P17" s="11">
        <v>76</v>
      </c>
      <c r="Q17" s="11">
        <v>8</v>
      </c>
      <c r="R17" s="11">
        <v>2</v>
      </c>
      <c r="S17" s="41">
        <f t="shared" si="0"/>
        <v>0.37821274666666665</v>
      </c>
      <c r="T17" s="8">
        <f t="shared" si="1"/>
        <v>0</v>
      </c>
      <c r="U17" s="8">
        <f t="shared" si="2"/>
        <v>0</v>
      </c>
      <c r="V17" s="19">
        <v>75000000</v>
      </c>
      <c r="W17" s="2">
        <v>0</v>
      </c>
    </row>
    <row r="18" spans="1:23" ht="15" customHeight="1">
      <c r="A18" s="12" t="s">
        <v>14</v>
      </c>
      <c r="B18" s="10">
        <v>20188176</v>
      </c>
      <c r="C18" s="14">
        <v>81612565</v>
      </c>
      <c r="D18" s="18">
        <v>38843429</v>
      </c>
      <c r="E18" s="19">
        <v>40000000</v>
      </c>
      <c r="F18" s="10">
        <v>3066</v>
      </c>
      <c r="G18" s="8">
        <v>1</v>
      </c>
      <c r="H18" s="6">
        <v>0</v>
      </c>
      <c r="I18" s="6">
        <v>1</v>
      </c>
      <c r="J18" s="5" t="s">
        <v>83</v>
      </c>
      <c r="K18" s="2">
        <v>0</v>
      </c>
      <c r="L18" s="2">
        <v>1</v>
      </c>
      <c r="M18" s="2">
        <v>0</v>
      </c>
      <c r="N18" s="2" t="s">
        <v>75</v>
      </c>
      <c r="O18" s="2">
        <v>0</v>
      </c>
      <c r="P18" s="11">
        <v>64</v>
      </c>
      <c r="Q18" s="11">
        <v>0</v>
      </c>
      <c r="R18" s="11">
        <v>0</v>
      </c>
      <c r="S18" s="41">
        <f t="shared" si="0"/>
        <v>1.0403141250000001</v>
      </c>
      <c r="T18" s="8">
        <f t="shared" si="1"/>
        <v>0</v>
      </c>
      <c r="U18" s="8">
        <f t="shared" si="2"/>
        <v>1</v>
      </c>
      <c r="V18" s="19">
        <v>40000000</v>
      </c>
      <c r="W18" s="2">
        <v>0</v>
      </c>
    </row>
    <row r="19" spans="1:23" ht="15" customHeight="1">
      <c r="A19" s="12" t="s">
        <v>17</v>
      </c>
      <c r="B19" s="10">
        <v>23239907</v>
      </c>
      <c r="C19" s="14">
        <v>75030163</v>
      </c>
      <c r="D19" s="18">
        <v>174390688</v>
      </c>
      <c r="E19" s="19">
        <v>100000000</v>
      </c>
      <c r="F19" s="10">
        <v>3020</v>
      </c>
      <c r="G19" s="8">
        <v>1</v>
      </c>
      <c r="H19" s="6">
        <v>0</v>
      </c>
      <c r="I19" s="6">
        <v>1</v>
      </c>
      <c r="J19" s="5" t="s">
        <v>82</v>
      </c>
      <c r="K19" s="2">
        <v>0</v>
      </c>
      <c r="L19" s="2">
        <v>0</v>
      </c>
      <c r="M19" s="2">
        <v>0</v>
      </c>
      <c r="N19" s="2" t="s">
        <v>75</v>
      </c>
      <c r="O19" s="2">
        <v>0</v>
      </c>
      <c r="P19" s="11">
        <v>38</v>
      </c>
      <c r="Q19" s="11">
        <v>0</v>
      </c>
      <c r="R19" s="11">
        <v>0</v>
      </c>
      <c r="S19" s="41">
        <f t="shared" si="0"/>
        <v>-0.24969837</v>
      </c>
      <c r="T19" s="8">
        <f t="shared" si="1"/>
        <v>0</v>
      </c>
      <c r="U19" s="8">
        <f t="shared" si="2"/>
        <v>1</v>
      </c>
      <c r="V19" s="19">
        <v>100000000</v>
      </c>
      <c r="W19" s="2">
        <v>0</v>
      </c>
    </row>
    <row r="20" spans="1:23" ht="15" customHeight="1">
      <c r="A20" s="12" t="s">
        <v>10</v>
      </c>
      <c r="B20" s="10">
        <v>24411322</v>
      </c>
      <c r="C20" s="14">
        <v>88715192</v>
      </c>
      <c r="D20" s="18">
        <v>39691695</v>
      </c>
      <c r="E20" s="19">
        <v>50000000</v>
      </c>
      <c r="F20" s="10">
        <v>3057</v>
      </c>
      <c r="G20" s="8">
        <v>0</v>
      </c>
      <c r="H20" s="6">
        <v>0</v>
      </c>
      <c r="I20" s="6">
        <v>1</v>
      </c>
      <c r="J20" s="5" t="s">
        <v>84</v>
      </c>
      <c r="K20" s="2">
        <v>0</v>
      </c>
      <c r="L20" s="2">
        <v>0</v>
      </c>
      <c r="M20" s="2">
        <v>0</v>
      </c>
      <c r="N20" s="2" t="s">
        <v>74</v>
      </c>
      <c r="O20" s="2">
        <v>0</v>
      </c>
      <c r="P20" s="11">
        <v>47</v>
      </c>
      <c r="Q20" s="11">
        <v>0</v>
      </c>
      <c r="R20" s="11">
        <v>0</v>
      </c>
      <c r="S20" s="41">
        <f t="shared" si="0"/>
        <v>0.77430383999999997</v>
      </c>
      <c r="T20" s="8">
        <f t="shared" si="1"/>
        <v>1</v>
      </c>
      <c r="U20" s="8">
        <f t="shared" si="2"/>
        <v>0</v>
      </c>
      <c r="V20" s="19">
        <v>50000000</v>
      </c>
      <c r="W20" s="2">
        <v>0</v>
      </c>
    </row>
    <row r="21" spans="1:23" ht="15" customHeight="1">
      <c r="A21" s="12" t="s">
        <v>34</v>
      </c>
      <c r="B21" s="10">
        <v>19173094</v>
      </c>
      <c r="C21" s="14">
        <v>54098051</v>
      </c>
      <c r="D21" s="18">
        <v>59172557</v>
      </c>
      <c r="E21" s="19">
        <v>25000000</v>
      </c>
      <c r="F21" s="10">
        <v>2880</v>
      </c>
      <c r="G21" s="8">
        <v>0</v>
      </c>
      <c r="H21" s="6">
        <v>1</v>
      </c>
      <c r="I21" s="6">
        <v>1</v>
      </c>
      <c r="J21" s="5" t="s">
        <v>85</v>
      </c>
      <c r="K21" s="2">
        <v>0</v>
      </c>
      <c r="L21" s="2">
        <v>0</v>
      </c>
      <c r="M21" s="2">
        <v>0</v>
      </c>
      <c r="N21" s="2" t="s">
        <v>77</v>
      </c>
      <c r="O21" s="2">
        <v>1</v>
      </c>
      <c r="P21" s="11">
        <v>41</v>
      </c>
      <c r="Q21" s="11">
        <v>0</v>
      </c>
      <c r="R21" s="11">
        <v>0</v>
      </c>
      <c r="S21" s="41">
        <f t="shared" si="0"/>
        <v>1.1639220400000001</v>
      </c>
      <c r="T21" s="8">
        <f t="shared" si="1"/>
        <v>0</v>
      </c>
      <c r="U21" s="8">
        <f t="shared" si="2"/>
        <v>1</v>
      </c>
      <c r="V21" s="19">
        <v>25000000</v>
      </c>
      <c r="W21" s="2">
        <v>1</v>
      </c>
    </row>
    <row r="22" spans="1:23" ht="15" customHeight="1">
      <c r="A22" s="12" t="s">
        <v>56</v>
      </c>
      <c r="B22" s="10">
        <v>10245190</v>
      </c>
      <c r="C22" s="14">
        <v>33602376</v>
      </c>
      <c r="D22" s="18">
        <v>32297873</v>
      </c>
      <c r="E22" s="19">
        <v>90000000</v>
      </c>
      <c r="F22" s="10">
        <v>1876</v>
      </c>
      <c r="G22" s="8">
        <v>1</v>
      </c>
      <c r="H22" s="6">
        <v>0</v>
      </c>
      <c r="I22" s="6">
        <v>1</v>
      </c>
      <c r="J22" s="5" t="s">
        <v>82</v>
      </c>
      <c r="K22" s="2">
        <v>1</v>
      </c>
      <c r="L22" s="2">
        <v>0</v>
      </c>
      <c r="M22" s="2">
        <v>0</v>
      </c>
      <c r="N22" s="2" t="s">
        <v>77</v>
      </c>
      <c r="O22" s="2">
        <v>1</v>
      </c>
      <c r="P22" s="11">
        <v>79</v>
      </c>
      <c r="Q22" s="11">
        <v>2</v>
      </c>
      <c r="R22" s="11">
        <v>0</v>
      </c>
      <c r="S22" s="41">
        <f t="shared" si="0"/>
        <v>-0.62664026666666661</v>
      </c>
      <c r="T22" s="8">
        <f t="shared" si="1"/>
        <v>0</v>
      </c>
      <c r="U22" s="8">
        <f t="shared" si="2"/>
        <v>1</v>
      </c>
      <c r="V22" s="19">
        <v>90000000</v>
      </c>
      <c r="W22" s="2">
        <v>1</v>
      </c>
    </row>
    <row r="23" spans="1:23" ht="15" customHeight="1">
      <c r="A23" s="12" t="s">
        <v>73</v>
      </c>
      <c r="B23" s="10">
        <v>6004219</v>
      </c>
      <c r="C23" s="14">
        <v>13090630</v>
      </c>
      <c r="D23" s="18">
        <v>4679984</v>
      </c>
      <c r="E23" s="19">
        <v>60000000</v>
      </c>
      <c r="F23" s="10">
        <v>2033</v>
      </c>
      <c r="G23" s="8">
        <v>0</v>
      </c>
      <c r="H23" s="6">
        <v>0</v>
      </c>
      <c r="I23" s="6">
        <v>0</v>
      </c>
      <c r="J23" s="5" t="s">
        <v>82</v>
      </c>
      <c r="K23" s="2">
        <v>1</v>
      </c>
      <c r="L23" s="2">
        <v>0</v>
      </c>
      <c r="M23" s="2">
        <v>0</v>
      </c>
      <c r="N23" s="2" t="s">
        <v>74</v>
      </c>
      <c r="O23" s="2">
        <v>0</v>
      </c>
      <c r="P23" s="11">
        <v>47</v>
      </c>
      <c r="Q23" s="11">
        <v>0</v>
      </c>
      <c r="R23" s="11">
        <v>0</v>
      </c>
      <c r="S23" s="41">
        <f t="shared" si="0"/>
        <v>-0.78182283333333336</v>
      </c>
      <c r="T23" s="8">
        <f t="shared" si="1"/>
        <v>0</v>
      </c>
      <c r="U23" s="8">
        <f t="shared" si="2"/>
        <v>0</v>
      </c>
      <c r="V23" s="19">
        <v>60000000</v>
      </c>
      <c r="W23" s="2">
        <v>0</v>
      </c>
    </row>
    <row r="24" spans="1:23" ht="15" customHeight="1">
      <c r="A24" s="12" t="s">
        <v>44</v>
      </c>
      <c r="B24" s="10">
        <v>14414630</v>
      </c>
      <c r="C24" s="14">
        <v>38432823</v>
      </c>
      <c r="D24" s="18">
        <v>3048028</v>
      </c>
      <c r="E24" s="19">
        <v>30000000</v>
      </c>
      <c r="F24" s="10">
        <v>3504</v>
      </c>
      <c r="G24" s="8">
        <v>0</v>
      </c>
      <c r="H24" s="6">
        <v>0</v>
      </c>
      <c r="I24" s="6">
        <v>1</v>
      </c>
      <c r="J24" s="5" t="s">
        <v>83</v>
      </c>
      <c r="K24" s="2">
        <v>0</v>
      </c>
      <c r="L24" s="2">
        <v>0</v>
      </c>
      <c r="M24" s="2">
        <v>0</v>
      </c>
      <c r="N24" s="2" t="s">
        <v>74</v>
      </c>
      <c r="O24" s="2">
        <v>0</v>
      </c>
      <c r="P24" s="11">
        <v>52</v>
      </c>
      <c r="Q24" s="11">
        <v>0</v>
      </c>
      <c r="R24" s="11">
        <v>0</v>
      </c>
      <c r="S24" s="41">
        <f t="shared" si="0"/>
        <v>0.28109410000000001</v>
      </c>
      <c r="T24" s="8">
        <f t="shared" si="1"/>
        <v>0</v>
      </c>
      <c r="U24" s="8">
        <f t="shared" si="2"/>
        <v>0</v>
      </c>
      <c r="V24" s="19">
        <v>30000000</v>
      </c>
      <c r="W24" s="2">
        <v>0</v>
      </c>
    </row>
    <row r="25" spans="1:23" ht="15" customHeight="1">
      <c r="A25" s="12" t="s">
        <v>0</v>
      </c>
      <c r="B25" s="10">
        <v>41533432</v>
      </c>
      <c r="C25" s="14">
        <v>198000317</v>
      </c>
      <c r="D25" s="18">
        <v>186330162</v>
      </c>
      <c r="E25" s="19">
        <v>100000000</v>
      </c>
      <c r="F25" s="10">
        <v>3804</v>
      </c>
      <c r="G25" s="8">
        <v>0</v>
      </c>
      <c r="H25" s="6">
        <v>0</v>
      </c>
      <c r="I25" s="6">
        <v>0</v>
      </c>
      <c r="J25" s="5" t="s">
        <v>80</v>
      </c>
      <c r="K25" s="2">
        <v>1</v>
      </c>
      <c r="L25" s="2">
        <v>0</v>
      </c>
      <c r="M25" s="2">
        <v>0</v>
      </c>
      <c r="N25" s="2" t="s">
        <v>75</v>
      </c>
      <c r="O25" s="2">
        <v>0</v>
      </c>
      <c r="P25" s="11">
        <v>77</v>
      </c>
      <c r="Q25" s="11">
        <v>1</v>
      </c>
      <c r="R25" s="11">
        <v>1</v>
      </c>
      <c r="S25" s="41">
        <f t="shared" si="0"/>
        <v>0.98000317000000003</v>
      </c>
      <c r="T25" s="8">
        <f t="shared" si="1"/>
        <v>0</v>
      </c>
      <c r="U25" s="8">
        <f t="shared" si="2"/>
        <v>0</v>
      </c>
      <c r="V25" s="19">
        <v>100000000</v>
      </c>
      <c r="W25" s="2">
        <v>0</v>
      </c>
    </row>
    <row r="26" spans="1:23" ht="15" customHeight="1">
      <c r="A26" s="12" t="s">
        <v>1</v>
      </c>
      <c r="B26" s="10">
        <v>68033544</v>
      </c>
      <c r="C26" s="14">
        <v>195330621</v>
      </c>
      <c r="D26" s="18">
        <v>456235122</v>
      </c>
      <c r="E26" s="19">
        <v>80000000</v>
      </c>
      <c r="F26" s="10">
        <v>3964</v>
      </c>
      <c r="G26" s="8">
        <v>0</v>
      </c>
      <c r="H26" s="6">
        <v>1</v>
      </c>
      <c r="I26" s="6">
        <v>1</v>
      </c>
      <c r="J26" s="5" t="s">
        <v>80</v>
      </c>
      <c r="K26" s="2">
        <v>0</v>
      </c>
      <c r="L26" s="2">
        <v>0</v>
      </c>
      <c r="M26" s="2">
        <v>0</v>
      </c>
      <c r="N26" s="2" t="s">
        <v>75</v>
      </c>
      <c r="O26" s="2">
        <v>0</v>
      </c>
      <c r="P26" s="11">
        <v>58</v>
      </c>
      <c r="Q26" s="11">
        <v>0</v>
      </c>
      <c r="R26" s="11">
        <v>0</v>
      </c>
      <c r="S26" s="41">
        <f t="shared" si="0"/>
        <v>1.4416327625000001</v>
      </c>
      <c r="T26" s="8">
        <f t="shared" si="1"/>
        <v>0</v>
      </c>
      <c r="U26" s="8">
        <f t="shared" si="2"/>
        <v>1</v>
      </c>
      <c r="V26" s="19">
        <v>80000000</v>
      </c>
      <c r="W26" s="2">
        <v>0</v>
      </c>
    </row>
    <row r="27" spans="1:23" ht="15" customHeight="1">
      <c r="A27" s="12" t="s">
        <v>11</v>
      </c>
      <c r="B27" s="10">
        <v>28954945</v>
      </c>
      <c r="C27" s="14">
        <v>88513495</v>
      </c>
      <c r="D27" s="18">
        <v>95862759</v>
      </c>
      <c r="E27" s="19">
        <v>45000000</v>
      </c>
      <c r="F27" s="10">
        <v>2818</v>
      </c>
      <c r="G27" s="8">
        <v>0</v>
      </c>
      <c r="H27" s="6">
        <v>0</v>
      </c>
      <c r="I27" s="6">
        <v>1</v>
      </c>
      <c r="J27" s="5" t="s">
        <v>81</v>
      </c>
      <c r="K27" s="2">
        <v>0</v>
      </c>
      <c r="L27" s="2">
        <v>0</v>
      </c>
      <c r="M27" s="2">
        <v>0</v>
      </c>
      <c r="N27" s="2" t="s">
        <v>77</v>
      </c>
      <c r="O27" s="2">
        <v>1</v>
      </c>
      <c r="P27" s="11">
        <v>76</v>
      </c>
      <c r="Q27" s="11">
        <v>0</v>
      </c>
      <c r="R27" s="11">
        <v>0</v>
      </c>
      <c r="S27" s="41">
        <f t="shared" si="0"/>
        <v>0.96696655555555555</v>
      </c>
      <c r="T27" s="8">
        <f t="shared" si="1"/>
        <v>0</v>
      </c>
      <c r="U27" s="8">
        <f t="shared" si="2"/>
        <v>0</v>
      </c>
      <c r="V27" s="19">
        <v>45000000</v>
      </c>
      <c r="W27" s="2">
        <v>1</v>
      </c>
    </row>
    <row r="28" spans="1:23" ht="15" customHeight="1">
      <c r="A28" s="12" t="s">
        <v>68</v>
      </c>
      <c r="B28" s="10">
        <v>5692285</v>
      </c>
      <c r="C28" s="14">
        <v>17326650</v>
      </c>
      <c r="D28" s="18">
        <v>20750723</v>
      </c>
      <c r="E28" s="19">
        <v>28000000</v>
      </c>
      <c r="F28" s="10">
        <v>2541</v>
      </c>
      <c r="G28" s="8">
        <v>0</v>
      </c>
      <c r="H28" s="6">
        <v>0</v>
      </c>
      <c r="I28" s="6">
        <v>1</v>
      </c>
      <c r="J28" s="5" t="s">
        <v>84</v>
      </c>
      <c r="K28" s="2">
        <v>1</v>
      </c>
      <c r="L28" s="2">
        <v>1</v>
      </c>
      <c r="M28" s="2">
        <v>0</v>
      </c>
      <c r="N28" s="2" t="s">
        <v>74</v>
      </c>
      <c r="O28" s="2">
        <v>0</v>
      </c>
      <c r="P28" s="11">
        <v>29</v>
      </c>
      <c r="Q28" s="11">
        <v>0</v>
      </c>
      <c r="R28" s="11">
        <v>0</v>
      </c>
      <c r="S28" s="41">
        <f t="shared" si="0"/>
        <v>-0.38119107142857145</v>
      </c>
      <c r="T28" s="8">
        <f t="shared" si="1"/>
        <v>1</v>
      </c>
      <c r="U28" s="8">
        <f t="shared" si="2"/>
        <v>0</v>
      </c>
      <c r="V28" s="19">
        <v>28000000</v>
      </c>
      <c r="W28" s="2">
        <v>0</v>
      </c>
    </row>
    <row r="29" spans="1:23" ht="15" customHeight="1">
      <c r="A29" s="12" t="s">
        <v>41</v>
      </c>
      <c r="B29" s="10">
        <v>18044396</v>
      </c>
      <c r="C29" s="14">
        <v>42285169</v>
      </c>
      <c r="D29" s="18">
        <v>30500000</v>
      </c>
      <c r="E29" s="19">
        <v>70000000</v>
      </c>
      <c r="F29" s="10">
        <v>3235</v>
      </c>
      <c r="G29" s="8">
        <v>0</v>
      </c>
      <c r="H29" s="6">
        <v>0</v>
      </c>
      <c r="I29" s="6">
        <v>1</v>
      </c>
      <c r="J29" s="5" t="s">
        <v>83</v>
      </c>
      <c r="K29" s="2">
        <v>0</v>
      </c>
      <c r="L29" s="2">
        <v>0</v>
      </c>
      <c r="M29" s="2">
        <v>0</v>
      </c>
      <c r="N29" s="2" t="s">
        <v>74</v>
      </c>
      <c r="O29" s="2">
        <v>0</v>
      </c>
      <c r="P29" s="11">
        <v>36</v>
      </c>
      <c r="Q29" s="11">
        <v>0</v>
      </c>
      <c r="R29" s="11">
        <v>0</v>
      </c>
      <c r="S29" s="41">
        <f t="shared" si="0"/>
        <v>-0.39592615714285712</v>
      </c>
      <c r="T29" s="8">
        <f t="shared" si="1"/>
        <v>0</v>
      </c>
      <c r="U29" s="8">
        <f t="shared" si="2"/>
        <v>0</v>
      </c>
      <c r="V29" s="19">
        <v>70000000</v>
      </c>
      <c r="W29" s="2">
        <v>0</v>
      </c>
    </row>
    <row r="30" spans="1:23" ht="15" customHeight="1">
      <c r="A30" s="12" t="s">
        <v>45</v>
      </c>
      <c r="B30" s="10">
        <v>12806188</v>
      </c>
      <c r="C30" s="14">
        <v>38399961</v>
      </c>
      <c r="D30" s="18">
        <v>4943287</v>
      </c>
      <c r="E30" s="19">
        <v>45000000</v>
      </c>
      <c r="F30" s="10">
        <v>2514</v>
      </c>
      <c r="G30" s="8">
        <v>1</v>
      </c>
      <c r="H30" s="6">
        <v>0</v>
      </c>
      <c r="I30" s="6">
        <v>1</v>
      </c>
      <c r="J30" s="5" t="s">
        <v>83</v>
      </c>
      <c r="K30" s="2">
        <v>0</v>
      </c>
      <c r="L30" s="2">
        <v>0</v>
      </c>
      <c r="M30" s="2">
        <v>1</v>
      </c>
      <c r="N30" s="2" t="s">
        <v>74</v>
      </c>
      <c r="O30" s="2">
        <v>0</v>
      </c>
      <c r="P30" s="11">
        <v>52</v>
      </c>
      <c r="Q30" s="11">
        <v>0</v>
      </c>
      <c r="R30" s="11">
        <v>0</v>
      </c>
      <c r="S30" s="41">
        <f t="shared" si="0"/>
        <v>-0.14666753333333332</v>
      </c>
      <c r="T30" s="8">
        <f t="shared" si="1"/>
        <v>0</v>
      </c>
      <c r="U30" s="8">
        <f t="shared" si="2"/>
        <v>1</v>
      </c>
      <c r="V30" s="19">
        <v>45000000</v>
      </c>
      <c r="W30" s="2">
        <v>0</v>
      </c>
    </row>
    <row r="31" spans="1:23" ht="15" customHeight="1">
      <c r="A31" s="12" t="s">
        <v>30</v>
      </c>
      <c r="B31" s="10">
        <v>21613176</v>
      </c>
      <c r="C31" s="14">
        <v>58645052</v>
      </c>
      <c r="D31" s="18">
        <v>42950069</v>
      </c>
      <c r="E31" s="19">
        <v>64000000</v>
      </c>
      <c r="F31" s="10">
        <v>2533</v>
      </c>
      <c r="G31" s="8">
        <v>0</v>
      </c>
      <c r="H31" s="6">
        <v>0</v>
      </c>
      <c r="I31" s="6">
        <v>1</v>
      </c>
      <c r="J31" s="5" t="s">
        <v>84</v>
      </c>
      <c r="K31" s="2">
        <v>0</v>
      </c>
      <c r="L31" s="2">
        <v>0</v>
      </c>
      <c r="M31" s="2">
        <v>0</v>
      </c>
      <c r="N31" s="2" t="s">
        <v>74</v>
      </c>
      <c r="O31" s="2">
        <v>0</v>
      </c>
      <c r="P31" s="11">
        <v>26</v>
      </c>
      <c r="Q31" s="11">
        <v>0</v>
      </c>
      <c r="R31" s="11">
        <v>0</v>
      </c>
      <c r="S31" s="41">
        <f t="shared" si="0"/>
        <v>-8.3671062500000004E-2</v>
      </c>
      <c r="T31" s="8">
        <f t="shared" si="1"/>
        <v>1</v>
      </c>
      <c r="U31" s="8">
        <f t="shared" si="2"/>
        <v>0</v>
      </c>
      <c r="V31" s="19">
        <v>64000000</v>
      </c>
      <c r="W31" s="2">
        <v>0</v>
      </c>
    </row>
    <row r="32" spans="1:23" ht="15" customHeight="1">
      <c r="A32" s="12" t="s">
        <v>63</v>
      </c>
      <c r="B32" s="10">
        <v>7031921</v>
      </c>
      <c r="C32" s="14">
        <v>22495466</v>
      </c>
      <c r="D32" s="18">
        <v>33813415</v>
      </c>
      <c r="E32" s="19">
        <v>27000000</v>
      </c>
      <c r="F32" s="10">
        <v>1984</v>
      </c>
      <c r="G32" s="8">
        <v>0</v>
      </c>
      <c r="H32" s="6">
        <v>0</v>
      </c>
      <c r="I32" s="6">
        <v>1</v>
      </c>
      <c r="J32" s="5" t="s">
        <v>81</v>
      </c>
      <c r="K32" s="2">
        <v>0</v>
      </c>
      <c r="L32" s="2">
        <v>0</v>
      </c>
      <c r="M32" s="2">
        <v>0</v>
      </c>
      <c r="N32" s="2" t="s">
        <v>77</v>
      </c>
      <c r="O32" s="2">
        <v>1</v>
      </c>
      <c r="P32" s="11">
        <v>53</v>
      </c>
      <c r="Q32" s="11">
        <v>0</v>
      </c>
      <c r="R32" s="11">
        <v>0</v>
      </c>
      <c r="S32" s="41">
        <f t="shared" si="0"/>
        <v>-0.16683459259259259</v>
      </c>
      <c r="T32" s="8">
        <f t="shared" si="1"/>
        <v>0</v>
      </c>
      <c r="U32" s="8">
        <f t="shared" si="2"/>
        <v>0</v>
      </c>
      <c r="V32" s="19">
        <v>27000000</v>
      </c>
      <c r="W32" s="2">
        <v>1</v>
      </c>
    </row>
    <row r="33" spans="1:23" ht="15" customHeight="1">
      <c r="A33" s="12" t="s">
        <v>70</v>
      </c>
      <c r="B33" s="10">
        <v>5361050</v>
      </c>
      <c r="C33" s="14">
        <v>15962471</v>
      </c>
      <c r="D33" s="18">
        <v>44954718</v>
      </c>
      <c r="E33" s="19">
        <v>40000000</v>
      </c>
      <c r="F33" s="7">
        <v>859</v>
      </c>
      <c r="G33" s="8">
        <v>1</v>
      </c>
      <c r="H33" s="6">
        <v>0</v>
      </c>
      <c r="I33" s="6">
        <v>1</v>
      </c>
      <c r="J33" s="5" t="s">
        <v>83</v>
      </c>
      <c r="K33" s="2">
        <v>1</v>
      </c>
      <c r="L33" s="2">
        <v>0</v>
      </c>
      <c r="M33" s="2">
        <v>0</v>
      </c>
      <c r="N33" s="2" t="s">
        <v>74</v>
      </c>
      <c r="O33" s="2">
        <v>0</v>
      </c>
      <c r="P33" s="11">
        <v>65</v>
      </c>
      <c r="Q33" s="11">
        <v>1</v>
      </c>
      <c r="R33" s="11">
        <v>1</v>
      </c>
      <c r="S33" s="41">
        <f t="shared" si="0"/>
        <v>-0.60093822500000005</v>
      </c>
      <c r="T33" s="8">
        <f t="shared" si="1"/>
        <v>0</v>
      </c>
      <c r="U33" s="8">
        <f t="shared" si="2"/>
        <v>1</v>
      </c>
      <c r="V33" s="19">
        <v>40000000</v>
      </c>
      <c r="W33" s="2">
        <v>0</v>
      </c>
    </row>
    <row r="34" spans="1:23" ht="15" customHeight="1">
      <c r="A34" s="12" t="s">
        <v>18</v>
      </c>
      <c r="B34" s="10">
        <v>22217226</v>
      </c>
      <c r="C34" s="14">
        <v>73661010</v>
      </c>
      <c r="D34" s="18">
        <v>66513996</v>
      </c>
      <c r="E34" s="19">
        <v>75000000</v>
      </c>
      <c r="F34" s="10">
        <v>3553</v>
      </c>
      <c r="G34" s="8">
        <v>0</v>
      </c>
      <c r="H34" s="6">
        <v>0</v>
      </c>
      <c r="I34" s="6">
        <v>1</v>
      </c>
      <c r="J34" s="5" t="s">
        <v>91</v>
      </c>
      <c r="K34" s="2">
        <v>1</v>
      </c>
      <c r="L34" s="2">
        <v>0</v>
      </c>
      <c r="M34" s="2">
        <v>0</v>
      </c>
      <c r="N34" s="2" t="s">
        <v>75</v>
      </c>
      <c r="O34" s="2">
        <v>0</v>
      </c>
      <c r="P34" s="11">
        <v>68</v>
      </c>
      <c r="Q34" s="11">
        <v>1</v>
      </c>
      <c r="R34" s="11">
        <v>0</v>
      </c>
      <c r="S34" s="41">
        <f t="shared" si="0"/>
        <v>-1.78532E-2</v>
      </c>
      <c r="T34" s="8">
        <f t="shared" si="1"/>
        <v>0</v>
      </c>
      <c r="U34" s="8">
        <f t="shared" si="2"/>
        <v>0</v>
      </c>
      <c r="V34" s="19">
        <v>75000000</v>
      </c>
      <c r="W34" s="2">
        <v>0</v>
      </c>
    </row>
    <row r="35" spans="1:23" ht="15" customHeight="1">
      <c r="A35" s="12" t="s">
        <v>15</v>
      </c>
      <c r="B35" s="10">
        <v>28309599</v>
      </c>
      <c r="C35" s="14">
        <v>80197993</v>
      </c>
      <c r="D35" s="18">
        <v>19057467</v>
      </c>
      <c r="E35" s="19">
        <v>35000000</v>
      </c>
      <c r="F35" s="10">
        <v>3070</v>
      </c>
      <c r="G35" s="8">
        <v>0</v>
      </c>
      <c r="H35" s="6">
        <v>0</v>
      </c>
      <c r="I35" s="6">
        <v>1</v>
      </c>
      <c r="J35" s="5" t="s">
        <v>84</v>
      </c>
      <c r="K35" s="2">
        <v>0</v>
      </c>
      <c r="L35" s="2">
        <v>0</v>
      </c>
      <c r="M35" s="2">
        <v>0</v>
      </c>
      <c r="N35" s="2" t="s">
        <v>75</v>
      </c>
      <c r="O35" s="2">
        <v>0</v>
      </c>
      <c r="P35" s="11">
        <v>52</v>
      </c>
      <c r="Q35" s="11">
        <v>0</v>
      </c>
      <c r="R35" s="11">
        <v>0</v>
      </c>
      <c r="S35" s="41">
        <f t="shared" si="0"/>
        <v>1.2913712285714285</v>
      </c>
      <c r="T35" s="8">
        <f t="shared" si="1"/>
        <v>1</v>
      </c>
      <c r="U35" s="8">
        <f t="shared" si="2"/>
        <v>0</v>
      </c>
      <c r="V35" s="19">
        <v>35000000</v>
      </c>
      <c r="W35" s="2">
        <v>0</v>
      </c>
    </row>
    <row r="36" spans="1:23" ht="15" customHeight="1">
      <c r="A36" s="12" t="s">
        <v>39</v>
      </c>
      <c r="B36" s="10">
        <v>14503650</v>
      </c>
      <c r="C36" s="14">
        <v>47144110</v>
      </c>
      <c r="D36" s="18">
        <v>75345712</v>
      </c>
      <c r="E36" s="19">
        <v>25000000</v>
      </c>
      <c r="F36" s="10">
        <v>1995</v>
      </c>
      <c r="G36" s="8">
        <v>1</v>
      </c>
      <c r="H36" s="6">
        <v>0</v>
      </c>
      <c r="I36" s="6">
        <v>0</v>
      </c>
      <c r="J36" s="5" t="s">
        <v>84</v>
      </c>
      <c r="K36" s="2">
        <v>0</v>
      </c>
      <c r="L36" s="2">
        <v>0</v>
      </c>
      <c r="M36" s="2">
        <v>0</v>
      </c>
      <c r="N36" s="2" t="s">
        <v>75</v>
      </c>
      <c r="O36" s="2">
        <v>0</v>
      </c>
      <c r="P36" s="11">
        <v>59</v>
      </c>
      <c r="Q36" s="11">
        <v>0</v>
      </c>
      <c r="R36" s="11">
        <v>0</v>
      </c>
      <c r="S36" s="41">
        <f t="shared" si="0"/>
        <v>0.88576440000000001</v>
      </c>
      <c r="T36" s="8">
        <f t="shared" si="1"/>
        <v>1</v>
      </c>
      <c r="U36" s="8">
        <f t="shared" si="2"/>
        <v>1</v>
      </c>
      <c r="V36" s="19">
        <v>25000000</v>
      </c>
      <c r="W36" s="2">
        <v>0</v>
      </c>
    </row>
    <row r="37" spans="1:23" ht="15" customHeight="1">
      <c r="A37" s="12" t="s">
        <v>72</v>
      </c>
      <c r="B37" s="10">
        <v>4120497</v>
      </c>
      <c r="C37" s="14">
        <v>13395961</v>
      </c>
      <c r="D37" s="18">
        <v>142621</v>
      </c>
      <c r="E37" s="19">
        <v>20000000</v>
      </c>
      <c r="F37" s="7">
        <v>909</v>
      </c>
      <c r="G37" s="8">
        <v>1</v>
      </c>
      <c r="H37" s="6">
        <v>0</v>
      </c>
      <c r="I37" s="6">
        <v>1</v>
      </c>
      <c r="J37" s="5" t="s">
        <v>83</v>
      </c>
      <c r="K37" s="2">
        <v>0</v>
      </c>
      <c r="L37" s="2">
        <v>0</v>
      </c>
      <c r="M37" s="2">
        <v>0</v>
      </c>
      <c r="N37" s="2" t="s">
        <v>75</v>
      </c>
      <c r="O37" s="2">
        <v>0</v>
      </c>
      <c r="P37" s="11">
        <v>38</v>
      </c>
      <c r="Q37" s="11">
        <v>0</v>
      </c>
      <c r="R37" s="11">
        <v>0</v>
      </c>
      <c r="S37" s="41">
        <f t="shared" si="0"/>
        <v>-0.33020195000000002</v>
      </c>
      <c r="T37" s="8">
        <f t="shared" si="1"/>
        <v>0</v>
      </c>
      <c r="U37" s="8">
        <f t="shared" si="2"/>
        <v>1</v>
      </c>
      <c r="V37" s="19">
        <v>20000000</v>
      </c>
      <c r="W37" s="2">
        <v>0</v>
      </c>
    </row>
    <row r="38" spans="1:23" ht="15" customHeight="1">
      <c r="A38" s="12" t="s">
        <v>12</v>
      </c>
      <c r="B38" s="10">
        <v>23624548</v>
      </c>
      <c r="C38" s="14">
        <v>84303558</v>
      </c>
      <c r="D38" s="18">
        <v>104784721</v>
      </c>
      <c r="E38" s="19">
        <v>85000000</v>
      </c>
      <c r="F38" s="10">
        <v>3833</v>
      </c>
      <c r="G38" s="8">
        <v>0</v>
      </c>
      <c r="H38" s="6">
        <v>0</v>
      </c>
      <c r="I38" s="6">
        <v>1</v>
      </c>
      <c r="J38" s="5" t="s">
        <v>80</v>
      </c>
      <c r="K38" s="2">
        <v>0</v>
      </c>
      <c r="L38" s="2">
        <v>0</v>
      </c>
      <c r="M38" s="2">
        <v>0</v>
      </c>
      <c r="N38" s="2" t="s">
        <v>75</v>
      </c>
      <c r="O38" s="2">
        <v>0</v>
      </c>
      <c r="P38" s="11">
        <v>49</v>
      </c>
      <c r="Q38" s="11">
        <v>0</v>
      </c>
      <c r="R38" s="11">
        <v>0</v>
      </c>
      <c r="S38" s="41">
        <f t="shared" si="0"/>
        <v>-8.1934352941176476E-3</v>
      </c>
      <c r="T38" s="8">
        <f t="shared" si="1"/>
        <v>0</v>
      </c>
      <c r="U38" s="8">
        <f t="shared" si="2"/>
        <v>0</v>
      </c>
      <c r="V38" s="19">
        <v>85000000</v>
      </c>
      <c r="W38" s="2">
        <v>0</v>
      </c>
    </row>
    <row r="39" spans="1:23" ht="15" customHeight="1">
      <c r="A39" s="12" t="s">
        <v>65</v>
      </c>
      <c r="B39" s="10">
        <v>8203822</v>
      </c>
      <c r="C39" s="14">
        <v>20264436</v>
      </c>
      <c r="D39" s="18">
        <v>9507049</v>
      </c>
      <c r="E39" s="19">
        <v>20500000</v>
      </c>
      <c r="F39" s="10">
        <v>2323</v>
      </c>
      <c r="G39" s="8">
        <v>1</v>
      </c>
      <c r="H39" s="6">
        <v>0</v>
      </c>
      <c r="I39" s="6">
        <v>1</v>
      </c>
      <c r="J39" s="5" t="s">
        <v>85</v>
      </c>
      <c r="K39" s="2">
        <v>0</v>
      </c>
      <c r="L39" s="2">
        <v>1</v>
      </c>
      <c r="M39" s="2">
        <v>1</v>
      </c>
      <c r="N39" s="2" t="s">
        <v>74</v>
      </c>
      <c r="O39" s="2">
        <v>0</v>
      </c>
      <c r="P39" s="11">
        <v>27</v>
      </c>
      <c r="Q39" s="11">
        <v>0</v>
      </c>
      <c r="R39" s="11">
        <v>0</v>
      </c>
      <c r="S39" s="41">
        <f t="shared" si="0"/>
        <v>-1.1490926829268293E-2</v>
      </c>
      <c r="T39" s="8">
        <f t="shared" si="1"/>
        <v>0</v>
      </c>
      <c r="U39" s="8">
        <f t="shared" si="2"/>
        <v>1</v>
      </c>
      <c r="V39" s="19">
        <v>20500000</v>
      </c>
      <c r="W39" s="2">
        <v>0</v>
      </c>
    </row>
    <row r="40" spans="1:23" ht="15" customHeight="1">
      <c r="A40" s="12" t="s">
        <v>23</v>
      </c>
      <c r="B40" s="10">
        <v>12158168</v>
      </c>
      <c r="C40" s="14">
        <v>70269899</v>
      </c>
      <c r="D40" s="18">
        <v>85418990</v>
      </c>
      <c r="E40" s="19">
        <v>24000000</v>
      </c>
      <c r="F40" s="10">
        <v>3017</v>
      </c>
      <c r="G40" s="8">
        <v>0</v>
      </c>
      <c r="H40" s="6">
        <v>1</v>
      </c>
      <c r="I40" s="6">
        <v>1</v>
      </c>
      <c r="J40" s="5" t="s">
        <v>83</v>
      </c>
      <c r="K40" s="2">
        <v>1</v>
      </c>
      <c r="L40" s="2">
        <v>0</v>
      </c>
      <c r="M40" s="2">
        <v>0</v>
      </c>
      <c r="N40" s="2" t="s">
        <v>75</v>
      </c>
      <c r="O40" s="2">
        <v>0</v>
      </c>
      <c r="P40" s="11">
        <v>63</v>
      </c>
      <c r="Q40" s="11">
        <v>0</v>
      </c>
      <c r="R40" s="11">
        <v>0</v>
      </c>
      <c r="S40" s="41">
        <f t="shared" si="0"/>
        <v>1.9279124583333334</v>
      </c>
      <c r="T40" s="8">
        <f t="shared" si="1"/>
        <v>0</v>
      </c>
      <c r="U40" s="8">
        <f t="shared" si="2"/>
        <v>1</v>
      </c>
      <c r="V40" s="19">
        <v>24000000</v>
      </c>
      <c r="W40" s="2">
        <v>0</v>
      </c>
    </row>
    <row r="41" spans="1:23" ht="15" customHeight="1">
      <c r="A41" s="12" t="s">
        <v>20</v>
      </c>
      <c r="B41" s="10">
        <v>16414767</v>
      </c>
      <c r="C41" s="14">
        <v>71726025</v>
      </c>
      <c r="D41" s="18">
        <v>15802148</v>
      </c>
      <c r="E41" s="19">
        <v>50000000</v>
      </c>
      <c r="F41" s="10">
        <v>3639</v>
      </c>
      <c r="G41" s="8">
        <v>0</v>
      </c>
      <c r="H41" s="6">
        <v>0</v>
      </c>
      <c r="I41" s="6">
        <v>0</v>
      </c>
      <c r="J41" s="5" t="s">
        <v>84</v>
      </c>
      <c r="K41" s="2">
        <v>0</v>
      </c>
      <c r="L41" s="2">
        <v>0</v>
      </c>
      <c r="M41" s="2">
        <v>0</v>
      </c>
      <c r="N41" s="2" t="s">
        <v>75</v>
      </c>
      <c r="O41" s="2">
        <v>0</v>
      </c>
      <c r="P41" s="11">
        <v>33</v>
      </c>
      <c r="Q41" s="11">
        <v>0</v>
      </c>
      <c r="R41" s="11">
        <v>0</v>
      </c>
      <c r="S41" s="41">
        <f t="shared" si="0"/>
        <v>0.43452049999999998</v>
      </c>
      <c r="T41" s="8">
        <f t="shared" si="1"/>
        <v>1</v>
      </c>
      <c r="U41" s="8">
        <f t="shared" si="2"/>
        <v>0</v>
      </c>
      <c r="V41" s="19">
        <v>50000000</v>
      </c>
      <c r="W41" s="2">
        <v>0</v>
      </c>
    </row>
    <row r="42" spans="1:23" ht="15" customHeight="1">
      <c r="A42" s="12" t="s">
        <v>9</v>
      </c>
      <c r="B42" s="10">
        <v>40222875</v>
      </c>
      <c r="C42" s="14">
        <v>90710620</v>
      </c>
      <c r="D42" s="18">
        <v>87552000</v>
      </c>
      <c r="E42" s="19">
        <v>45000000</v>
      </c>
      <c r="F42" s="10">
        <v>3602</v>
      </c>
      <c r="G42" s="8">
        <v>0</v>
      </c>
      <c r="H42" s="6">
        <v>1</v>
      </c>
      <c r="I42" s="6">
        <v>1</v>
      </c>
      <c r="J42" s="5" t="s">
        <v>87</v>
      </c>
      <c r="K42" s="2">
        <v>1</v>
      </c>
      <c r="L42" s="2">
        <v>0</v>
      </c>
      <c r="M42" s="2">
        <v>0</v>
      </c>
      <c r="N42" s="2" t="s">
        <v>74</v>
      </c>
      <c r="O42" s="2">
        <v>0</v>
      </c>
      <c r="P42" s="11">
        <v>40</v>
      </c>
      <c r="Q42" s="11">
        <v>0</v>
      </c>
      <c r="R42" s="11">
        <v>0</v>
      </c>
      <c r="S42" s="41">
        <f t="shared" si="0"/>
        <v>1.0157915555555554</v>
      </c>
      <c r="T42" s="8">
        <f t="shared" si="1"/>
        <v>0</v>
      </c>
      <c r="U42" s="8">
        <f t="shared" si="2"/>
        <v>1</v>
      </c>
      <c r="V42" s="19">
        <v>45000000</v>
      </c>
      <c r="W42" s="2">
        <v>0</v>
      </c>
    </row>
    <row r="43" spans="1:23" ht="15" customHeight="1">
      <c r="A43" s="12" t="s">
        <v>67</v>
      </c>
      <c r="B43" s="10">
        <v>8602333</v>
      </c>
      <c r="C43" s="14">
        <v>17807569</v>
      </c>
      <c r="D43" s="18">
        <v>5826190</v>
      </c>
      <c r="E43" s="19">
        <v>35000000</v>
      </c>
      <c r="F43" s="10">
        <v>3004</v>
      </c>
      <c r="G43" s="8">
        <v>1</v>
      </c>
      <c r="H43" s="6">
        <v>0</v>
      </c>
      <c r="I43" s="6">
        <v>1</v>
      </c>
      <c r="J43" s="5" t="s">
        <v>84</v>
      </c>
      <c r="K43" s="2">
        <v>1</v>
      </c>
      <c r="L43" s="2">
        <v>0</v>
      </c>
      <c r="M43" s="2">
        <v>0</v>
      </c>
      <c r="N43" s="2" t="s">
        <v>74</v>
      </c>
      <c r="O43" s="2">
        <v>0</v>
      </c>
      <c r="P43" s="11">
        <v>44</v>
      </c>
      <c r="Q43" s="11">
        <v>0</v>
      </c>
      <c r="R43" s="11">
        <v>0</v>
      </c>
      <c r="S43" s="41">
        <f t="shared" si="0"/>
        <v>-0.49121231428571427</v>
      </c>
      <c r="T43" s="8">
        <f t="shared" si="1"/>
        <v>1</v>
      </c>
      <c r="U43" s="8">
        <f t="shared" si="2"/>
        <v>1</v>
      </c>
      <c r="V43" s="19">
        <v>35000000</v>
      </c>
      <c r="W43" s="2">
        <v>0</v>
      </c>
    </row>
    <row r="44" spans="1:23" ht="15" customHeight="1">
      <c r="A44" s="12" t="s">
        <v>55</v>
      </c>
      <c r="B44" s="10">
        <v>10730372</v>
      </c>
      <c r="C44" s="14">
        <v>33741133</v>
      </c>
      <c r="D44" s="18">
        <v>23453534</v>
      </c>
      <c r="E44" s="19">
        <v>20000000</v>
      </c>
      <c r="F44" s="10">
        <v>2623</v>
      </c>
      <c r="G44" s="8">
        <v>1</v>
      </c>
      <c r="H44" s="6">
        <v>0</v>
      </c>
      <c r="I44" s="6">
        <v>1</v>
      </c>
      <c r="J44" s="5" t="s">
        <v>84</v>
      </c>
      <c r="K44" s="2">
        <v>0</v>
      </c>
      <c r="L44" s="2">
        <v>0</v>
      </c>
      <c r="M44" s="2">
        <v>0</v>
      </c>
      <c r="N44" s="2" t="s">
        <v>74</v>
      </c>
      <c r="O44" s="2">
        <v>0</v>
      </c>
      <c r="P44" s="11">
        <v>45</v>
      </c>
      <c r="Q44" s="11">
        <v>0</v>
      </c>
      <c r="R44" s="11">
        <v>0</v>
      </c>
      <c r="S44" s="41">
        <f t="shared" si="0"/>
        <v>0.68705665000000005</v>
      </c>
      <c r="T44" s="8">
        <f t="shared" si="1"/>
        <v>1</v>
      </c>
      <c r="U44" s="8">
        <f t="shared" si="2"/>
        <v>1</v>
      </c>
      <c r="V44" s="19">
        <v>20000000</v>
      </c>
      <c r="W44" s="2">
        <v>0</v>
      </c>
    </row>
    <row r="45" spans="1:23" ht="15" customHeight="1">
      <c r="A45" s="12" t="s">
        <v>40</v>
      </c>
      <c r="B45" s="10">
        <v>20152598</v>
      </c>
      <c r="C45" s="14">
        <v>46982632</v>
      </c>
      <c r="D45" s="18">
        <v>50624821</v>
      </c>
      <c r="E45" s="19">
        <v>50000000</v>
      </c>
      <c r="F45" s="10">
        <v>2926</v>
      </c>
      <c r="G45" s="8">
        <v>1</v>
      </c>
      <c r="H45" s="6">
        <v>0</v>
      </c>
      <c r="I45" s="6">
        <v>0</v>
      </c>
      <c r="J45" s="5" t="s">
        <v>85</v>
      </c>
      <c r="K45" s="2">
        <v>0</v>
      </c>
      <c r="L45" s="2">
        <v>1</v>
      </c>
      <c r="M45" s="2">
        <v>1</v>
      </c>
      <c r="N45" s="2" t="s">
        <v>77</v>
      </c>
      <c r="O45" s="2">
        <v>1</v>
      </c>
      <c r="P45" s="11">
        <v>30</v>
      </c>
      <c r="Q45" s="11">
        <v>0</v>
      </c>
      <c r="R45" s="11">
        <v>0</v>
      </c>
      <c r="S45" s="41">
        <f t="shared" si="0"/>
        <v>-6.0347360000000003E-2</v>
      </c>
      <c r="T45" s="8">
        <f t="shared" si="1"/>
        <v>0</v>
      </c>
      <c r="U45" s="8">
        <f t="shared" si="2"/>
        <v>1</v>
      </c>
      <c r="V45" s="19">
        <v>50000000</v>
      </c>
      <c r="W45" s="2">
        <v>1</v>
      </c>
    </row>
    <row r="46" spans="1:23" ht="15" customHeight="1">
      <c r="A46" s="12" t="s">
        <v>54</v>
      </c>
      <c r="B46" s="10">
        <v>13806311</v>
      </c>
      <c r="C46" s="14">
        <v>34020814</v>
      </c>
      <c r="D46" s="18">
        <v>28001200</v>
      </c>
      <c r="E46" s="19">
        <v>33000000</v>
      </c>
      <c r="F46" s="10">
        <v>3555</v>
      </c>
      <c r="G46" s="8">
        <v>0</v>
      </c>
      <c r="H46" s="6">
        <v>0</v>
      </c>
      <c r="I46" s="6">
        <v>1</v>
      </c>
      <c r="J46" s="5" t="s">
        <v>81</v>
      </c>
      <c r="K46" s="2">
        <v>1</v>
      </c>
      <c r="L46" s="2">
        <v>0</v>
      </c>
      <c r="M46" s="2">
        <v>0</v>
      </c>
      <c r="N46" s="2" t="s">
        <v>77</v>
      </c>
      <c r="O46" s="2">
        <v>1</v>
      </c>
      <c r="P46" s="11">
        <v>58</v>
      </c>
      <c r="Q46" s="11">
        <v>0</v>
      </c>
      <c r="R46" s="11">
        <v>0</v>
      </c>
      <c r="S46" s="41">
        <f t="shared" si="0"/>
        <v>3.0933757575757576E-2</v>
      </c>
      <c r="T46" s="8">
        <f t="shared" si="1"/>
        <v>0</v>
      </c>
      <c r="U46" s="8">
        <f t="shared" si="2"/>
        <v>0</v>
      </c>
      <c r="V46" s="19">
        <v>33000000</v>
      </c>
      <c r="W46" s="2">
        <v>1</v>
      </c>
    </row>
    <row r="47" spans="1:23" ht="15" customHeight="1">
      <c r="A47" s="12" t="s">
        <v>61</v>
      </c>
      <c r="B47" s="10">
        <v>10726406</v>
      </c>
      <c r="C47" s="14">
        <v>23086480</v>
      </c>
      <c r="D47" s="18">
        <v>4018615</v>
      </c>
      <c r="E47" s="19">
        <v>20000000</v>
      </c>
      <c r="F47" s="10">
        <v>2009</v>
      </c>
      <c r="G47" s="8">
        <v>0</v>
      </c>
      <c r="H47" s="6">
        <v>0</v>
      </c>
      <c r="I47" s="6">
        <v>1</v>
      </c>
      <c r="J47" s="5" t="s">
        <v>85</v>
      </c>
      <c r="K47" s="2">
        <v>0</v>
      </c>
      <c r="L47" s="2">
        <v>0</v>
      </c>
      <c r="M47" s="2">
        <v>0</v>
      </c>
      <c r="N47" s="2" t="s">
        <v>74</v>
      </c>
      <c r="O47" s="2">
        <v>0</v>
      </c>
      <c r="P47" s="11">
        <v>24</v>
      </c>
      <c r="Q47" s="11">
        <v>0</v>
      </c>
      <c r="R47" s="11">
        <v>0</v>
      </c>
      <c r="S47" s="41">
        <f t="shared" si="0"/>
        <v>0.15432399999999999</v>
      </c>
      <c r="T47" s="8">
        <f t="shared" si="1"/>
        <v>0</v>
      </c>
      <c r="U47" s="8">
        <f t="shared" si="2"/>
        <v>0</v>
      </c>
      <c r="V47" s="19">
        <v>20000000</v>
      </c>
      <c r="W47" s="2">
        <v>0</v>
      </c>
    </row>
    <row r="48" spans="1:23" ht="15" customHeight="1">
      <c r="A48" s="12" t="s">
        <v>58</v>
      </c>
      <c r="B48" s="10">
        <v>10803610</v>
      </c>
      <c r="C48" s="14">
        <v>26910736</v>
      </c>
      <c r="D48" s="18">
        <v>5066112</v>
      </c>
      <c r="E48" s="19">
        <v>20000000</v>
      </c>
      <c r="F48" s="10">
        <v>2038</v>
      </c>
      <c r="G48" s="8">
        <v>0</v>
      </c>
      <c r="H48" s="6">
        <v>0</v>
      </c>
      <c r="I48" s="6">
        <v>1</v>
      </c>
      <c r="J48" s="5" t="s">
        <v>82</v>
      </c>
      <c r="K48" s="2">
        <v>0</v>
      </c>
      <c r="L48" s="2">
        <v>0</v>
      </c>
      <c r="M48" s="2">
        <v>0</v>
      </c>
      <c r="N48" s="2" t="s">
        <v>74</v>
      </c>
      <c r="O48" s="2">
        <v>0</v>
      </c>
      <c r="P48" s="11">
        <v>53</v>
      </c>
      <c r="Q48" s="11">
        <v>0</v>
      </c>
      <c r="R48" s="11">
        <v>0</v>
      </c>
      <c r="S48" s="41">
        <f t="shared" si="0"/>
        <v>0.34553679999999998</v>
      </c>
      <c r="T48" s="8">
        <f t="shared" si="1"/>
        <v>0</v>
      </c>
      <c r="U48" s="8">
        <f t="shared" si="2"/>
        <v>0</v>
      </c>
      <c r="V48" s="19">
        <v>20000000</v>
      </c>
      <c r="W48" s="2">
        <v>0</v>
      </c>
    </row>
    <row r="49" spans="1:23" ht="15" customHeight="1">
      <c r="A49" s="12" t="s">
        <v>42</v>
      </c>
      <c r="B49" s="10">
        <v>13411093</v>
      </c>
      <c r="C49" s="14">
        <v>40435190</v>
      </c>
      <c r="D49" s="18">
        <v>12992229</v>
      </c>
      <c r="E49" s="19">
        <v>30000000</v>
      </c>
      <c r="F49" s="10">
        <v>2264</v>
      </c>
      <c r="G49" s="8">
        <v>0</v>
      </c>
      <c r="H49" s="6">
        <v>0</v>
      </c>
      <c r="I49" s="6">
        <v>1</v>
      </c>
      <c r="J49" s="5" t="s">
        <v>84</v>
      </c>
      <c r="K49" s="2">
        <v>1</v>
      </c>
      <c r="L49" s="2">
        <v>0</v>
      </c>
      <c r="M49" s="2">
        <v>0</v>
      </c>
      <c r="N49" s="2" t="s">
        <v>75</v>
      </c>
      <c r="O49" s="2">
        <v>0</v>
      </c>
      <c r="P49" s="11">
        <v>67</v>
      </c>
      <c r="Q49" s="11">
        <v>0</v>
      </c>
      <c r="R49" s="11">
        <v>0</v>
      </c>
      <c r="S49" s="41">
        <f t="shared" si="0"/>
        <v>0.34783966666666666</v>
      </c>
      <c r="T49" s="8">
        <f t="shared" si="1"/>
        <v>1</v>
      </c>
      <c r="U49" s="8">
        <f t="shared" si="2"/>
        <v>0</v>
      </c>
      <c r="V49" s="19">
        <v>30000000</v>
      </c>
      <c r="W49" s="2">
        <v>0</v>
      </c>
    </row>
    <row r="50" spans="1:23" ht="15" customHeight="1">
      <c r="A50" s="12" t="s">
        <v>52</v>
      </c>
      <c r="B50" s="10">
        <v>12051277</v>
      </c>
      <c r="C50" s="14">
        <v>34742066</v>
      </c>
      <c r="D50" s="18">
        <v>31000312</v>
      </c>
      <c r="E50" s="19">
        <v>30000000</v>
      </c>
      <c r="F50" s="10">
        <v>3009</v>
      </c>
      <c r="G50" s="8">
        <v>0</v>
      </c>
      <c r="H50" s="6">
        <v>0</v>
      </c>
      <c r="I50" s="6">
        <v>1</v>
      </c>
      <c r="J50" s="5" t="s">
        <v>83</v>
      </c>
      <c r="K50" s="2">
        <v>0</v>
      </c>
      <c r="L50" s="2">
        <v>0</v>
      </c>
      <c r="M50" s="2">
        <v>0</v>
      </c>
      <c r="N50" s="2" t="s">
        <v>74</v>
      </c>
      <c r="O50" s="2">
        <v>0</v>
      </c>
      <c r="P50" s="11">
        <v>55</v>
      </c>
      <c r="Q50" s="11">
        <v>0</v>
      </c>
      <c r="R50" s="11">
        <v>0</v>
      </c>
      <c r="S50" s="41">
        <f t="shared" si="0"/>
        <v>0.15806886666666667</v>
      </c>
      <c r="T50" s="8">
        <f t="shared" si="1"/>
        <v>0</v>
      </c>
      <c r="U50" s="8">
        <f t="shared" si="2"/>
        <v>0</v>
      </c>
      <c r="V50" s="19">
        <v>30000000</v>
      </c>
      <c r="W50" s="2">
        <v>0</v>
      </c>
    </row>
    <row r="51" spans="1:23" ht="15" customHeight="1">
      <c r="A51" s="12" t="s">
        <v>3</v>
      </c>
      <c r="B51" s="10">
        <v>47042215</v>
      </c>
      <c r="C51" s="14">
        <v>148213377</v>
      </c>
      <c r="D51" s="18">
        <v>14752800</v>
      </c>
      <c r="E51" s="19">
        <v>72500000</v>
      </c>
      <c r="F51" s="10">
        <v>3803</v>
      </c>
      <c r="G51" s="8">
        <v>0</v>
      </c>
      <c r="H51" s="6">
        <v>0</v>
      </c>
      <c r="I51" s="6">
        <v>1</v>
      </c>
      <c r="J51" s="5" t="s">
        <v>84</v>
      </c>
      <c r="K51" s="2">
        <v>0</v>
      </c>
      <c r="L51" s="2">
        <v>0</v>
      </c>
      <c r="M51" s="2">
        <v>0</v>
      </c>
      <c r="N51" s="2" t="s">
        <v>74</v>
      </c>
      <c r="O51" s="2">
        <v>0</v>
      </c>
      <c r="P51" s="11">
        <v>66</v>
      </c>
      <c r="Q51" s="11">
        <v>0</v>
      </c>
      <c r="R51" s="11">
        <v>0</v>
      </c>
      <c r="S51" s="41">
        <f t="shared" si="0"/>
        <v>1.0443224413793104</v>
      </c>
      <c r="T51" s="8">
        <f t="shared" si="1"/>
        <v>1</v>
      </c>
      <c r="U51" s="8">
        <f t="shared" si="2"/>
        <v>0</v>
      </c>
      <c r="V51" s="19">
        <v>72500000</v>
      </c>
      <c r="W51" s="2">
        <v>0</v>
      </c>
    </row>
    <row r="52" spans="1:23" ht="15" customHeight="1">
      <c r="A52" s="12" t="s">
        <v>57</v>
      </c>
      <c r="B52" s="10">
        <v>8432465</v>
      </c>
      <c r="C52" s="14">
        <v>28142535</v>
      </c>
      <c r="D52" s="18">
        <v>27038594</v>
      </c>
      <c r="E52" s="19">
        <v>50000000</v>
      </c>
      <c r="F52" s="10">
        <v>3050</v>
      </c>
      <c r="G52" s="8">
        <v>1</v>
      </c>
      <c r="H52" s="6">
        <v>0</v>
      </c>
      <c r="I52" s="6">
        <v>1</v>
      </c>
      <c r="J52" s="5" t="s">
        <v>80</v>
      </c>
      <c r="K52" s="2">
        <v>0</v>
      </c>
      <c r="L52" s="2">
        <v>0</v>
      </c>
      <c r="M52" s="2">
        <v>0</v>
      </c>
      <c r="N52" s="2" t="s">
        <v>75</v>
      </c>
      <c r="O52" s="2">
        <v>0</v>
      </c>
      <c r="P52" s="11">
        <v>59</v>
      </c>
      <c r="Q52" s="11">
        <v>0</v>
      </c>
      <c r="R52" s="11">
        <v>0</v>
      </c>
      <c r="S52" s="41">
        <f t="shared" si="0"/>
        <v>-0.43714930000000002</v>
      </c>
      <c r="T52" s="8">
        <f t="shared" si="1"/>
        <v>0</v>
      </c>
      <c r="U52" s="8">
        <f t="shared" si="2"/>
        <v>1</v>
      </c>
      <c r="V52" s="19">
        <v>50000000</v>
      </c>
      <c r="W52" s="2">
        <v>0</v>
      </c>
    </row>
    <row r="53" spans="1:23" ht="15" customHeight="1">
      <c r="A53" s="12" t="s">
        <v>29</v>
      </c>
      <c r="B53" s="10">
        <v>19656429</v>
      </c>
      <c r="C53" s="14">
        <v>59843754</v>
      </c>
      <c r="D53" s="18">
        <v>5113537</v>
      </c>
      <c r="E53" s="19">
        <v>33000000</v>
      </c>
      <c r="F53" s="10">
        <v>3274</v>
      </c>
      <c r="G53" s="8">
        <v>0</v>
      </c>
      <c r="H53" s="6">
        <v>0</v>
      </c>
      <c r="I53" s="6">
        <v>1</v>
      </c>
      <c r="J53" s="5" t="s">
        <v>84</v>
      </c>
      <c r="K53" s="2">
        <v>0</v>
      </c>
      <c r="L53" s="2">
        <v>0</v>
      </c>
      <c r="M53" s="2">
        <v>0</v>
      </c>
      <c r="N53" s="2" t="s">
        <v>74</v>
      </c>
      <c r="O53" s="2">
        <v>0</v>
      </c>
      <c r="P53" s="11">
        <v>25</v>
      </c>
      <c r="Q53" s="11">
        <v>0</v>
      </c>
      <c r="R53" s="11">
        <v>0</v>
      </c>
      <c r="S53" s="41">
        <f t="shared" si="0"/>
        <v>0.81344709090909095</v>
      </c>
      <c r="T53" s="8">
        <f t="shared" si="1"/>
        <v>1</v>
      </c>
      <c r="U53" s="8">
        <f t="shared" si="2"/>
        <v>0</v>
      </c>
      <c r="V53" s="19">
        <v>33000000</v>
      </c>
      <c r="W53" s="2">
        <v>0</v>
      </c>
    </row>
    <row r="54" spans="1:23" ht="15" customHeight="1">
      <c r="A54" s="12" t="s">
        <v>62</v>
      </c>
      <c r="B54" s="10">
        <v>10005895</v>
      </c>
      <c r="C54" s="14">
        <v>22545080</v>
      </c>
      <c r="D54" s="18">
        <v>26698333</v>
      </c>
      <c r="E54" s="19">
        <v>50000000</v>
      </c>
      <c r="F54" s="10">
        <v>2226</v>
      </c>
      <c r="G54" s="8">
        <v>1</v>
      </c>
      <c r="H54" s="6">
        <v>0</v>
      </c>
      <c r="I54" s="6">
        <v>0</v>
      </c>
      <c r="J54" s="5" t="s">
        <v>83</v>
      </c>
      <c r="K54" s="2">
        <v>0</v>
      </c>
      <c r="L54" s="2">
        <v>0</v>
      </c>
      <c r="M54" s="2">
        <v>0</v>
      </c>
      <c r="N54" s="2" t="s">
        <v>77</v>
      </c>
      <c r="O54" s="2">
        <v>1</v>
      </c>
      <c r="P54" s="11">
        <v>49</v>
      </c>
      <c r="Q54" s="11">
        <v>1</v>
      </c>
      <c r="R54" s="11">
        <v>0</v>
      </c>
      <c r="S54" s="41">
        <f t="shared" si="0"/>
        <v>-0.54909839999999999</v>
      </c>
      <c r="T54" s="8">
        <f t="shared" si="1"/>
        <v>0</v>
      </c>
      <c r="U54" s="8">
        <f t="shared" si="2"/>
        <v>1</v>
      </c>
      <c r="V54" s="19">
        <v>50000000</v>
      </c>
      <c r="W54" s="2">
        <v>1</v>
      </c>
    </row>
    <row r="55" spans="1:23" ht="15" customHeight="1">
      <c r="A55" s="12" t="s">
        <v>7</v>
      </c>
      <c r="B55" s="10">
        <v>39172785</v>
      </c>
      <c r="C55" s="14">
        <v>118703275</v>
      </c>
      <c r="D55" s="18">
        <v>86259809</v>
      </c>
      <c r="E55" s="19">
        <v>52000000</v>
      </c>
      <c r="F55" s="10">
        <v>3070</v>
      </c>
      <c r="G55" s="8">
        <v>0</v>
      </c>
      <c r="H55" s="6">
        <v>0</v>
      </c>
      <c r="I55" s="6">
        <v>1</v>
      </c>
      <c r="J55" s="5" t="s">
        <v>84</v>
      </c>
      <c r="K55" s="2">
        <v>0</v>
      </c>
      <c r="L55" s="2">
        <v>0</v>
      </c>
      <c r="M55" s="2">
        <v>0</v>
      </c>
      <c r="N55" s="2" t="s">
        <v>74</v>
      </c>
      <c r="O55" s="2">
        <v>0</v>
      </c>
      <c r="P55" s="11">
        <v>45</v>
      </c>
      <c r="Q55" s="11">
        <v>0</v>
      </c>
      <c r="R55" s="11">
        <v>0</v>
      </c>
      <c r="S55" s="41">
        <f t="shared" si="0"/>
        <v>1.2827552884615385</v>
      </c>
      <c r="T55" s="8">
        <f t="shared" si="1"/>
        <v>1</v>
      </c>
      <c r="U55" s="8">
        <f t="shared" si="2"/>
        <v>0</v>
      </c>
      <c r="V55" s="19">
        <v>52000000</v>
      </c>
      <c r="W55" s="2">
        <v>0</v>
      </c>
    </row>
    <row r="56" spans="1:23" ht="15" customHeight="1">
      <c r="A56" s="12" t="s">
        <v>60</v>
      </c>
      <c r="B56" s="10">
        <v>8852458</v>
      </c>
      <c r="C56" s="14">
        <v>23380495</v>
      </c>
      <c r="D56" s="18">
        <v>14216976</v>
      </c>
      <c r="E56" s="19">
        <v>20000000</v>
      </c>
      <c r="F56" s="10">
        <v>2681</v>
      </c>
      <c r="G56" s="8">
        <v>0</v>
      </c>
      <c r="H56" s="6">
        <v>0</v>
      </c>
      <c r="I56" s="6">
        <v>1</v>
      </c>
      <c r="J56" s="5" t="s">
        <v>85</v>
      </c>
      <c r="K56" s="2">
        <v>0</v>
      </c>
      <c r="L56" s="2">
        <v>0</v>
      </c>
      <c r="M56" s="2">
        <v>0</v>
      </c>
      <c r="N56" s="2" t="s">
        <v>74</v>
      </c>
      <c r="O56" s="2">
        <v>0</v>
      </c>
      <c r="P56" s="11">
        <v>19</v>
      </c>
      <c r="Q56" s="11">
        <v>0</v>
      </c>
      <c r="R56" s="11">
        <v>0</v>
      </c>
      <c r="S56" s="41">
        <f t="shared" si="0"/>
        <v>0.16902475</v>
      </c>
      <c r="T56" s="8">
        <f t="shared" si="1"/>
        <v>0</v>
      </c>
      <c r="U56" s="8">
        <f t="shared" si="2"/>
        <v>0</v>
      </c>
      <c r="V56" s="19">
        <v>20000000</v>
      </c>
      <c r="W56" s="2">
        <v>0</v>
      </c>
    </row>
    <row r="57" spans="1:23" ht="15" customHeight="1">
      <c r="A57" s="12" t="s">
        <v>5</v>
      </c>
      <c r="B57" s="10">
        <v>26887467</v>
      </c>
      <c r="C57" s="14">
        <v>132384315</v>
      </c>
      <c r="D57" s="18">
        <v>157463039</v>
      </c>
      <c r="E57" s="19">
        <v>90000000</v>
      </c>
      <c r="F57" s="10">
        <v>3017</v>
      </c>
      <c r="G57" s="8">
        <v>1</v>
      </c>
      <c r="H57" s="6">
        <v>0</v>
      </c>
      <c r="I57" s="6">
        <v>1</v>
      </c>
      <c r="J57" s="5" t="s">
        <v>83</v>
      </c>
      <c r="K57" s="2">
        <v>0</v>
      </c>
      <c r="L57" s="2">
        <v>0</v>
      </c>
      <c r="M57" s="2">
        <v>1</v>
      </c>
      <c r="N57" s="2" t="s">
        <v>77</v>
      </c>
      <c r="O57" s="2">
        <v>1</v>
      </c>
      <c r="P57" s="11">
        <v>86</v>
      </c>
      <c r="Q57" s="11">
        <v>5</v>
      </c>
      <c r="R57" s="11">
        <v>4</v>
      </c>
      <c r="S57" s="41">
        <f t="shared" si="0"/>
        <v>0.47093683333333336</v>
      </c>
      <c r="T57" s="8">
        <f t="shared" si="1"/>
        <v>0</v>
      </c>
      <c r="U57" s="8">
        <f t="shared" si="2"/>
        <v>1</v>
      </c>
      <c r="V57" s="19">
        <v>90000000</v>
      </c>
      <c r="W57" s="2">
        <v>1</v>
      </c>
    </row>
    <row r="58" spans="1:23" ht="15" customHeight="1">
      <c r="A58" s="12" t="s">
        <v>6</v>
      </c>
      <c r="B58" s="10">
        <v>27537244</v>
      </c>
      <c r="C58" s="14">
        <v>124740460</v>
      </c>
      <c r="D58" s="18">
        <v>201568618</v>
      </c>
      <c r="E58" s="19">
        <v>35000000</v>
      </c>
      <c r="F58" s="10">
        <v>2847</v>
      </c>
      <c r="G58" s="8">
        <v>1</v>
      </c>
      <c r="H58" s="6">
        <v>0</v>
      </c>
      <c r="I58" s="6">
        <v>1</v>
      </c>
      <c r="J58" s="5" t="s">
        <v>84</v>
      </c>
      <c r="K58" s="2">
        <v>0</v>
      </c>
      <c r="L58" s="2">
        <v>0</v>
      </c>
      <c r="M58" s="2">
        <v>0</v>
      </c>
      <c r="N58" s="2" t="s">
        <v>74</v>
      </c>
      <c r="O58" s="2">
        <v>0</v>
      </c>
      <c r="P58" s="11">
        <v>62</v>
      </c>
      <c r="Q58" s="11">
        <v>2</v>
      </c>
      <c r="R58" s="11">
        <v>0</v>
      </c>
      <c r="S58" s="41">
        <f t="shared" si="0"/>
        <v>2.5640131428571427</v>
      </c>
      <c r="T58" s="8">
        <f t="shared" si="1"/>
        <v>1</v>
      </c>
      <c r="U58" s="8">
        <f t="shared" si="2"/>
        <v>1</v>
      </c>
      <c r="V58" s="19">
        <v>35000000</v>
      </c>
      <c r="W58" s="2">
        <v>0</v>
      </c>
    </row>
    <row r="59" spans="1:23" ht="15" customHeight="1">
      <c r="A59" s="12" t="s">
        <v>43</v>
      </c>
      <c r="B59" s="10">
        <v>20825300</v>
      </c>
      <c r="C59" s="14">
        <v>39143839</v>
      </c>
      <c r="D59" s="18">
        <v>31567336</v>
      </c>
      <c r="E59" s="19">
        <v>20000000</v>
      </c>
      <c r="F59" s="10">
        <v>3211</v>
      </c>
      <c r="G59" s="8">
        <v>0</v>
      </c>
      <c r="H59" s="6">
        <v>1</v>
      </c>
      <c r="I59" s="6">
        <v>0</v>
      </c>
      <c r="J59" s="5" t="s">
        <v>85</v>
      </c>
      <c r="K59" s="2">
        <v>1</v>
      </c>
      <c r="L59" s="2">
        <v>0</v>
      </c>
      <c r="M59" s="2">
        <v>0</v>
      </c>
      <c r="N59" s="2" t="s">
        <v>74</v>
      </c>
      <c r="O59" s="2">
        <v>0</v>
      </c>
      <c r="P59" s="11">
        <v>33</v>
      </c>
      <c r="Q59" s="11">
        <v>0</v>
      </c>
      <c r="R59" s="11">
        <v>0</v>
      </c>
      <c r="S59" s="41">
        <f t="shared" si="0"/>
        <v>0.95719195000000001</v>
      </c>
      <c r="T59" s="8">
        <f t="shared" si="1"/>
        <v>0</v>
      </c>
      <c r="U59" s="8">
        <f t="shared" si="2"/>
        <v>1</v>
      </c>
      <c r="V59" s="19">
        <v>20000000</v>
      </c>
      <c r="W59" s="2">
        <v>0</v>
      </c>
    </row>
    <row r="60" spans="1:23" ht="15" customHeight="1">
      <c r="A60" s="12" t="s">
        <v>26</v>
      </c>
      <c r="B60" s="10">
        <v>12778913</v>
      </c>
      <c r="C60" s="14">
        <v>63224849</v>
      </c>
      <c r="D60" s="18">
        <v>141910326</v>
      </c>
      <c r="E60" s="19">
        <v>85000000</v>
      </c>
      <c r="F60" s="10">
        <v>2610</v>
      </c>
      <c r="G60" s="8">
        <v>0</v>
      </c>
      <c r="H60" s="6">
        <v>0</v>
      </c>
      <c r="I60" s="6">
        <v>1</v>
      </c>
      <c r="J60" s="5" t="s">
        <v>84</v>
      </c>
      <c r="K60" s="2">
        <v>1</v>
      </c>
      <c r="L60" s="2">
        <v>1</v>
      </c>
      <c r="M60" s="2">
        <v>0</v>
      </c>
      <c r="N60" s="2" t="s">
        <v>74</v>
      </c>
      <c r="O60" s="2">
        <v>0</v>
      </c>
      <c r="P60" s="11">
        <v>52</v>
      </c>
      <c r="Q60" s="11">
        <v>0</v>
      </c>
      <c r="R60" s="11">
        <v>0</v>
      </c>
      <c r="S60" s="41">
        <f t="shared" si="0"/>
        <v>-0.25617824705882353</v>
      </c>
      <c r="T60" s="8">
        <f t="shared" si="1"/>
        <v>1</v>
      </c>
      <c r="U60" s="8">
        <f t="shared" si="2"/>
        <v>0</v>
      </c>
      <c r="V60" s="19">
        <v>85000000</v>
      </c>
      <c r="W60" s="2">
        <v>0</v>
      </c>
    </row>
    <row r="61" spans="1:23" ht="15" customHeight="1">
      <c r="A61" s="12" t="s">
        <v>36</v>
      </c>
      <c r="B61" s="10">
        <v>13616196</v>
      </c>
      <c r="C61" s="14">
        <v>52330111</v>
      </c>
      <c r="D61" s="18">
        <v>62500000</v>
      </c>
      <c r="E61" s="19">
        <v>40000000</v>
      </c>
      <c r="F61" s="10">
        <v>2645</v>
      </c>
      <c r="G61" s="8">
        <v>1</v>
      </c>
      <c r="H61" s="6">
        <v>0</v>
      </c>
      <c r="I61" s="6">
        <v>1</v>
      </c>
      <c r="J61" s="5" t="s">
        <v>83</v>
      </c>
      <c r="K61" s="2">
        <v>1</v>
      </c>
      <c r="L61" s="2">
        <v>0</v>
      </c>
      <c r="M61" s="2">
        <v>0</v>
      </c>
      <c r="N61" s="2" t="s">
        <v>75</v>
      </c>
      <c r="O61" s="2">
        <v>0</v>
      </c>
      <c r="P61" s="11">
        <v>52</v>
      </c>
      <c r="Q61" s="11">
        <v>0</v>
      </c>
      <c r="R61" s="11">
        <v>0</v>
      </c>
      <c r="S61" s="41">
        <f t="shared" si="0"/>
        <v>0.30825277499999998</v>
      </c>
      <c r="T61" s="8">
        <f t="shared" si="1"/>
        <v>0</v>
      </c>
      <c r="U61" s="8">
        <f t="shared" si="2"/>
        <v>1</v>
      </c>
      <c r="V61" s="19">
        <v>40000000</v>
      </c>
      <c r="W61" s="2">
        <v>0</v>
      </c>
    </row>
    <row r="62" spans="1:23" ht="15" customHeight="1">
      <c r="A62" s="12" t="s">
        <v>46</v>
      </c>
      <c r="B62" s="10">
        <v>7849304</v>
      </c>
      <c r="C62" s="14">
        <v>37629831</v>
      </c>
      <c r="D62" s="18">
        <v>8799560</v>
      </c>
      <c r="E62" s="19">
        <v>35000000</v>
      </c>
      <c r="F62" s="10">
        <v>3083</v>
      </c>
      <c r="G62" s="8">
        <v>1</v>
      </c>
      <c r="H62" s="6">
        <v>0</v>
      </c>
      <c r="I62" s="6">
        <v>1</v>
      </c>
      <c r="J62" s="5" t="s">
        <v>83</v>
      </c>
      <c r="K62" s="2">
        <v>0</v>
      </c>
      <c r="L62" s="2">
        <v>0</v>
      </c>
      <c r="M62" s="2">
        <v>0</v>
      </c>
      <c r="N62" s="2" t="s">
        <v>75</v>
      </c>
      <c r="O62" s="2">
        <v>0</v>
      </c>
      <c r="P62" s="11">
        <v>52</v>
      </c>
      <c r="Q62" s="11">
        <v>0</v>
      </c>
      <c r="R62" s="11">
        <v>0</v>
      </c>
      <c r="S62" s="41">
        <f t="shared" si="0"/>
        <v>7.5138028571428567E-2</v>
      </c>
      <c r="T62" s="8">
        <f t="shared" si="1"/>
        <v>0</v>
      </c>
      <c r="U62" s="8">
        <f t="shared" si="2"/>
        <v>1</v>
      </c>
      <c r="V62" s="19">
        <v>35000000</v>
      </c>
      <c r="W62" s="2">
        <v>0</v>
      </c>
    </row>
    <row r="63" spans="1:23" ht="15" customHeight="1">
      <c r="A63" s="12" t="s">
        <v>33</v>
      </c>
      <c r="B63" s="10">
        <v>16026496</v>
      </c>
      <c r="C63" s="14">
        <v>54607383</v>
      </c>
      <c r="D63" s="18">
        <v>64891526</v>
      </c>
      <c r="E63" s="19">
        <v>25000000</v>
      </c>
      <c r="F63" s="10">
        <v>2723</v>
      </c>
      <c r="G63" s="8">
        <v>1</v>
      </c>
      <c r="H63" s="6">
        <v>0</v>
      </c>
      <c r="I63" s="6">
        <v>1</v>
      </c>
      <c r="J63" s="5" t="s">
        <v>85</v>
      </c>
      <c r="K63" s="2">
        <v>0</v>
      </c>
      <c r="L63" s="2">
        <v>0</v>
      </c>
      <c r="M63" s="2">
        <v>0</v>
      </c>
      <c r="N63" s="2" t="s">
        <v>77</v>
      </c>
      <c r="O63" s="2">
        <v>1</v>
      </c>
      <c r="P63" s="11">
        <v>43</v>
      </c>
      <c r="Q63" s="11">
        <v>0</v>
      </c>
      <c r="R63" s="11">
        <v>0</v>
      </c>
      <c r="S63" s="41">
        <f t="shared" si="0"/>
        <v>1.1842953199999999</v>
      </c>
      <c r="T63" s="8">
        <f t="shared" si="1"/>
        <v>0</v>
      </c>
      <c r="U63" s="8">
        <f t="shared" si="2"/>
        <v>1</v>
      </c>
      <c r="V63" s="19">
        <v>25000000</v>
      </c>
      <c r="W63" s="2">
        <v>1</v>
      </c>
    </row>
    <row r="64" spans="1:23" ht="15" customHeight="1">
      <c r="A64" s="12" t="s">
        <v>13</v>
      </c>
      <c r="B64" s="10">
        <v>20220412</v>
      </c>
      <c r="C64" s="14">
        <v>82226474</v>
      </c>
      <c r="D64" s="18">
        <v>76624883</v>
      </c>
      <c r="E64" s="19">
        <v>80000000</v>
      </c>
      <c r="F64" s="10">
        <v>3477</v>
      </c>
      <c r="G64" s="8">
        <v>1</v>
      </c>
      <c r="H64" s="6">
        <v>1</v>
      </c>
      <c r="I64" s="6">
        <v>1</v>
      </c>
      <c r="J64" s="5" t="s">
        <v>84</v>
      </c>
      <c r="K64" s="2">
        <v>0</v>
      </c>
      <c r="L64" s="2">
        <v>0</v>
      </c>
      <c r="M64" s="2">
        <v>0</v>
      </c>
      <c r="N64" s="2" t="s">
        <v>75</v>
      </c>
      <c r="O64" s="2">
        <v>0</v>
      </c>
      <c r="P64" s="11">
        <v>38</v>
      </c>
      <c r="Q64" s="11">
        <v>0</v>
      </c>
      <c r="R64" s="11">
        <v>0</v>
      </c>
      <c r="S64" s="41">
        <f t="shared" si="0"/>
        <v>2.7830924999999999E-2</v>
      </c>
      <c r="T64" s="8">
        <f t="shared" si="1"/>
        <v>1</v>
      </c>
      <c r="U64" s="8">
        <f t="shared" si="2"/>
        <v>1</v>
      </c>
      <c r="V64" s="19">
        <v>80000000</v>
      </c>
      <c r="W64" s="2">
        <v>0</v>
      </c>
    </row>
    <row r="65" spans="1:23" ht="15" customHeight="1">
      <c r="A65" s="12" t="s">
        <v>35</v>
      </c>
      <c r="B65" s="10">
        <v>14801808</v>
      </c>
      <c r="C65" s="14">
        <v>53089891</v>
      </c>
      <c r="D65" s="18">
        <v>56586420</v>
      </c>
      <c r="E65" s="19">
        <v>40000000</v>
      </c>
      <c r="F65" s="10">
        <v>2281</v>
      </c>
      <c r="G65" s="8">
        <v>1</v>
      </c>
      <c r="H65" s="6">
        <v>0</v>
      </c>
      <c r="I65" s="6">
        <v>1</v>
      </c>
      <c r="J65" s="5" t="s">
        <v>83</v>
      </c>
      <c r="K65" s="2">
        <v>0</v>
      </c>
      <c r="L65" s="2">
        <v>0</v>
      </c>
      <c r="M65" s="2">
        <v>0</v>
      </c>
      <c r="N65" s="2" t="s">
        <v>74</v>
      </c>
      <c r="O65" s="2">
        <v>0</v>
      </c>
      <c r="P65" s="11">
        <v>66</v>
      </c>
      <c r="Q65" s="11">
        <v>2</v>
      </c>
      <c r="R65" s="11">
        <v>0</v>
      </c>
      <c r="S65" s="41">
        <f t="shared" si="0"/>
        <v>0.327247275</v>
      </c>
      <c r="T65" s="8">
        <f t="shared" si="1"/>
        <v>0</v>
      </c>
      <c r="U65" s="8">
        <f t="shared" si="2"/>
        <v>1</v>
      </c>
      <c r="V65" s="19">
        <v>40000000</v>
      </c>
      <c r="W65" s="2">
        <v>0</v>
      </c>
    </row>
    <row r="66" spans="1:23" ht="15" customHeight="1">
      <c r="A66" s="12" t="s">
        <v>2</v>
      </c>
      <c r="B66" s="10">
        <v>26541709</v>
      </c>
      <c r="C66" s="14">
        <v>163566459</v>
      </c>
      <c r="D66" s="18">
        <v>143373994</v>
      </c>
      <c r="E66" s="19">
        <v>55000000</v>
      </c>
      <c r="F66" s="10">
        <v>2852</v>
      </c>
      <c r="G66" s="8">
        <v>0</v>
      </c>
      <c r="H66" s="6">
        <v>0</v>
      </c>
      <c r="I66" s="6">
        <v>1</v>
      </c>
      <c r="J66" s="5" t="s">
        <v>83</v>
      </c>
      <c r="K66" s="2">
        <v>1</v>
      </c>
      <c r="L66" s="2">
        <v>0</v>
      </c>
      <c r="M66" s="2">
        <v>0</v>
      </c>
      <c r="N66" s="2" t="s">
        <v>74</v>
      </c>
      <c r="O66" s="2">
        <v>0</v>
      </c>
      <c r="P66" s="11">
        <v>64</v>
      </c>
      <c r="Q66" s="11">
        <v>1</v>
      </c>
      <c r="R66" s="11">
        <v>0</v>
      </c>
      <c r="S66" s="41">
        <f t="shared" si="0"/>
        <v>1.9739356181818182</v>
      </c>
      <c r="T66" s="8">
        <f t="shared" si="1"/>
        <v>0</v>
      </c>
      <c r="U66" s="8">
        <f t="shared" si="2"/>
        <v>0</v>
      </c>
      <c r="V66" s="19">
        <v>55000000</v>
      </c>
      <c r="W66" s="2">
        <v>0</v>
      </c>
    </row>
    <row r="67" spans="1:23" ht="15" customHeight="1">
      <c r="A67" s="12" t="s">
        <v>50</v>
      </c>
      <c r="B67" s="10">
        <v>14367854</v>
      </c>
      <c r="C67" s="14">
        <v>36280697</v>
      </c>
      <c r="D67" s="18">
        <v>41639649</v>
      </c>
      <c r="E67" s="19">
        <v>60000000</v>
      </c>
      <c r="F67" s="10">
        <v>2819</v>
      </c>
      <c r="G67" s="8">
        <v>1</v>
      </c>
      <c r="H67" s="6">
        <v>0</v>
      </c>
      <c r="I67" s="6">
        <v>1</v>
      </c>
      <c r="J67" s="5" t="s">
        <v>86</v>
      </c>
      <c r="K67" s="2">
        <v>1</v>
      </c>
      <c r="L67" s="2">
        <v>0</v>
      </c>
      <c r="M67" s="2">
        <v>0</v>
      </c>
      <c r="N67" s="2" t="s">
        <v>74</v>
      </c>
      <c r="O67" s="2">
        <v>0</v>
      </c>
      <c r="P67" s="11">
        <v>48</v>
      </c>
      <c r="Q67" s="11">
        <v>0</v>
      </c>
      <c r="R67" s="11">
        <v>0</v>
      </c>
      <c r="S67" s="41">
        <f t="shared" ref="S67:S76" si="3">((C67-E67)/E67)</f>
        <v>-0.39532171666666666</v>
      </c>
      <c r="T67" s="8">
        <f t="shared" ref="T67:T76" si="4">IF(J67="Comedy",1,0)</f>
        <v>0</v>
      </c>
      <c r="U67" s="8">
        <f t="shared" ref="U67:U76" si="5">IF(OR(G67,H67)=TRUE,1,0)</f>
        <v>1</v>
      </c>
      <c r="V67" s="19">
        <v>60000000</v>
      </c>
      <c r="W67" s="2">
        <v>0</v>
      </c>
    </row>
    <row r="68" spans="1:23" ht="15" customHeight="1">
      <c r="A68" s="12" t="s">
        <v>28</v>
      </c>
      <c r="B68" s="10">
        <v>16310058</v>
      </c>
      <c r="C68" s="14">
        <v>61123569</v>
      </c>
      <c r="D68" s="18">
        <v>26010711</v>
      </c>
      <c r="E68" s="19">
        <v>60000000</v>
      </c>
      <c r="F68" s="10">
        <v>3501</v>
      </c>
      <c r="G68" s="8">
        <v>1</v>
      </c>
      <c r="H68" s="6">
        <v>0</v>
      </c>
      <c r="I68" s="6">
        <v>1</v>
      </c>
      <c r="J68" s="5" t="s">
        <v>84</v>
      </c>
      <c r="K68" s="2">
        <v>0</v>
      </c>
      <c r="L68" s="2">
        <v>0</v>
      </c>
      <c r="M68" s="2">
        <v>0</v>
      </c>
      <c r="N68" s="2" t="s">
        <v>75</v>
      </c>
      <c r="O68" s="2">
        <v>0</v>
      </c>
      <c r="P68" s="11">
        <v>43</v>
      </c>
      <c r="Q68" s="11">
        <v>0</v>
      </c>
      <c r="R68" s="11">
        <v>0</v>
      </c>
      <c r="S68" s="41">
        <f t="shared" si="3"/>
        <v>1.872615E-2</v>
      </c>
      <c r="T68" s="8">
        <f t="shared" si="4"/>
        <v>1</v>
      </c>
      <c r="U68" s="8">
        <f t="shared" si="5"/>
        <v>1</v>
      </c>
      <c r="V68" s="19">
        <v>60000000</v>
      </c>
      <c r="W68" s="2">
        <v>0</v>
      </c>
    </row>
    <row r="69" spans="1:23" ht="15" customHeight="1">
      <c r="A69" s="12" t="s">
        <v>59</v>
      </c>
      <c r="B69" s="10">
        <v>9610204</v>
      </c>
      <c r="C69" s="14">
        <v>23649127</v>
      </c>
      <c r="D69" s="18">
        <v>15064046</v>
      </c>
      <c r="E69" s="19">
        <v>40000000</v>
      </c>
      <c r="F69" s="10">
        <v>2784</v>
      </c>
      <c r="G69" s="8">
        <v>1</v>
      </c>
      <c r="H69" s="6">
        <v>0</v>
      </c>
      <c r="I69" s="6">
        <v>1</v>
      </c>
      <c r="J69" s="5" t="s">
        <v>81</v>
      </c>
      <c r="K69" s="2">
        <v>1</v>
      </c>
      <c r="L69" s="2">
        <v>0</v>
      </c>
      <c r="M69" s="2">
        <v>0</v>
      </c>
      <c r="N69" s="2" t="s">
        <v>74</v>
      </c>
      <c r="O69" s="2">
        <v>0</v>
      </c>
      <c r="P69" s="11">
        <v>36</v>
      </c>
      <c r="Q69" s="11">
        <v>0</v>
      </c>
      <c r="R69" s="11">
        <v>0</v>
      </c>
      <c r="S69" s="41">
        <f t="shared" si="3"/>
        <v>-0.40877182499999998</v>
      </c>
      <c r="T69" s="8">
        <f t="shared" si="4"/>
        <v>0</v>
      </c>
      <c r="U69" s="8">
        <f t="shared" si="5"/>
        <v>1</v>
      </c>
      <c r="V69" s="19">
        <v>40000000</v>
      </c>
      <c r="W69" s="2">
        <v>0</v>
      </c>
    </row>
    <row r="70" spans="1:23" ht="15" customHeight="1">
      <c r="A70" s="12" t="s">
        <v>47</v>
      </c>
      <c r="B70" s="10">
        <v>9684809</v>
      </c>
      <c r="C70" s="14">
        <v>37384046</v>
      </c>
      <c r="D70" s="18">
        <v>64954469</v>
      </c>
      <c r="E70" s="19">
        <v>80000000</v>
      </c>
      <c r="F70" s="10">
        <v>2854</v>
      </c>
      <c r="G70" s="8">
        <v>0</v>
      </c>
      <c r="H70" s="6">
        <v>0</v>
      </c>
      <c r="I70" s="6">
        <v>1</v>
      </c>
      <c r="J70" s="5" t="s">
        <v>80</v>
      </c>
      <c r="K70" s="2">
        <v>0</v>
      </c>
      <c r="L70" s="2">
        <v>0</v>
      </c>
      <c r="M70" s="2">
        <v>1</v>
      </c>
      <c r="N70" s="2" t="s">
        <v>76</v>
      </c>
      <c r="O70" s="2">
        <v>0</v>
      </c>
      <c r="P70" s="11">
        <v>47</v>
      </c>
      <c r="Q70" s="11">
        <v>0</v>
      </c>
      <c r="R70" s="11">
        <v>0</v>
      </c>
      <c r="S70" s="41">
        <f t="shared" si="3"/>
        <v>-0.532699425</v>
      </c>
      <c r="T70" s="8">
        <f t="shared" si="4"/>
        <v>0</v>
      </c>
      <c r="U70" s="8">
        <f t="shared" si="5"/>
        <v>0</v>
      </c>
      <c r="V70" s="19">
        <v>80000000</v>
      </c>
      <c r="W70" s="2">
        <v>0</v>
      </c>
    </row>
    <row r="71" spans="1:23" ht="15" customHeight="1">
      <c r="A71" s="12" t="s">
        <v>66</v>
      </c>
      <c r="B71" s="10">
        <v>9064880</v>
      </c>
      <c r="C71" s="14">
        <v>18535812</v>
      </c>
      <c r="D71" s="18">
        <v>12534399</v>
      </c>
      <c r="E71" s="19">
        <v>30000000</v>
      </c>
      <c r="F71" s="10">
        <v>2558</v>
      </c>
      <c r="G71" s="8">
        <v>0</v>
      </c>
      <c r="H71" s="6">
        <v>0</v>
      </c>
      <c r="I71" s="6">
        <v>1</v>
      </c>
      <c r="J71" s="5" t="s">
        <v>82</v>
      </c>
      <c r="K71" s="2">
        <v>0</v>
      </c>
      <c r="L71" s="2">
        <v>0</v>
      </c>
      <c r="M71" s="2">
        <v>1</v>
      </c>
      <c r="N71" s="2" t="s">
        <v>74</v>
      </c>
      <c r="O71" s="2">
        <v>0</v>
      </c>
      <c r="P71" s="11">
        <v>18</v>
      </c>
      <c r="Q71" s="11">
        <v>0</v>
      </c>
      <c r="R71" s="11">
        <v>0</v>
      </c>
      <c r="S71" s="41">
        <f t="shared" si="3"/>
        <v>-0.38213960000000002</v>
      </c>
      <c r="T71" s="8">
        <f t="shared" si="4"/>
        <v>0</v>
      </c>
      <c r="U71" s="8">
        <f t="shared" si="5"/>
        <v>0</v>
      </c>
      <c r="V71" s="19">
        <v>30000000</v>
      </c>
      <c r="W71" s="2">
        <v>0</v>
      </c>
    </row>
    <row r="72" spans="1:23" ht="15" customHeight="1">
      <c r="A72" s="12" t="s">
        <v>69</v>
      </c>
      <c r="B72" s="10">
        <v>5815474</v>
      </c>
      <c r="C72" s="14">
        <v>16655224</v>
      </c>
      <c r="D72" s="18">
        <v>5293990</v>
      </c>
      <c r="E72" s="19">
        <v>25000000</v>
      </c>
      <c r="F72" s="10">
        <v>2775</v>
      </c>
      <c r="G72" s="8">
        <v>0</v>
      </c>
      <c r="H72" s="6">
        <v>0</v>
      </c>
      <c r="I72" s="6">
        <v>1</v>
      </c>
      <c r="J72" s="5" t="s">
        <v>84</v>
      </c>
      <c r="K72" s="2">
        <v>1</v>
      </c>
      <c r="L72" s="2">
        <v>0</v>
      </c>
      <c r="M72" s="2">
        <v>0</v>
      </c>
      <c r="N72" s="2" t="s">
        <v>75</v>
      </c>
      <c r="O72" s="2">
        <v>0</v>
      </c>
      <c r="P72" s="11">
        <v>43</v>
      </c>
      <c r="Q72" s="11">
        <v>0</v>
      </c>
      <c r="R72" s="11">
        <v>0</v>
      </c>
      <c r="S72" s="41">
        <f t="shared" si="3"/>
        <v>-0.33379103999999998</v>
      </c>
      <c r="T72" s="8">
        <f t="shared" si="4"/>
        <v>1</v>
      </c>
      <c r="U72" s="8">
        <f t="shared" si="5"/>
        <v>0</v>
      </c>
      <c r="V72" s="19">
        <v>25000000</v>
      </c>
      <c r="W72" s="2">
        <v>0</v>
      </c>
    </row>
    <row r="73" spans="1:23" ht="15" customHeight="1">
      <c r="A73" s="12" t="s">
        <v>27</v>
      </c>
      <c r="B73" s="10">
        <v>26857181</v>
      </c>
      <c r="C73" s="14">
        <v>62318875</v>
      </c>
      <c r="D73" s="18">
        <v>49021926</v>
      </c>
      <c r="E73" s="19">
        <v>45000000</v>
      </c>
      <c r="F73" s="10">
        <v>3207</v>
      </c>
      <c r="G73" s="8">
        <v>0</v>
      </c>
      <c r="H73" s="6">
        <v>1</v>
      </c>
      <c r="I73" s="6">
        <v>1</v>
      </c>
      <c r="J73" s="5" t="s">
        <v>85</v>
      </c>
      <c r="K73" s="2">
        <v>0</v>
      </c>
      <c r="L73" s="2">
        <v>0</v>
      </c>
      <c r="M73" s="2">
        <v>0</v>
      </c>
      <c r="N73" s="2" t="s">
        <v>77</v>
      </c>
      <c r="O73" s="2">
        <v>1</v>
      </c>
      <c r="P73" s="11">
        <v>36</v>
      </c>
      <c r="Q73" s="11">
        <v>0</v>
      </c>
      <c r="R73" s="11">
        <v>0</v>
      </c>
      <c r="S73" s="41">
        <f t="shared" si="3"/>
        <v>0.38486388888888889</v>
      </c>
      <c r="T73" s="8">
        <f t="shared" si="4"/>
        <v>0</v>
      </c>
      <c r="U73" s="8">
        <f t="shared" si="5"/>
        <v>1</v>
      </c>
      <c r="V73" s="19">
        <v>45000000</v>
      </c>
      <c r="W73" s="2">
        <v>1</v>
      </c>
    </row>
    <row r="74" spans="1:23" ht="15" customHeight="1">
      <c r="A74" s="12" t="s">
        <v>21</v>
      </c>
      <c r="B74" s="10">
        <v>25642340</v>
      </c>
      <c r="C74" s="14">
        <v>70511035</v>
      </c>
      <c r="D74" s="18">
        <v>62000000</v>
      </c>
      <c r="E74" s="19">
        <v>54000000</v>
      </c>
      <c r="F74" s="10">
        <v>3365</v>
      </c>
      <c r="G74" s="8">
        <v>1</v>
      </c>
      <c r="H74" s="6">
        <v>0</v>
      </c>
      <c r="I74" s="6">
        <v>0</v>
      </c>
      <c r="J74" s="5" t="s">
        <v>86</v>
      </c>
      <c r="K74" s="2">
        <v>0</v>
      </c>
      <c r="L74" s="2">
        <v>0</v>
      </c>
      <c r="M74" s="2">
        <v>0</v>
      </c>
      <c r="N74" s="2" t="s">
        <v>77</v>
      </c>
      <c r="O74" s="2">
        <v>1</v>
      </c>
      <c r="P74" s="11">
        <v>62</v>
      </c>
      <c r="Q74" s="11">
        <v>0</v>
      </c>
      <c r="R74" s="11">
        <v>0</v>
      </c>
      <c r="S74" s="41">
        <f t="shared" si="3"/>
        <v>0.30575990740740738</v>
      </c>
      <c r="T74" s="8">
        <f t="shared" si="4"/>
        <v>0</v>
      </c>
      <c r="U74" s="8">
        <f t="shared" si="5"/>
        <v>1</v>
      </c>
      <c r="V74" s="19">
        <v>54000000</v>
      </c>
      <c r="W74" s="2">
        <v>1</v>
      </c>
    </row>
    <row r="75" spans="1:23" ht="15" customHeight="1">
      <c r="A75" s="12" t="s">
        <v>22</v>
      </c>
      <c r="B75" s="10">
        <v>18730762</v>
      </c>
      <c r="C75" s="14">
        <v>70278893</v>
      </c>
      <c r="D75" s="18">
        <v>92691347</v>
      </c>
      <c r="E75" s="19">
        <v>65000000</v>
      </c>
      <c r="F75" s="10">
        <v>2957</v>
      </c>
      <c r="G75" s="8">
        <v>0</v>
      </c>
      <c r="H75" s="6">
        <v>0</v>
      </c>
      <c r="I75" s="6">
        <v>1</v>
      </c>
      <c r="J75" s="5" t="s">
        <v>83</v>
      </c>
      <c r="K75" s="2">
        <v>0</v>
      </c>
      <c r="L75" s="2">
        <v>0</v>
      </c>
      <c r="M75" s="2">
        <v>0</v>
      </c>
      <c r="N75" s="2" t="s">
        <v>74</v>
      </c>
      <c r="O75" s="2">
        <v>0</v>
      </c>
      <c r="P75" s="11">
        <v>66</v>
      </c>
      <c r="Q75" s="11">
        <v>0</v>
      </c>
      <c r="R75" s="11">
        <v>0</v>
      </c>
      <c r="S75" s="41">
        <f t="shared" si="3"/>
        <v>8.1213738461538468E-2</v>
      </c>
      <c r="T75" s="8">
        <f t="shared" si="4"/>
        <v>0</v>
      </c>
      <c r="U75" s="8">
        <f t="shared" si="5"/>
        <v>0</v>
      </c>
      <c r="V75" s="19">
        <v>65000000</v>
      </c>
      <c r="W75" s="2">
        <v>0</v>
      </c>
    </row>
    <row r="76" spans="1:23" ht="15" customHeight="1">
      <c r="A76" s="12" t="s">
        <v>16</v>
      </c>
      <c r="B76" s="10">
        <v>21525560</v>
      </c>
      <c r="C76" s="14">
        <v>75628110</v>
      </c>
      <c r="D76" s="18">
        <v>54731328</v>
      </c>
      <c r="E76" s="19">
        <v>54000000</v>
      </c>
      <c r="F76" s="10">
        <v>3131</v>
      </c>
      <c r="G76" s="8">
        <v>0</v>
      </c>
      <c r="H76" s="6">
        <v>0</v>
      </c>
      <c r="I76" s="6">
        <v>1</v>
      </c>
      <c r="J76" s="5" t="s">
        <v>84</v>
      </c>
      <c r="K76" s="2">
        <v>0</v>
      </c>
      <c r="L76" s="2">
        <v>0</v>
      </c>
      <c r="M76" s="2">
        <v>0</v>
      </c>
      <c r="N76" s="2" t="s">
        <v>74</v>
      </c>
      <c r="O76" s="2">
        <v>0</v>
      </c>
      <c r="P76" s="11">
        <v>46</v>
      </c>
      <c r="Q76" s="11">
        <v>0</v>
      </c>
      <c r="R76" s="11">
        <v>0</v>
      </c>
      <c r="S76" s="41">
        <f t="shared" si="3"/>
        <v>0.40052055555555555</v>
      </c>
      <c r="T76" s="8">
        <f t="shared" si="4"/>
        <v>1</v>
      </c>
      <c r="U76" s="8">
        <f t="shared" si="5"/>
        <v>0</v>
      </c>
      <c r="V76" s="19">
        <v>54000000</v>
      </c>
      <c r="W76" s="2">
        <v>0</v>
      </c>
    </row>
  </sheetData>
  <phoneticPr fontId="5" type="noConversion"/>
  <pageMargins left="0.75" right="0.75" top="1" bottom="1" header="0.4921259845" footer="0.4921259845"/>
  <pageSetup paperSize="9" orientation="portrait" horizontalDpi="1200" verticalDpi="1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24"/>
  <sheetViews>
    <sheetView topLeftCell="B1" workbookViewId="0">
      <selection activeCell="A29" sqref="A29"/>
    </sheetView>
  </sheetViews>
  <sheetFormatPr defaultRowHeight="12.75"/>
  <cols>
    <col min="1" max="1" width="37.06640625" style="53" bestFit="1" customWidth="1"/>
    <col min="2" max="2" width="9.796875" style="53" bestFit="1" customWidth="1"/>
    <col min="3" max="3" width="12.33203125" style="53" bestFit="1" customWidth="1"/>
    <col min="4" max="4" width="10.796875" style="53" bestFit="1" customWidth="1"/>
    <col min="5" max="5" width="9.796875" style="53" bestFit="1" customWidth="1"/>
    <col min="6" max="6" width="8.73046875" style="53" bestFit="1" customWidth="1"/>
    <col min="7" max="7" width="7.3984375" style="53" bestFit="1" customWidth="1"/>
    <col min="8" max="8" width="6.73046875" style="53" bestFit="1" customWidth="1"/>
    <col min="9" max="9" width="14.06640625" style="53" bestFit="1" customWidth="1"/>
    <col min="10" max="10" width="7.46484375" style="53" bestFit="1" customWidth="1"/>
    <col min="11" max="11" width="8.265625" style="53" bestFit="1" customWidth="1"/>
    <col min="12" max="12" width="7.3984375" style="53" bestFit="1" customWidth="1"/>
    <col min="13" max="13" width="10.59765625" style="53" customWidth="1"/>
    <col min="14" max="14" width="5.86328125" style="53" bestFit="1" customWidth="1"/>
    <col min="15" max="15" width="8.19921875" style="53" bestFit="1" customWidth="1"/>
    <col min="16" max="16" width="7.73046875" style="53" bestFit="1" customWidth="1"/>
    <col min="17" max="17" width="12" style="53" bestFit="1" customWidth="1"/>
    <col min="18" max="18" width="7.3984375" style="53" bestFit="1" customWidth="1"/>
    <col min="19" max="19" width="7.06640625" style="53" bestFit="1" customWidth="1"/>
    <col min="20" max="16384" width="9.06640625" style="53"/>
  </cols>
  <sheetData>
    <row r="1" spans="1:19" s="1" customFormat="1" ht="30" customHeight="1">
      <c r="A1" s="1" t="s">
        <v>90</v>
      </c>
      <c r="B1" s="1" t="s">
        <v>94</v>
      </c>
      <c r="C1" s="13" t="s">
        <v>103</v>
      </c>
      <c r="D1" s="13" t="s">
        <v>104</v>
      </c>
      <c r="E1" s="20" t="s">
        <v>93</v>
      </c>
      <c r="F1" s="1" t="s">
        <v>88</v>
      </c>
      <c r="G1" s="1" t="s">
        <v>97</v>
      </c>
      <c r="H1" s="3" t="s">
        <v>79</v>
      </c>
      <c r="I1" s="3" t="s">
        <v>105</v>
      </c>
      <c r="J1" s="1" t="s">
        <v>78</v>
      </c>
      <c r="K1" s="1" t="s">
        <v>98</v>
      </c>
      <c r="L1" s="1" t="s">
        <v>99</v>
      </c>
      <c r="M1" s="1" t="s">
        <v>100</v>
      </c>
      <c r="N1" s="1" t="s">
        <v>92</v>
      </c>
      <c r="O1" s="1" t="s">
        <v>96</v>
      </c>
      <c r="P1" s="1" t="s">
        <v>89</v>
      </c>
      <c r="Q1" s="1" t="s">
        <v>101</v>
      </c>
      <c r="R1" s="1" t="s">
        <v>102</v>
      </c>
      <c r="S1" s="1" t="s">
        <v>119</v>
      </c>
    </row>
    <row r="2" spans="1:19" s="8" customFormat="1" ht="15" customHeight="1">
      <c r="A2" s="12" t="s">
        <v>49</v>
      </c>
      <c r="B2" s="10">
        <v>10023835</v>
      </c>
      <c r="C2" s="14">
        <v>36323505</v>
      </c>
      <c r="D2" s="18">
        <v>2146261</v>
      </c>
      <c r="E2" s="19">
        <v>23000000</v>
      </c>
      <c r="F2" s="10">
        <v>2914</v>
      </c>
      <c r="G2" s="8">
        <v>0</v>
      </c>
      <c r="H2" s="6">
        <v>0</v>
      </c>
      <c r="I2" s="6">
        <v>1</v>
      </c>
      <c r="J2" s="5" t="s">
        <v>84</v>
      </c>
      <c r="K2" s="2">
        <v>0</v>
      </c>
      <c r="L2" s="2">
        <v>0</v>
      </c>
      <c r="M2" s="2">
        <v>0</v>
      </c>
      <c r="N2" s="2" t="s">
        <v>74</v>
      </c>
      <c r="O2" s="2">
        <v>0</v>
      </c>
      <c r="P2" s="11">
        <v>47</v>
      </c>
      <c r="Q2" s="11">
        <v>0</v>
      </c>
      <c r="R2" s="11">
        <v>0</v>
      </c>
      <c r="S2" s="41">
        <v>0.57928282608695647</v>
      </c>
    </row>
    <row r="3" spans="1:19" s="8" customFormat="1" ht="15" customHeight="1">
      <c r="A3" s="12" t="s">
        <v>24</v>
      </c>
      <c r="B3" s="10">
        <v>27736056</v>
      </c>
      <c r="C3" s="14">
        <v>70165972</v>
      </c>
      <c r="D3" s="18">
        <v>68079671</v>
      </c>
      <c r="E3" s="19">
        <v>40000000</v>
      </c>
      <c r="F3" s="10">
        <v>3261</v>
      </c>
      <c r="G3" s="8">
        <v>0</v>
      </c>
      <c r="H3" s="6">
        <v>1</v>
      </c>
      <c r="I3" s="6">
        <v>1</v>
      </c>
      <c r="J3" s="5" t="s">
        <v>84</v>
      </c>
      <c r="K3" s="2">
        <v>0</v>
      </c>
      <c r="L3" s="2">
        <v>1</v>
      </c>
      <c r="M3" s="2">
        <v>1</v>
      </c>
      <c r="N3" s="2" t="s">
        <v>74</v>
      </c>
      <c r="O3" s="2">
        <v>0</v>
      </c>
      <c r="P3" s="11">
        <v>34</v>
      </c>
      <c r="Q3" s="11">
        <v>0</v>
      </c>
      <c r="R3" s="11">
        <v>0</v>
      </c>
      <c r="S3" s="41">
        <v>0.75414930000000002</v>
      </c>
    </row>
    <row r="4" spans="1:19" s="8" customFormat="1" ht="15" customHeight="1">
      <c r="A4" s="12" t="s">
        <v>95</v>
      </c>
      <c r="B4" s="10">
        <v>11457353</v>
      </c>
      <c r="C4" s="14">
        <v>82599768</v>
      </c>
      <c r="D4" s="18">
        <v>61768463</v>
      </c>
      <c r="E4" s="19">
        <v>85000000</v>
      </c>
      <c r="F4" s="10">
        <v>3566</v>
      </c>
      <c r="G4" s="8">
        <v>1</v>
      </c>
      <c r="H4" s="6">
        <v>0</v>
      </c>
      <c r="I4" s="6">
        <v>1</v>
      </c>
      <c r="J4" s="5" t="s">
        <v>84</v>
      </c>
      <c r="K4" s="2">
        <v>0</v>
      </c>
      <c r="L4" s="2">
        <v>0</v>
      </c>
      <c r="M4" s="2">
        <v>0</v>
      </c>
      <c r="N4" s="2" t="s">
        <v>76</v>
      </c>
      <c r="O4" s="2">
        <v>0</v>
      </c>
      <c r="P4" s="11">
        <v>68</v>
      </c>
      <c r="Q4" s="11">
        <v>0</v>
      </c>
      <c r="R4" s="11">
        <v>0</v>
      </c>
      <c r="S4" s="41">
        <v>-2.8238023529411765E-2</v>
      </c>
    </row>
    <row r="5" spans="1:19" s="8" customFormat="1" ht="15" customHeight="1">
      <c r="A5" s="12" t="s">
        <v>4</v>
      </c>
      <c r="B5" s="10">
        <v>40011365</v>
      </c>
      <c r="C5" s="14">
        <v>137355633</v>
      </c>
      <c r="D5" s="18">
        <v>100325666</v>
      </c>
      <c r="E5" s="19">
        <v>82500000</v>
      </c>
      <c r="F5" s="10">
        <v>3749</v>
      </c>
      <c r="G5" s="8">
        <v>0</v>
      </c>
      <c r="H5" s="6">
        <v>0</v>
      </c>
      <c r="I5" s="6">
        <v>1</v>
      </c>
      <c r="J5" s="5" t="s">
        <v>84</v>
      </c>
      <c r="K5" s="2">
        <v>1</v>
      </c>
      <c r="L5" s="2">
        <v>0</v>
      </c>
      <c r="M5" s="2">
        <v>0</v>
      </c>
      <c r="N5" s="2" t="s">
        <v>74</v>
      </c>
      <c r="O5" s="2">
        <v>0</v>
      </c>
      <c r="P5" s="11">
        <v>45</v>
      </c>
      <c r="Q5" s="11">
        <v>1</v>
      </c>
      <c r="R5" s="11">
        <v>0</v>
      </c>
      <c r="S5" s="41">
        <v>0.66491676363636365</v>
      </c>
    </row>
    <row r="6" spans="1:19" s="8" customFormat="1" ht="15" customHeight="1">
      <c r="A6" s="12" t="s">
        <v>38</v>
      </c>
      <c r="B6" s="10">
        <v>19076261</v>
      </c>
      <c r="C6" s="14">
        <v>48548426</v>
      </c>
      <c r="D6" s="18">
        <v>36247230</v>
      </c>
      <c r="E6" s="19">
        <v>20000000</v>
      </c>
      <c r="F6" s="10">
        <v>2896</v>
      </c>
      <c r="G6" s="8">
        <v>0</v>
      </c>
      <c r="H6" s="6">
        <v>0</v>
      </c>
      <c r="I6" s="6">
        <v>1</v>
      </c>
      <c r="J6" s="5" t="s">
        <v>84</v>
      </c>
      <c r="K6" s="2">
        <v>0</v>
      </c>
      <c r="L6" s="2">
        <v>0</v>
      </c>
      <c r="M6" s="2">
        <v>0</v>
      </c>
      <c r="N6" s="2" t="s">
        <v>74</v>
      </c>
      <c r="O6" s="2">
        <v>0</v>
      </c>
      <c r="P6" s="11">
        <v>11</v>
      </c>
      <c r="Q6" s="11">
        <v>0</v>
      </c>
      <c r="R6" s="11">
        <v>0</v>
      </c>
      <c r="S6" s="41">
        <v>1.4274213</v>
      </c>
    </row>
    <row r="7" spans="1:19" s="8" customFormat="1" ht="15" customHeight="1">
      <c r="A7" s="12" t="s">
        <v>10</v>
      </c>
      <c r="B7" s="10">
        <v>24411322</v>
      </c>
      <c r="C7" s="14">
        <v>88715192</v>
      </c>
      <c r="D7" s="18">
        <v>39691695</v>
      </c>
      <c r="E7" s="19">
        <v>50000000</v>
      </c>
      <c r="F7" s="10">
        <v>3057</v>
      </c>
      <c r="G7" s="8">
        <v>0</v>
      </c>
      <c r="H7" s="6">
        <v>0</v>
      </c>
      <c r="I7" s="6">
        <v>1</v>
      </c>
      <c r="J7" s="5" t="s">
        <v>84</v>
      </c>
      <c r="K7" s="2">
        <v>0</v>
      </c>
      <c r="L7" s="2">
        <v>0</v>
      </c>
      <c r="M7" s="2">
        <v>0</v>
      </c>
      <c r="N7" s="2" t="s">
        <v>74</v>
      </c>
      <c r="O7" s="2">
        <v>0</v>
      </c>
      <c r="P7" s="11">
        <v>47</v>
      </c>
      <c r="Q7" s="11">
        <v>0</v>
      </c>
      <c r="R7" s="11">
        <v>0</v>
      </c>
      <c r="S7" s="41">
        <v>0.77430383999999997</v>
      </c>
    </row>
    <row r="8" spans="1:19" s="8" customFormat="1" ht="15" customHeight="1">
      <c r="A8" s="12" t="s">
        <v>68</v>
      </c>
      <c r="B8" s="10">
        <v>5692285</v>
      </c>
      <c r="C8" s="14">
        <v>17326650</v>
      </c>
      <c r="D8" s="18">
        <v>20750723</v>
      </c>
      <c r="E8" s="19">
        <v>28000000</v>
      </c>
      <c r="F8" s="10">
        <v>2541</v>
      </c>
      <c r="G8" s="8">
        <v>0</v>
      </c>
      <c r="H8" s="6">
        <v>0</v>
      </c>
      <c r="I8" s="6">
        <v>1</v>
      </c>
      <c r="J8" s="5" t="s">
        <v>84</v>
      </c>
      <c r="K8" s="2">
        <v>1</v>
      </c>
      <c r="L8" s="2">
        <v>1</v>
      </c>
      <c r="M8" s="2">
        <v>0</v>
      </c>
      <c r="N8" s="2" t="s">
        <v>74</v>
      </c>
      <c r="O8" s="2">
        <v>0</v>
      </c>
      <c r="P8" s="11">
        <v>29</v>
      </c>
      <c r="Q8" s="11">
        <v>0</v>
      </c>
      <c r="R8" s="11">
        <v>0</v>
      </c>
      <c r="S8" s="41">
        <v>-0.38119107142857145</v>
      </c>
    </row>
    <row r="9" spans="1:19" s="8" customFormat="1" ht="15" customHeight="1">
      <c r="A9" s="12" t="s">
        <v>30</v>
      </c>
      <c r="B9" s="10">
        <v>21613176</v>
      </c>
      <c r="C9" s="14">
        <v>58645052</v>
      </c>
      <c r="D9" s="18">
        <v>42950069</v>
      </c>
      <c r="E9" s="19">
        <v>64000000</v>
      </c>
      <c r="F9" s="10">
        <v>2533</v>
      </c>
      <c r="G9" s="8">
        <v>0</v>
      </c>
      <c r="H9" s="6">
        <v>0</v>
      </c>
      <c r="I9" s="6">
        <v>1</v>
      </c>
      <c r="J9" s="5" t="s">
        <v>84</v>
      </c>
      <c r="K9" s="2">
        <v>0</v>
      </c>
      <c r="L9" s="2">
        <v>0</v>
      </c>
      <c r="M9" s="2">
        <v>0</v>
      </c>
      <c r="N9" s="2" t="s">
        <v>74</v>
      </c>
      <c r="O9" s="2">
        <v>0</v>
      </c>
      <c r="P9" s="11">
        <v>26</v>
      </c>
      <c r="Q9" s="11">
        <v>0</v>
      </c>
      <c r="R9" s="11">
        <v>0</v>
      </c>
      <c r="S9" s="41">
        <v>-8.3671062500000004E-2</v>
      </c>
    </row>
    <row r="10" spans="1:19" s="8" customFormat="1" ht="15" customHeight="1">
      <c r="A10" s="12" t="s">
        <v>15</v>
      </c>
      <c r="B10" s="10">
        <v>28309599</v>
      </c>
      <c r="C10" s="14">
        <v>80197993</v>
      </c>
      <c r="D10" s="18">
        <v>19057467</v>
      </c>
      <c r="E10" s="19">
        <v>35000000</v>
      </c>
      <c r="F10" s="10">
        <v>3070</v>
      </c>
      <c r="G10" s="8">
        <v>0</v>
      </c>
      <c r="H10" s="6">
        <v>0</v>
      </c>
      <c r="I10" s="6">
        <v>1</v>
      </c>
      <c r="J10" s="5" t="s">
        <v>84</v>
      </c>
      <c r="K10" s="2">
        <v>0</v>
      </c>
      <c r="L10" s="2">
        <v>0</v>
      </c>
      <c r="M10" s="2">
        <v>0</v>
      </c>
      <c r="N10" s="2" t="s">
        <v>75</v>
      </c>
      <c r="O10" s="2">
        <v>0</v>
      </c>
      <c r="P10" s="11">
        <v>52</v>
      </c>
      <c r="Q10" s="11">
        <v>0</v>
      </c>
      <c r="R10" s="11">
        <v>0</v>
      </c>
      <c r="S10" s="41">
        <v>1.2913712285714285</v>
      </c>
    </row>
    <row r="11" spans="1:19" s="8" customFormat="1" ht="15" customHeight="1">
      <c r="A11" s="12" t="s">
        <v>39</v>
      </c>
      <c r="B11" s="10">
        <v>14503650</v>
      </c>
      <c r="C11" s="14">
        <v>47144110</v>
      </c>
      <c r="D11" s="18">
        <v>75345712</v>
      </c>
      <c r="E11" s="19">
        <v>25000000</v>
      </c>
      <c r="F11" s="10">
        <v>1995</v>
      </c>
      <c r="G11" s="8">
        <v>1</v>
      </c>
      <c r="H11" s="6">
        <v>0</v>
      </c>
      <c r="I11" s="6">
        <v>0</v>
      </c>
      <c r="J11" s="5" t="s">
        <v>84</v>
      </c>
      <c r="K11" s="2">
        <v>0</v>
      </c>
      <c r="L11" s="2">
        <v>0</v>
      </c>
      <c r="M11" s="2">
        <v>0</v>
      </c>
      <c r="N11" s="2" t="s">
        <v>75</v>
      </c>
      <c r="O11" s="2">
        <v>0</v>
      </c>
      <c r="P11" s="11">
        <v>59</v>
      </c>
      <c r="Q11" s="11">
        <v>0</v>
      </c>
      <c r="R11" s="11">
        <v>0</v>
      </c>
      <c r="S11" s="41">
        <v>0.88576440000000001</v>
      </c>
    </row>
    <row r="12" spans="1:19" s="8" customFormat="1" ht="15" customHeight="1">
      <c r="A12" s="12" t="s">
        <v>20</v>
      </c>
      <c r="B12" s="10">
        <v>16414767</v>
      </c>
      <c r="C12" s="14">
        <v>71726025</v>
      </c>
      <c r="D12" s="18">
        <v>15802148</v>
      </c>
      <c r="E12" s="19">
        <v>50000000</v>
      </c>
      <c r="F12" s="10">
        <v>3639</v>
      </c>
      <c r="G12" s="8">
        <v>0</v>
      </c>
      <c r="H12" s="6">
        <v>0</v>
      </c>
      <c r="I12" s="6">
        <v>0</v>
      </c>
      <c r="J12" s="5" t="s">
        <v>84</v>
      </c>
      <c r="K12" s="2">
        <v>0</v>
      </c>
      <c r="L12" s="2">
        <v>0</v>
      </c>
      <c r="M12" s="2">
        <v>0</v>
      </c>
      <c r="N12" s="2" t="s">
        <v>75</v>
      </c>
      <c r="O12" s="2">
        <v>0</v>
      </c>
      <c r="P12" s="11">
        <v>33</v>
      </c>
      <c r="Q12" s="11">
        <v>0</v>
      </c>
      <c r="R12" s="11">
        <v>0</v>
      </c>
      <c r="S12" s="41">
        <v>0.43452049999999998</v>
      </c>
    </row>
    <row r="13" spans="1:19" s="8" customFormat="1" ht="15" customHeight="1">
      <c r="A13" s="12" t="s">
        <v>67</v>
      </c>
      <c r="B13" s="10">
        <v>8602333</v>
      </c>
      <c r="C13" s="14">
        <v>17807569</v>
      </c>
      <c r="D13" s="18">
        <v>5826190</v>
      </c>
      <c r="E13" s="19">
        <v>35000000</v>
      </c>
      <c r="F13" s="10">
        <v>3004</v>
      </c>
      <c r="G13" s="8">
        <v>1</v>
      </c>
      <c r="H13" s="6">
        <v>0</v>
      </c>
      <c r="I13" s="6">
        <v>1</v>
      </c>
      <c r="J13" s="5" t="s">
        <v>84</v>
      </c>
      <c r="K13" s="2">
        <v>1</v>
      </c>
      <c r="L13" s="2">
        <v>0</v>
      </c>
      <c r="M13" s="2">
        <v>0</v>
      </c>
      <c r="N13" s="2" t="s">
        <v>74</v>
      </c>
      <c r="O13" s="2">
        <v>0</v>
      </c>
      <c r="P13" s="11">
        <v>44</v>
      </c>
      <c r="Q13" s="11">
        <v>0</v>
      </c>
      <c r="R13" s="11">
        <v>0</v>
      </c>
      <c r="S13" s="41">
        <v>-0.49121231428571427</v>
      </c>
    </row>
    <row r="14" spans="1:19" s="8" customFormat="1" ht="15" customHeight="1">
      <c r="A14" s="12" t="s">
        <v>55</v>
      </c>
      <c r="B14" s="10">
        <v>10730372</v>
      </c>
      <c r="C14" s="14">
        <v>33741133</v>
      </c>
      <c r="D14" s="18">
        <v>23453534</v>
      </c>
      <c r="E14" s="19">
        <v>20000000</v>
      </c>
      <c r="F14" s="10">
        <v>2623</v>
      </c>
      <c r="G14" s="8">
        <v>1</v>
      </c>
      <c r="H14" s="6">
        <v>0</v>
      </c>
      <c r="I14" s="6">
        <v>1</v>
      </c>
      <c r="J14" s="5" t="s">
        <v>84</v>
      </c>
      <c r="K14" s="2">
        <v>0</v>
      </c>
      <c r="L14" s="2">
        <v>0</v>
      </c>
      <c r="M14" s="2">
        <v>0</v>
      </c>
      <c r="N14" s="2" t="s">
        <v>74</v>
      </c>
      <c r="O14" s="2">
        <v>0</v>
      </c>
      <c r="P14" s="11">
        <v>45</v>
      </c>
      <c r="Q14" s="11">
        <v>0</v>
      </c>
      <c r="R14" s="11">
        <v>0</v>
      </c>
      <c r="S14" s="41">
        <v>0.68705665000000005</v>
      </c>
    </row>
    <row r="15" spans="1:19" s="8" customFormat="1" ht="15" customHeight="1">
      <c r="A15" s="12" t="s">
        <v>42</v>
      </c>
      <c r="B15" s="10">
        <v>13411093</v>
      </c>
      <c r="C15" s="14">
        <v>40435190</v>
      </c>
      <c r="D15" s="18">
        <v>12992229</v>
      </c>
      <c r="E15" s="19">
        <v>30000000</v>
      </c>
      <c r="F15" s="10">
        <v>2264</v>
      </c>
      <c r="G15" s="8">
        <v>0</v>
      </c>
      <c r="H15" s="6">
        <v>0</v>
      </c>
      <c r="I15" s="6">
        <v>1</v>
      </c>
      <c r="J15" s="5" t="s">
        <v>84</v>
      </c>
      <c r="K15" s="2">
        <v>1</v>
      </c>
      <c r="L15" s="2">
        <v>0</v>
      </c>
      <c r="M15" s="2">
        <v>0</v>
      </c>
      <c r="N15" s="2" t="s">
        <v>75</v>
      </c>
      <c r="O15" s="2">
        <v>0</v>
      </c>
      <c r="P15" s="11">
        <v>67</v>
      </c>
      <c r="Q15" s="11">
        <v>0</v>
      </c>
      <c r="R15" s="11">
        <v>0</v>
      </c>
      <c r="S15" s="41">
        <v>0.34783966666666666</v>
      </c>
    </row>
    <row r="16" spans="1:19" s="8" customFormat="1" ht="15" customHeight="1">
      <c r="A16" s="12" t="s">
        <v>3</v>
      </c>
      <c r="B16" s="10">
        <v>47042215</v>
      </c>
      <c r="C16" s="14">
        <v>148213377</v>
      </c>
      <c r="D16" s="18">
        <v>14752800</v>
      </c>
      <c r="E16" s="19">
        <v>72500000</v>
      </c>
      <c r="F16" s="10">
        <v>3803</v>
      </c>
      <c r="G16" s="8">
        <v>0</v>
      </c>
      <c r="H16" s="6">
        <v>0</v>
      </c>
      <c r="I16" s="6">
        <v>1</v>
      </c>
      <c r="J16" s="5" t="s">
        <v>84</v>
      </c>
      <c r="K16" s="2">
        <v>0</v>
      </c>
      <c r="L16" s="2">
        <v>0</v>
      </c>
      <c r="M16" s="2">
        <v>0</v>
      </c>
      <c r="N16" s="2" t="s">
        <v>74</v>
      </c>
      <c r="O16" s="2">
        <v>0</v>
      </c>
      <c r="P16" s="11">
        <v>66</v>
      </c>
      <c r="Q16" s="11">
        <v>0</v>
      </c>
      <c r="R16" s="11">
        <v>0</v>
      </c>
      <c r="S16" s="41">
        <v>1.0443224413793104</v>
      </c>
    </row>
    <row r="17" spans="1:19" s="8" customFormat="1" ht="15" customHeight="1">
      <c r="A17" s="12" t="s">
        <v>29</v>
      </c>
      <c r="B17" s="10">
        <v>19656429</v>
      </c>
      <c r="C17" s="14">
        <v>59843754</v>
      </c>
      <c r="D17" s="18">
        <v>5113537</v>
      </c>
      <c r="E17" s="19">
        <v>33000000</v>
      </c>
      <c r="F17" s="10">
        <v>3274</v>
      </c>
      <c r="G17" s="8">
        <v>0</v>
      </c>
      <c r="H17" s="6">
        <v>0</v>
      </c>
      <c r="I17" s="6">
        <v>1</v>
      </c>
      <c r="J17" s="5" t="s">
        <v>84</v>
      </c>
      <c r="K17" s="2">
        <v>0</v>
      </c>
      <c r="L17" s="2">
        <v>0</v>
      </c>
      <c r="M17" s="2">
        <v>0</v>
      </c>
      <c r="N17" s="2" t="s">
        <v>74</v>
      </c>
      <c r="O17" s="2">
        <v>0</v>
      </c>
      <c r="P17" s="11">
        <v>25</v>
      </c>
      <c r="Q17" s="11">
        <v>0</v>
      </c>
      <c r="R17" s="11">
        <v>0</v>
      </c>
      <c r="S17" s="41">
        <v>0.81344709090909095</v>
      </c>
    </row>
    <row r="18" spans="1:19" s="8" customFormat="1" ht="15" customHeight="1">
      <c r="A18" s="12" t="s">
        <v>7</v>
      </c>
      <c r="B18" s="10">
        <v>39172785</v>
      </c>
      <c r="C18" s="14">
        <v>118703275</v>
      </c>
      <c r="D18" s="18">
        <v>86259809</v>
      </c>
      <c r="E18" s="19">
        <v>52000000</v>
      </c>
      <c r="F18" s="10">
        <v>3070</v>
      </c>
      <c r="G18" s="8">
        <v>0</v>
      </c>
      <c r="H18" s="6">
        <v>0</v>
      </c>
      <c r="I18" s="6">
        <v>1</v>
      </c>
      <c r="J18" s="5" t="s">
        <v>84</v>
      </c>
      <c r="K18" s="2">
        <v>0</v>
      </c>
      <c r="L18" s="2">
        <v>0</v>
      </c>
      <c r="M18" s="2">
        <v>0</v>
      </c>
      <c r="N18" s="2" t="s">
        <v>74</v>
      </c>
      <c r="O18" s="2">
        <v>0</v>
      </c>
      <c r="P18" s="11">
        <v>45</v>
      </c>
      <c r="Q18" s="11">
        <v>0</v>
      </c>
      <c r="R18" s="11">
        <v>0</v>
      </c>
      <c r="S18" s="41">
        <v>1.2827552884615385</v>
      </c>
    </row>
    <row r="19" spans="1:19" s="8" customFormat="1" ht="15" customHeight="1">
      <c r="A19" s="12" t="s">
        <v>6</v>
      </c>
      <c r="B19" s="10">
        <v>27537244</v>
      </c>
      <c r="C19" s="14">
        <v>124740460</v>
      </c>
      <c r="D19" s="18">
        <v>201568618</v>
      </c>
      <c r="E19" s="19">
        <v>35000000</v>
      </c>
      <c r="F19" s="10">
        <v>2847</v>
      </c>
      <c r="G19" s="8">
        <v>1</v>
      </c>
      <c r="H19" s="6">
        <v>0</v>
      </c>
      <c r="I19" s="6">
        <v>1</v>
      </c>
      <c r="J19" s="5" t="s">
        <v>84</v>
      </c>
      <c r="K19" s="2">
        <v>0</v>
      </c>
      <c r="L19" s="2">
        <v>0</v>
      </c>
      <c r="M19" s="2">
        <v>0</v>
      </c>
      <c r="N19" s="2" t="s">
        <v>74</v>
      </c>
      <c r="O19" s="2">
        <v>0</v>
      </c>
      <c r="P19" s="11">
        <v>62</v>
      </c>
      <c r="Q19" s="11">
        <v>2</v>
      </c>
      <c r="R19" s="11">
        <v>0</v>
      </c>
      <c r="S19" s="41">
        <v>2.5640131428571427</v>
      </c>
    </row>
    <row r="20" spans="1:19" s="8" customFormat="1" ht="15" customHeight="1">
      <c r="A20" s="12" t="s">
        <v>26</v>
      </c>
      <c r="B20" s="10">
        <v>12778913</v>
      </c>
      <c r="C20" s="14">
        <v>63224849</v>
      </c>
      <c r="D20" s="18">
        <v>141910326</v>
      </c>
      <c r="E20" s="19">
        <v>85000000</v>
      </c>
      <c r="F20" s="10">
        <v>2610</v>
      </c>
      <c r="G20" s="8">
        <v>0</v>
      </c>
      <c r="H20" s="6">
        <v>0</v>
      </c>
      <c r="I20" s="6">
        <v>1</v>
      </c>
      <c r="J20" s="5" t="s">
        <v>84</v>
      </c>
      <c r="K20" s="2">
        <v>1</v>
      </c>
      <c r="L20" s="2">
        <v>1</v>
      </c>
      <c r="M20" s="2">
        <v>0</v>
      </c>
      <c r="N20" s="2" t="s">
        <v>74</v>
      </c>
      <c r="O20" s="2">
        <v>0</v>
      </c>
      <c r="P20" s="11">
        <v>52</v>
      </c>
      <c r="Q20" s="11">
        <v>0</v>
      </c>
      <c r="R20" s="11">
        <v>0</v>
      </c>
      <c r="S20" s="41">
        <v>-0.25617824705882353</v>
      </c>
    </row>
    <row r="21" spans="1:19" s="8" customFormat="1" ht="15" customHeight="1">
      <c r="A21" s="12" t="s">
        <v>13</v>
      </c>
      <c r="B21" s="10">
        <v>20220412</v>
      </c>
      <c r="C21" s="14">
        <v>82226474</v>
      </c>
      <c r="D21" s="18">
        <v>76624883</v>
      </c>
      <c r="E21" s="19">
        <v>80000000</v>
      </c>
      <c r="F21" s="10">
        <v>3477</v>
      </c>
      <c r="G21" s="8">
        <v>1</v>
      </c>
      <c r="H21" s="6">
        <v>1</v>
      </c>
      <c r="I21" s="6">
        <v>1</v>
      </c>
      <c r="J21" s="5" t="s">
        <v>84</v>
      </c>
      <c r="K21" s="2">
        <v>0</v>
      </c>
      <c r="L21" s="2">
        <v>0</v>
      </c>
      <c r="M21" s="2">
        <v>0</v>
      </c>
      <c r="N21" s="2" t="s">
        <v>75</v>
      </c>
      <c r="O21" s="2">
        <v>0</v>
      </c>
      <c r="P21" s="11">
        <v>38</v>
      </c>
      <c r="Q21" s="11">
        <v>0</v>
      </c>
      <c r="R21" s="11">
        <v>0</v>
      </c>
      <c r="S21" s="41">
        <v>2.7830924999999999E-2</v>
      </c>
    </row>
    <row r="22" spans="1:19" s="8" customFormat="1" ht="15" customHeight="1">
      <c r="A22" s="12" t="s">
        <v>28</v>
      </c>
      <c r="B22" s="10">
        <v>16310058</v>
      </c>
      <c r="C22" s="14">
        <v>61123569</v>
      </c>
      <c r="D22" s="18">
        <v>26010711</v>
      </c>
      <c r="E22" s="19">
        <v>60000000</v>
      </c>
      <c r="F22" s="10">
        <v>3501</v>
      </c>
      <c r="G22" s="8">
        <v>1</v>
      </c>
      <c r="H22" s="6">
        <v>0</v>
      </c>
      <c r="I22" s="6">
        <v>1</v>
      </c>
      <c r="J22" s="5" t="s">
        <v>84</v>
      </c>
      <c r="K22" s="2">
        <v>0</v>
      </c>
      <c r="L22" s="2">
        <v>0</v>
      </c>
      <c r="M22" s="2">
        <v>0</v>
      </c>
      <c r="N22" s="2" t="s">
        <v>75</v>
      </c>
      <c r="O22" s="2">
        <v>0</v>
      </c>
      <c r="P22" s="11">
        <v>43</v>
      </c>
      <c r="Q22" s="11">
        <v>0</v>
      </c>
      <c r="R22" s="11">
        <v>0</v>
      </c>
      <c r="S22" s="41">
        <v>1.872615E-2</v>
      </c>
    </row>
    <row r="23" spans="1:19" s="8" customFormat="1" ht="15" customHeight="1">
      <c r="A23" s="12" t="s">
        <v>69</v>
      </c>
      <c r="B23" s="10">
        <v>5815474</v>
      </c>
      <c r="C23" s="14">
        <v>16655224</v>
      </c>
      <c r="D23" s="18">
        <v>5293990</v>
      </c>
      <c r="E23" s="19">
        <v>25000000</v>
      </c>
      <c r="F23" s="10">
        <v>2775</v>
      </c>
      <c r="G23" s="8">
        <v>0</v>
      </c>
      <c r="H23" s="6">
        <v>0</v>
      </c>
      <c r="I23" s="6">
        <v>1</v>
      </c>
      <c r="J23" s="5" t="s">
        <v>84</v>
      </c>
      <c r="K23" s="2">
        <v>1</v>
      </c>
      <c r="L23" s="2">
        <v>0</v>
      </c>
      <c r="M23" s="2">
        <v>0</v>
      </c>
      <c r="N23" s="2" t="s">
        <v>75</v>
      </c>
      <c r="O23" s="2">
        <v>0</v>
      </c>
      <c r="P23" s="11">
        <v>43</v>
      </c>
      <c r="Q23" s="11">
        <v>0</v>
      </c>
      <c r="R23" s="11">
        <v>0</v>
      </c>
      <c r="S23" s="41">
        <v>-0.33379103999999998</v>
      </c>
    </row>
    <row r="24" spans="1:19" s="8" customFormat="1" ht="15" customHeight="1">
      <c r="A24" s="12" t="s">
        <v>16</v>
      </c>
      <c r="B24" s="10">
        <v>21525560</v>
      </c>
      <c r="C24" s="14">
        <v>75628110</v>
      </c>
      <c r="D24" s="18">
        <v>54731328</v>
      </c>
      <c r="E24" s="19">
        <v>54000000</v>
      </c>
      <c r="F24" s="10">
        <v>3131</v>
      </c>
      <c r="G24" s="8">
        <v>0</v>
      </c>
      <c r="H24" s="6">
        <v>0</v>
      </c>
      <c r="I24" s="6">
        <v>1</v>
      </c>
      <c r="J24" s="5" t="s">
        <v>84</v>
      </c>
      <c r="K24" s="2">
        <v>0</v>
      </c>
      <c r="L24" s="2">
        <v>0</v>
      </c>
      <c r="M24" s="2">
        <v>0</v>
      </c>
      <c r="N24" s="2" t="s">
        <v>74</v>
      </c>
      <c r="O24" s="2">
        <v>0</v>
      </c>
      <c r="P24" s="11">
        <v>46</v>
      </c>
      <c r="Q24" s="11">
        <v>0</v>
      </c>
      <c r="R24" s="11">
        <v>0</v>
      </c>
      <c r="S24" s="41">
        <v>0.40052055555555555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16"/>
  <sheetViews>
    <sheetView topLeftCell="B1" workbookViewId="0">
      <selection activeCell="C26" sqref="C26"/>
    </sheetView>
  </sheetViews>
  <sheetFormatPr defaultRowHeight="12.75"/>
  <cols>
    <col min="1" max="1" width="38.73046875" bestFit="1" customWidth="1"/>
    <col min="2" max="2" width="11.1328125" bestFit="1" customWidth="1"/>
    <col min="3" max="4" width="14.73046875" customWidth="1"/>
    <col min="5" max="5" width="14.1328125" customWidth="1"/>
    <col min="6" max="6" width="8.86328125" bestFit="1" customWidth="1"/>
    <col min="7" max="7" width="7.265625" bestFit="1" customWidth="1"/>
    <col min="8" max="8" width="7.3984375" bestFit="1" customWidth="1"/>
    <col min="9" max="9" width="11.3984375" bestFit="1" customWidth="1"/>
    <col min="10" max="10" width="9.265625" bestFit="1" customWidth="1"/>
    <col min="11" max="11" width="8.73046875" bestFit="1" customWidth="1"/>
    <col min="12" max="12" width="7.86328125" bestFit="1" customWidth="1"/>
    <col min="13" max="13" width="9.86328125" bestFit="1" customWidth="1"/>
    <col min="14" max="14" width="6.3984375" bestFit="1" customWidth="1"/>
    <col min="15" max="15" width="7.3984375" bestFit="1" customWidth="1"/>
    <col min="16" max="16" width="8.1328125" bestFit="1" customWidth="1"/>
    <col min="17" max="17" width="12.265625" bestFit="1" customWidth="1"/>
    <col min="18" max="18" width="7" bestFit="1" customWidth="1"/>
  </cols>
  <sheetData>
    <row r="1" spans="1:19" s="1" customFormat="1" ht="30" customHeight="1">
      <c r="A1" s="1" t="s">
        <v>90</v>
      </c>
      <c r="B1" s="1" t="s">
        <v>94</v>
      </c>
      <c r="C1" s="13" t="s">
        <v>103</v>
      </c>
      <c r="D1" s="13" t="s">
        <v>104</v>
      </c>
      <c r="E1" s="20" t="s">
        <v>93</v>
      </c>
      <c r="F1" s="1" t="s">
        <v>88</v>
      </c>
      <c r="G1" s="1" t="s">
        <v>97</v>
      </c>
      <c r="H1" s="3" t="s">
        <v>79</v>
      </c>
      <c r="I1" s="3" t="s">
        <v>105</v>
      </c>
      <c r="J1" s="1" t="s">
        <v>78</v>
      </c>
      <c r="K1" s="1" t="s">
        <v>98</v>
      </c>
      <c r="L1" s="1" t="s">
        <v>99</v>
      </c>
      <c r="M1" s="1" t="s">
        <v>100</v>
      </c>
      <c r="N1" s="1" t="s">
        <v>92</v>
      </c>
      <c r="O1" s="1" t="s">
        <v>96</v>
      </c>
      <c r="P1" s="1" t="s">
        <v>89</v>
      </c>
      <c r="Q1" s="1" t="s">
        <v>101</v>
      </c>
      <c r="R1" s="1" t="s">
        <v>102</v>
      </c>
      <c r="S1" s="1" t="s">
        <v>119</v>
      </c>
    </row>
    <row r="2" spans="1:19" s="8" customFormat="1" ht="15" customHeight="1">
      <c r="A2" s="12" t="s">
        <v>37</v>
      </c>
      <c r="B2" s="10">
        <v>15005604</v>
      </c>
      <c r="C2" s="14">
        <v>50866635</v>
      </c>
      <c r="D2" s="18">
        <v>69309076</v>
      </c>
      <c r="E2" s="19">
        <v>40000000</v>
      </c>
      <c r="F2" s="10">
        <v>2465</v>
      </c>
      <c r="G2" s="8">
        <v>0</v>
      </c>
      <c r="H2" s="6">
        <v>0</v>
      </c>
      <c r="I2" s="6">
        <v>1</v>
      </c>
      <c r="J2" s="5" t="s">
        <v>91</v>
      </c>
      <c r="K2" s="2">
        <v>0</v>
      </c>
      <c r="L2" s="2">
        <v>0</v>
      </c>
      <c r="M2" s="2">
        <v>0</v>
      </c>
      <c r="N2" s="2" t="s">
        <v>77</v>
      </c>
      <c r="O2" s="2">
        <v>1</v>
      </c>
      <c r="P2" s="11">
        <v>68</v>
      </c>
      <c r="Q2" s="11">
        <v>3</v>
      </c>
      <c r="R2" s="11">
        <v>0</v>
      </c>
      <c r="S2" s="41">
        <v>0.271665875</v>
      </c>
    </row>
    <row r="3" spans="1:19" s="8" customFormat="1" ht="15" customHeight="1">
      <c r="A3" s="12" t="s">
        <v>53</v>
      </c>
      <c r="B3" s="10">
        <v>5558095</v>
      </c>
      <c r="C3" s="14">
        <v>34302837</v>
      </c>
      <c r="D3" s="18">
        <v>101027326</v>
      </c>
      <c r="E3" s="19">
        <v>20000000</v>
      </c>
      <c r="F3" s="10">
        <v>1251</v>
      </c>
      <c r="G3" s="8">
        <v>0</v>
      </c>
      <c r="H3" s="6">
        <v>0</v>
      </c>
      <c r="I3" s="6">
        <v>1</v>
      </c>
      <c r="J3" s="5" t="s">
        <v>83</v>
      </c>
      <c r="K3" s="2">
        <v>0</v>
      </c>
      <c r="L3" s="2">
        <v>0</v>
      </c>
      <c r="M3" s="2">
        <v>0</v>
      </c>
      <c r="N3" s="2" t="s">
        <v>77</v>
      </c>
      <c r="O3" s="2">
        <v>1</v>
      </c>
      <c r="P3" s="11">
        <v>69</v>
      </c>
      <c r="Q3" s="11">
        <v>7</v>
      </c>
      <c r="R3" s="11">
        <v>1</v>
      </c>
      <c r="S3" s="41">
        <v>0.71514184999999997</v>
      </c>
    </row>
    <row r="4" spans="1:19" s="8" customFormat="1" ht="15" customHeight="1">
      <c r="A4" s="12" t="s">
        <v>32</v>
      </c>
      <c r="B4" s="10">
        <v>8648324</v>
      </c>
      <c r="C4" s="14">
        <v>57377916</v>
      </c>
      <c r="D4" s="18">
        <v>171407179</v>
      </c>
      <c r="E4" s="19">
        <v>100000000</v>
      </c>
      <c r="F4" s="10">
        <v>1910</v>
      </c>
      <c r="G4" s="8">
        <v>0</v>
      </c>
      <c r="H4" s="6">
        <v>0</v>
      </c>
      <c r="I4" s="6">
        <v>1</v>
      </c>
      <c r="J4" s="5" t="s">
        <v>83</v>
      </c>
      <c r="K4" s="2">
        <v>0</v>
      </c>
      <c r="L4" s="2">
        <v>0</v>
      </c>
      <c r="M4" s="2">
        <v>1</v>
      </c>
      <c r="N4" s="2" t="s">
        <v>77</v>
      </c>
      <c r="O4" s="2">
        <v>1</v>
      </c>
      <c r="P4" s="11">
        <v>63</v>
      </c>
      <c r="Q4" s="11">
        <v>5</v>
      </c>
      <c r="R4" s="11">
        <v>0</v>
      </c>
      <c r="S4" s="41">
        <v>-0.42622083999999999</v>
      </c>
    </row>
    <row r="5" spans="1:19" s="8" customFormat="1" ht="15" customHeight="1">
      <c r="A5" s="12" t="s">
        <v>51</v>
      </c>
      <c r="B5" s="10">
        <v>10197775</v>
      </c>
      <c r="C5" s="14">
        <v>35327768</v>
      </c>
      <c r="D5" s="18">
        <v>33897819</v>
      </c>
      <c r="E5" s="19">
        <v>76000000</v>
      </c>
      <c r="F5" s="10">
        <v>1209</v>
      </c>
      <c r="G5" s="8">
        <v>1</v>
      </c>
      <c r="H5" s="6">
        <v>0</v>
      </c>
      <c r="I5" s="6">
        <v>0</v>
      </c>
      <c r="J5" s="5" t="s">
        <v>81</v>
      </c>
      <c r="K5" s="2">
        <v>0</v>
      </c>
      <c r="L5" s="2">
        <v>0</v>
      </c>
      <c r="M5" s="2">
        <v>0</v>
      </c>
      <c r="N5" s="2" t="s">
        <v>77</v>
      </c>
      <c r="O5" s="2">
        <v>1</v>
      </c>
      <c r="P5" s="11">
        <v>84</v>
      </c>
      <c r="Q5" s="11">
        <v>3</v>
      </c>
      <c r="R5" s="11">
        <v>0</v>
      </c>
      <c r="S5" s="41">
        <v>-0.53516094736842101</v>
      </c>
    </row>
    <row r="6" spans="1:19" s="8" customFormat="1" ht="15" customHeight="1">
      <c r="A6" s="12" t="s">
        <v>34</v>
      </c>
      <c r="B6" s="10">
        <v>19173094</v>
      </c>
      <c r="C6" s="14">
        <v>54098051</v>
      </c>
      <c r="D6" s="18">
        <v>59172557</v>
      </c>
      <c r="E6" s="19">
        <v>25000000</v>
      </c>
      <c r="F6" s="10">
        <v>2880</v>
      </c>
      <c r="G6" s="8">
        <v>0</v>
      </c>
      <c r="H6" s="6">
        <v>1</v>
      </c>
      <c r="I6" s="6">
        <v>1</v>
      </c>
      <c r="J6" s="5" t="s">
        <v>85</v>
      </c>
      <c r="K6" s="2">
        <v>0</v>
      </c>
      <c r="L6" s="2">
        <v>0</v>
      </c>
      <c r="M6" s="2">
        <v>0</v>
      </c>
      <c r="N6" s="2" t="s">
        <v>77</v>
      </c>
      <c r="O6" s="2">
        <v>1</v>
      </c>
      <c r="P6" s="11">
        <v>41</v>
      </c>
      <c r="Q6" s="11">
        <v>0</v>
      </c>
      <c r="R6" s="11">
        <v>0</v>
      </c>
      <c r="S6" s="41">
        <v>1.1639220400000001</v>
      </c>
    </row>
    <row r="7" spans="1:19" s="8" customFormat="1" ht="15" customHeight="1">
      <c r="A7" s="12" t="s">
        <v>56</v>
      </c>
      <c r="B7" s="10">
        <v>10245190</v>
      </c>
      <c r="C7" s="14">
        <v>33602376</v>
      </c>
      <c r="D7" s="18">
        <v>32297873</v>
      </c>
      <c r="E7" s="19">
        <v>90000000</v>
      </c>
      <c r="F7" s="10">
        <v>1876</v>
      </c>
      <c r="G7" s="8">
        <v>1</v>
      </c>
      <c r="H7" s="6">
        <v>0</v>
      </c>
      <c r="I7" s="6">
        <v>1</v>
      </c>
      <c r="J7" s="5" t="s">
        <v>82</v>
      </c>
      <c r="K7" s="2">
        <v>1</v>
      </c>
      <c r="L7" s="2">
        <v>0</v>
      </c>
      <c r="M7" s="2">
        <v>0</v>
      </c>
      <c r="N7" s="2" t="s">
        <v>77</v>
      </c>
      <c r="O7" s="2">
        <v>1</v>
      </c>
      <c r="P7" s="11">
        <v>79</v>
      </c>
      <c r="Q7" s="11">
        <v>2</v>
      </c>
      <c r="R7" s="11">
        <v>0</v>
      </c>
      <c r="S7" s="41">
        <v>-0.62664026666666661</v>
      </c>
    </row>
    <row r="8" spans="1:19" s="8" customFormat="1" ht="15" customHeight="1">
      <c r="A8" s="12" t="s">
        <v>11</v>
      </c>
      <c r="B8" s="10">
        <v>28954945</v>
      </c>
      <c r="C8" s="14">
        <v>88513495</v>
      </c>
      <c r="D8" s="18">
        <v>95862759</v>
      </c>
      <c r="E8" s="19">
        <v>45000000</v>
      </c>
      <c r="F8" s="10">
        <v>2818</v>
      </c>
      <c r="G8" s="8">
        <v>0</v>
      </c>
      <c r="H8" s="6">
        <v>0</v>
      </c>
      <c r="I8" s="6">
        <v>1</v>
      </c>
      <c r="J8" s="5" t="s">
        <v>81</v>
      </c>
      <c r="K8" s="2">
        <v>0</v>
      </c>
      <c r="L8" s="2">
        <v>0</v>
      </c>
      <c r="M8" s="2">
        <v>0</v>
      </c>
      <c r="N8" s="2" t="s">
        <v>77</v>
      </c>
      <c r="O8" s="2">
        <v>1</v>
      </c>
      <c r="P8" s="11">
        <v>76</v>
      </c>
      <c r="Q8" s="11">
        <v>0</v>
      </c>
      <c r="R8" s="11">
        <v>0</v>
      </c>
      <c r="S8" s="41">
        <v>0.96696655555555555</v>
      </c>
    </row>
    <row r="9" spans="1:19" s="8" customFormat="1" ht="15" customHeight="1">
      <c r="A9" s="12" t="s">
        <v>63</v>
      </c>
      <c r="B9" s="10">
        <v>7031921</v>
      </c>
      <c r="C9" s="14">
        <v>22495466</v>
      </c>
      <c r="D9" s="18">
        <v>33813415</v>
      </c>
      <c r="E9" s="19">
        <v>27000000</v>
      </c>
      <c r="F9" s="10">
        <v>1984</v>
      </c>
      <c r="G9" s="8">
        <v>0</v>
      </c>
      <c r="H9" s="6">
        <v>0</v>
      </c>
      <c r="I9" s="6">
        <v>1</v>
      </c>
      <c r="J9" s="5" t="s">
        <v>81</v>
      </c>
      <c r="K9" s="2">
        <v>0</v>
      </c>
      <c r="L9" s="2">
        <v>0</v>
      </c>
      <c r="M9" s="2">
        <v>0</v>
      </c>
      <c r="N9" s="2" t="s">
        <v>77</v>
      </c>
      <c r="O9" s="2">
        <v>1</v>
      </c>
      <c r="P9" s="11">
        <v>53</v>
      </c>
      <c r="Q9" s="11">
        <v>0</v>
      </c>
      <c r="R9" s="11">
        <v>0</v>
      </c>
      <c r="S9" s="41">
        <v>-0.16683459259259259</v>
      </c>
    </row>
    <row r="10" spans="1:19" s="8" customFormat="1" ht="15" customHeight="1">
      <c r="A10" s="12" t="s">
        <v>40</v>
      </c>
      <c r="B10" s="10">
        <v>20152598</v>
      </c>
      <c r="C10" s="14">
        <v>46982632</v>
      </c>
      <c r="D10" s="18">
        <v>50624821</v>
      </c>
      <c r="E10" s="19">
        <v>50000000</v>
      </c>
      <c r="F10" s="10">
        <v>2926</v>
      </c>
      <c r="G10" s="8">
        <v>1</v>
      </c>
      <c r="H10" s="6">
        <v>0</v>
      </c>
      <c r="I10" s="6">
        <v>0</v>
      </c>
      <c r="J10" s="5" t="s">
        <v>85</v>
      </c>
      <c r="K10" s="2">
        <v>0</v>
      </c>
      <c r="L10" s="2">
        <v>1</v>
      </c>
      <c r="M10" s="2">
        <v>1</v>
      </c>
      <c r="N10" s="2" t="s">
        <v>77</v>
      </c>
      <c r="O10" s="2">
        <v>1</v>
      </c>
      <c r="P10" s="11">
        <v>30</v>
      </c>
      <c r="Q10" s="11">
        <v>0</v>
      </c>
      <c r="R10" s="11">
        <v>0</v>
      </c>
      <c r="S10" s="41">
        <v>-6.0347360000000003E-2</v>
      </c>
    </row>
    <row r="11" spans="1:19" s="8" customFormat="1" ht="15" customHeight="1">
      <c r="A11" s="12" t="s">
        <v>54</v>
      </c>
      <c r="B11" s="10">
        <v>13806311</v>
      </c>
      <c r="C11" s="14">
        <v>34020814</v>
      </c>
      <c r="D11" s="18">
        <v>28001200</v>
      </c>
      <c r="E11" s="19">
        <v>33000000</v>
      </c>
      <c r="F11" s="10">
        <v>3555</v>
      </c>
      <c r="G11" s="8">
        <v>0</v>
      </c>
      <c r="H11" s="6">
        <v>0</v>
      </c>
      <c r="I11" s="6">
        <v>1</v>
      </c>
      <c r="J11" s="5" t="s">
        <v>81</v>
      </c>
      <c r="K11" s="2">
        <v>1</v>
      </c>
      <c r="L11" s="2">
        <v>0</v>
      </c>
      <c r="M11" s="2">
        <v>0</v>
      </c>
      <c r="N11" s="2" t="s">
        <v>77</v>
      </c>
      <c r="O11" s="2">
        <v>1</v>
      </c>
      <c r="P11" s="11">
        <v>58</v>
      </c>
      <c r="Q11" s="11">
        <v>0</v>
      </c>
      <c r="R11" s="11">
        <v>0</v>
      </c>
      <c r="S11" s="41">
        <v>3.0933757575757576E-2</v>
      </c>
    </row>
    <row r="12" spans="1:19" s="8" customFormat="1" ht="15" customHeight="1">
      <c r="A12" s="12" t="s">
        <v>62</v>
      </c>
      <c r="B12" s="10">
        <v>10005895</v>
      </c>
      <c r="C12" s="14">
        <v>22545080</v>
      </c>
      <c r="D12" s="18">
        <v>26698333</v>
      </c>
      <c r="E12" s="19">
        <v>50000000</v>
      </c>
      <c r="F12" s="10">
        <v>2226</v>
      </c>
      <c r="G12" s="8">
        <v>1</v>
      </c>
      <c r="H12" s="6">
        <v>0</v>
      </c>
      <c r="I12" s="6">
        <v>0</v>
      </c>
      <c r="J12" s="5" t="s">
        <v>83</v>
      </c>
      <c r="K12" s="2">
        <v>0</v>
      </c>
      <c r="L12" s="2">
        <v>0</v>
      </c>
      <c r="M12" s="2">
        <v>0</v>
      </c>
      <c r="N12" s="2" t="s">
        <v>77</v>
      </c>
      <c r="O12" s="2">
        <v>1</v>
      </c>
      <c r="P12" s="11">
        <v>49</v>
      </c>
      <c r="Q12" s="11">
        <v>1</v>
      </c>
      <c r="R12" s="11">
        <v>0</v>
      </c>
      <c r="S12" s="41">
        <v>-0.54909839999999999</v>
      </c>
    </row>
    <row r="13" spans="1:19" s="8" customFormat="1" ht="15" customHeight="1">
      <c r="A13" s="12" t="s">
        <v>5</v>
      </c>
      <c r="B13" s="10">
        <v>26887467</v>
      </c>
      <c r="C13" s="14">
        <v>132384315</v>
      </c>
      <c r="D13" s="18">
        <v>157463039</v>
      </c>
      <c r="E13" s="19">
        <v>90000000</v>
      </c>
      <c r="F13" s="10">
        <v>3017</v>
      </c>
      <c r="G13" s="8">
        <v>1</v>
      </c>
      <c r="H13" s="6">
        <v>0</v>
      </c>
      <c r="I13" s="6">
        <v>1</v>
      </c>
      <c r="J13" s="5" t="s">
        <v>83</v>
      </c>
      <c r="K13" s="2">
        <v>0</v>
      </c>
      <c r="L13" s="2">
        <v>0</v>
      </c>
      <c r="M13" s="2">
        <v>1</v>
      </c>
      <c r="N13" s="2" t="s">
        <v>77</v>
      </c>
      <c r="O13" s="2">
        <v>1</v>
      </c>
      <c r="P13" s="11">
        <v>86</v>
      </c>
      <c r="Q13" s="11">
        <v>5</v>
      </c>
      <c r="R13" s="11">
        <v>4</v>
      </c>
      <c r="S13" s="41">
        <v>0.47093683333333336</v>
      </c>
    </row>
    <row r="14" spans="1:19" s="8" customFormat="1" ht="15" customHeight="1">
      <c r="A14" s="12" t="s">
        <v>33</v>
      </c>
      <c r="B14" s="10">
        <v>16026496</v>
      </c>
      <c r="C14" s="14">
        <v>54607383</v>
      </c>
      <c r="D14" s="18">
        <v>64891526</v>
      </c>
      <c r="E14" s="19">
        <v>25000000</v>
      </c>
      <c r="F14" s="10">
        <v>2723</v>
      </c>
      <c r="G14" s="8">
        <v>1</v>
      </c>
      <c r="H14" s="6">
        <v>0</v>
      </c>
      <c r="I14" s="6">
        <v>1</v>
      </c>
      <c r="J14" s="5" t="s">
        <v>85</v>
      </c>
      <c r="K14" s="2">
        <v>0</v>
      </c>
      <c r="L14" s="2">
        <v>0</v>
      </c>
      <c r="M14" s="2">
        <v>0</v>
      </c>
      <c r="N14" s="2" t="s">
        <v>77</v>
      </c>
      <c r="O14" s="2">
        <v>1</v>
      </c>
      <c r="P14" s="11">
        <v>43</v>
      </c>
      <c r="Q14" s="11">
        <v>0</v>
      </c>
      <c r="R14" s="11">
        <v>0</v>
      </c>
      <c r="S14" s="41">
        <v>1.1842953199999999</v>
      </c>
    </row>
    <row r="15" spans="1:19" s="8" customFormat="1" ht="15" customHeight="1">
      <c r="A15" s="12" t="s">
        <v>27</v>
      </c>
      <c r="B15" s="10">
        <v>26857181</v>
      </c>
      <c r="C15" s="14">
        <v>62318875</v>
      </c>
      <c r="D15" s="18">
        <v>49021926</v>
      </c>
      <c r="E15" s="19">
        <v>45000000</v>
      </c>
      <c r="F15" s="10">
        <v>3207</v>
      </c>
      <c r="G15" s="8">
        <v>0</v>
      </c>
      <c r="H15" s="6">
        <v>1</v>
      </c>
      <c r="I15" s="6">
        <v>1</v>
      </c>
      <c r="J15" s="5" t="s">
        <v>85</v>
      </c>
      <c r="K15" s="2">
        <v>0</v>
      </c>
      <c r="L15" s="2">
        <v>0</v>
      </c>
      <c r="M15" s="2">
        <v>0</v>
      </c>
      <c r="N15" s="2" t="s">
        <v>77</v>
      </c>
      <c r="O15" s="2">
        <v>1</v>
      </c>
      <c r="P15" s="11">
        <v>36</v>
      </c>
      <c r="Q15" s="11">
        <v>0</v>
      </c>
      <c r="R15" s="11">
        <v>0</v>
      </c>
      <c r="S15" s="41">
        <v>0.38486388888888889</v>
      </c>
    </row>
    <row r="16" spans="1:19" s="8" customFormat="1" ht="15" customHeight="1">
      <c r="A16" s="12" t="s">
        <v>21</v>
      </c>
      <c r="B16" s="10">
        <v>25642340</v>
      </c>
      <c r="C16" s="14">
        <v>70511035</v>
      </c>
      <c r="D16" s="18">
        <v>62000000</v>
      </c>
      <c r="E16" s="19">
        <v>54000000</v>
      </c>
      <c r="F16" s="10">
        <v>3365</v>
      </c>
      <c r="G16" s="8">
        <v>1</v>
      </c>
      <c r="H16" s="6">
        <v>0</v>
      </c>
      <c r="I16" s="6">
        <v>0</v>
      </c>
      <c r="J16" s="5" t="s">
        <v>86</v>
      </c>
      <c r="K16" s="2">
        <v>0</v>
      </c>
      <c r="L16" s="2">
        <v>0</v>
      </c>
      <c r="M16" s="2">
        <v>0</v>
      </c>
      <c r="N16" s="2" t="s">
        <v>77</v>
      </c>
      <c r="O16" s="2">
        <v>1</v>
      </c>
      <c r="P16" s="11">
        <v>62</v>
      </c>
      <c r="Q16" s="11">
        <v>0</v>
      </c>
      <c r="R16" s="11">
        <v>0</v>
      </c>
      <c r="S16" s="41">
        <v>0.30575990740740738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H34"/>
  <sheetViews>
    <sheetView showGridLines="0" workbookViewId="0">
      <selection activeCell="H29" sqref="H29"/>
    </sheetView>
  </sheetViews>
  <sheetFormatPr defaultRowHeight="12.75"/>
  <cols>
    <col min="2" max="2" width="13.19921875" bestFit="1" customWidth="1"/>
    <col min="3" max="3" width="6.1328125" bestFit="1" customWidth="1"/>
    <col min="4" max="4" width="7.1328125" customWidth="1"/>
    <col min="5" max="5" width="13.265625" bestFit="1" customWidth="1"/>
    <col min="6" max="6" width="12.265625" bestFit="1" customWidth="1"/>
    <col min="7" max="7" width="20.3984375" bestFit="1" customWidth="1"/>
    <col min="8" max="8" width="16.19921875" bestFit="1" customWidth="1"/>
    <col min="9" max="9" width="12.33203125" bestFit="1" customWidth="1"/>
  </cols>
  <sheetData>
    <row r="1" spans="2:6" ht="13.15" thickBot="1"/>
    <row r="2" spans="2:6">
      <c r="B2" s="26" t="s">
        <v>94</v>
      </c>
      <c r="C2" s="27"/>
      <c r="E2" s="26" t="s">
        <v>104</v>
      </c>
      <c r="F2" s="27"/>
    </row>
    <row r="3" spans="2:6">
      <c r="B3" s="21"/>
      <c r="C3" s="21"/>
      <c r="E3" s="21"/>
      <c r="F3" s="21"/>
    </row>
    <row r="4" spans="2:6">
      <c r="B4" s="21" t="s">
        <v>106</v>
      </c>
      <c r="C4" s="28">
        <v>17468465.573333334</v>
      </c>
      <c r="E4" s="28" t="s">
        <v>106</v>
      </c>
      <c r="F4" s="28">
        <v>59560982.560000002</v>
      </c>
    </row>
    <row r="5" spans="2:6">
      <c r="B5" s="21" t="s">
        <v>107</v>
      </c>
      <c r="C5" s="28">
        <v>14503650</v>
      </c>
      <c r="E5" s="28" t="s">
        <v>107</v>
      </c>
      <c r="F5" s="28">
        <v>42950069</v>
      </c>
    </row>
    <row r="6" spans="2:6">
      <c r="B6" s="21" t="s">
        <v>108</v>
      </c>
      <c r="C6" s="28">
        <v>11081800.919401746</v>
      </c>
      <c r="E6" s="21" t="s">
        <v>108</v>
      </c>
      <c r="F6" s="28">
        <v>66613460.779110827</v>
      </c>
    </row>
    <row r="7" spans="2:6">
      <c r="B7" s="21" t="s">
        <v>109</v>
      </c>
      <c r="C7" s="28">
        <v>4120497</v>
      </c>
      <c r="E7" s="21" t="s">
        <v>109</v>
      </c>
      <c r="F7" s="28">
        <v>0</v>
      </c>
    </row>
    <row r="8" spans="2:6" ht="13.15" thickBot="1">
      <c r="B8" s="22" t="s">
        <v>110</v>
      </c>
      <c r="C8" s="29">
        <v>68033544</v>
      </c>
      <c r="E8" s="22" t="s">
        <v>110</v>
      </c>
      <c r="F8" s="29">
        <v>456235122</v>
      </c>
    </row>
    <row r="9" spans="2:6" ht="13.15" thickBot="1"/>
    <row r="10" spans="2:6">
      <c r="B10" s="26" t="s">
        <v>103</v>
      </c>
      <c r="C10" s="27"/>
      <c r="E10" s="26" t="s">
        <v>88</v>
      </c>
      <c r="F10" s="27"/>
    </row>
    <row r="11" spans="2:6">
      <c r="B11" s="21"/>
      <c r="C11" s="21"/>
      <c r="E11" s="21"/>
      <c r="F11" s="21"/>
    </row>
    <row r="12" spans="2:6">
      <c r="B12" s="28" t="s">
        <v>106</v>
      </c>
      <c r="C12" s="28">
        <v>59620650.826666668</v>
      </c>
      <c r="E12" s="28" t="s">
        <v>106</v>
      </c>
      <c r="F12" s="28">
        <v>2766.28</v>
      </c>
    </row>
    <row r="13" spans="2:6">
      <c r="B13" s="28" t="s">
        <v>107</v>
      </c>
      <c r="C13" s="28">
        <v>52330111</v>
      </c>
      <c r="E13" s="28" t="s">
        <v>107</v>
      </c>
      <c r="F13" s="28">
        <v>2880</v>
      </c>
    </row>
    <row r="14" spans="2:6">
      <c r="B14" s="21" t="s">
        <v>108</v>
      </c>
      <c r="C14" s="28">
        <v>40277218.99157612</v>
      </c>
      <c r="E14" s="21" t="s">
        <v>108</v>
      </c>
      <c r="F14" s="28">
        <v>702.20543617562134</v>
      </c>
    </row>
    <row r="15" spans="2:6">
      <c r="B15" s="21" t="s">
        <v>109</v>
      </c>
      <c r="C15" s="28">
        <v>13090630</v>
      </c>
      <c r="E15" s="21" t="s">
        <v>109</v>
      </c>
      <c r="F15" s="28">
        <v>852</v>
      </c>
    </row>
    <row r="16" spans="2:6" ht="13.15" thickBot="1">
      <c r="B16" s="22" t="s">
        <v>110</v>
      </c>
      <c r="C16" s="29">
        <v>198000317</v>
      </c>
      <c r="E16" s="22" t="s">
        <v>110</v>
      </c>
      <c r="F16" s="29">
        <v>3964</v>
      </c>
    </row>
    <row r="20" spans="2:8">
      <c r="B20" s="37" t="s">
        <v>92</v>
      </c>
      <c r="C20" s="38" t="s">
        <v>116</v>
      </c>
    </row>
    <row r="22" spans="2:8">
      <c r="B22" s="32" t="s">
        <v>112</v>
      </c>
      <c r="C22" s="33"/>
    </row>
    <row r="23" spans="2:8">
      <c r="B23" s="32" t="s">
        <v>78</v>
      </c>
      <c r="C23" s="33" t="s">
        <v>113</v>
      </c>
    </row>
    <row r="24" spans="2:8">
      <c r="B24" s="31" t="s">
        <v>82</v>
      </c>
      <c r="C24" s="34">
        <v>5</v>
      </c>
    </row>
    <row r="25" spans="2:8">
      <c r="B25" s="35" t="s">
        <v>86</v>
      </c>
      <c r="C25" s="36">
        <v>3</v>
      </c>
    </row>
    <row r="26" spans="2:8">
      <c r="B26" s="35" t="s">
        <v>91</v>
      </c>
      <c r="C26" s="36">
        <v>2</v>
      </c>
      <c r="G26" s="5" t="s">
        <v>114</v>
      </c>
      <c r="H26">
        <v>75</v>
      </c>
    </row>
    <row r="27" spans="2:8">
      <c r="B27" s="35" t="s">
        <v>80</v>
      </c>
      <c r="C27" s="36">
        <v>8</v>
      </c>
      <c r="G27" s="5" t="s">
        <v>115</v>
      </c>
      <c r="H27">
        <v>23</v>
      </c>
    </row>
    <row r="28" spans="2:8">
      <c r="B28" s="35" t="s">
        <v>84</v>
      </c>
      <c r="C28" s="36">
        <v>23</v>
      </c>
      <c r="G28" s="5" t="s">
        <v>117</v>
      </c>
      <c r="H28">
        <v>15</v>
      </c>
    </row>
    <row r="29" spans="2:8">
      <c r="B29" s="35" t="s">
        <v>83</v>
      </c>
      <c r="C29" s="36">
        <v>19</v>
      </c>
      <c r="G29" s="5" t="s">
        <v>118</v>
      </c>
      <c r="H29">
        <v>0</v>
      </c>
    </row>
    <row r="30" spans="2:8">
      <c r="B30" s="35" t="s">
        <v>85</v>
      </c>
      <c r="C30" s="36">
        <v>8</v>
      </c>
    </row>
    <row r="31" spans="2:8">
      <c r="B31" s="35" t="s">
        <v>87</v>
      </c>
      <c r="C31" s="36">
        <v>1</v>
      </c>
    </row>
    <row r="32" spans="2:8">
      <c r="B32" s="39" t="s">
        <v>81</v>
      </c>
      <c r="C32" s="40">
        <v>6</v>
      </c>
    </row>
    <row r="34" spans="2:3">
      <c r="B34" s="5" t="s">
        <v>113</v>
      </c>
      <c r="C34">
        <f>SUM(C24:C32)</f>
        <v>75</v>
      </c>
    </row>
  </sheetData>
  <pageMargins left="0.7" right="0.7" top="0.75" bottom="0.75" header="0.3" footer="0.3"/>
  <pageSetup orientation="portrait" horizontalDpi="300" verticalDpi="300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N29"/>
  <sheetViews>
    <sheetView showGridLines="0" zoomScaleNormal="100" workbookViewId="0">
      <selection activeCell="C25" sqref="C25"/>
    </sheetView>
  </sheetViews>
  <sheetFormatPr defaultRowHeight="12.75"/>
  <cols>
    <col min="2" max="2" width="18.9296875" bestFit="1" customWidth="1"/>
    <col min="3" max="3" width="11.265625" bestFit="1" customWidth="1"/>
    <col min="13" max="13" width="16.86328125" bestFit="1" customWidth="1"/>
  </cols>
  <sheetData>
    <row r="2" spans="2:14" ht="13.15" thickBot="1"/>
    <row r="3" spans="2:14" ht="14.65">
      <c r="B3" s="26" t="s">
        <v>119</v>
      </c>
      <c r="C3" s="27"/>
      <c r="M3" s="49" t="s">
        <v>133</v>
      </c>
    </row>
    <row r="4" spans="2:14">
      <c r="B4" s="21"/>
      <c r="C4" s="21"/>
    </row>
    <row r="5" spans="2:14" ht="15">
      <c r="B5" s="44" t="s">
        <v>125</v>
      </c>
      <c r="C5" s="30">
        <f>AVERAGE(Data!S2:S76)</f>
        <v>0.29293174329162297</v>
      </c>
      <c r="M5" s="5" t="s">
        <v>134</v>
      </c>
    </row>
    <row r="6" spans="2:14">
      <c r="B6" s="21" t="s">
        <v>121</v>
      </c>
      <c r="C6" s="30">
        <f>STDEV(Data!S2:S76)</f>
        <v>0.68722810712739546</v>
      </c>
    </row>
    <row r="7" spans="2:14" ht="13.15" thickBot="1">
      <c r="B7" s="22" t="s">
        <v>120</v>
      </c>
      <c r="C7" s="29">
        <f>COUNT(Data!S2:S76)</f>
        <v>75</v>
      </c>
      <c r="M7" t="s">
        <v>135</v>
      </c>
      <c r="N7">
        <v>0.29299999999999998</v>
      </c>
    </row>
    <row r="8" spans="2:14" ht="15">
      <c r="M8" s="50" t="s">
        <v>136</v>
      </c>
      <c r="N8">
        <v>0.12</v>
      </c>
    </row>
    <row r="9" spans="2:14" ht="13.15" thickBot="1">
      <c r="M9" s="5" t="s">
        <v>137</v>
      </c>
      <c r="N9">
        <v>0.68700000000000006</v>
      </c>
    </row>
    <row r="10" spans="2:14">
      <c r="B10" s="23" t="s">
        <v>122</v>
      </c>
      <c r="C10" s="23" t="s">
        <v>124</v>
      </c>
      <c r="M10" s="5" t="s">
        <v>138</v>
      </c>
      <c r="N10">
        <v>75</v>
      </c>
    </row>
    <row r="11" spans="2:14">
      <c r="B11" s="43">
        <v>-0.82403763953488374</v>
      </c>
      <c r="C11" s="21">
        <v>1</v>
      </c>
    </row>
    <row r="12" spans="2:14">
      <c r="B12" s="43">
        <v>-0.40053129173588042</v>
      </c>
      <c r="C12" s="21">
        <v>10</v>
      </c>
      <c r="M12" s="5" t="s">
        <v>139</v>
      </c>
      <c r="N12">
        <f>(N7-N8)/(C22)</f>
        <v>2.1800970202013938</v>
      </c>
    </row>
    <row r="13" spans="2:14">
      <c r="B13" s="43">
        <v>2.297505606312289E-2</v>
      </c>
      <c r="C13" s="21">
        <v>19</v>
      </c>
    </row>
    <row r="14" spans="2:14" ht="13.15">
      <c r="B14" s="43">
        <v>0.4464814038621262</v>
      </c>
      <c r="C14" s="21">
        <v>21</v>
      </c>
      <c r="M14" s="5" t="s">
        <v>141</v>
      </c>
    </row>
    <row r="15" spans="2:14">
      <c r="B15" s="43">
        <v>0.86998775166112952</v>
      </c>
      <c r="C15" s="21">
        <v>8</v>
      </c>
    </row>
    <row r="16" spans="2:14" ht="13.15">
      <c r="B16" s="43">
        <v>1.2934940994601329</v>
      </c>
      <c r="C16" s="21">
        <v>11</v>
      </c>
      <c r="M16" s="49" t="s">
        <v>140</v>
      </c>
      <c r="N16" s="45"/>
    </row>
    <row r="17" spans="2:13">
      <c r="B17" s="43">
        <v>1.717000447259136</v>
      </c>
      <c r="C17" s="21">
        <v>2</v>
      </c>
    </row>
    <row r="18" spans="2:13" ht="14.65">
      <c r="B18" s="43">
        <v>2.1405067950581391</v>
      </c>
      <c r="C18" s="21">
        <v>2</v>
      </c>
      <c r="M18" s="49" t="s">
        <v>142</v>
      </c>
    </row>
    <row r="19" spans="2:13" ht="13.15" thickBot="1">
      <c r="B19" s="22" t="s">
        <v>123</v>
      </c>
      <c r="C19" s="22">
        <v>1</v>
      </c>
    </row>
    <row r="22" spans="2:13" ht="13.15">
      <c r="B22" s="5" t="s">
        <v>126</v>
      </c>
      <c r="C22" s="47">
        <f>C6/SQRT(C7)</f>
        <v>7.9354266528935735E-2</v>
      </c>
    </row>
    <row r="23" spans="2:13" ht="13.15">
      <c r="B23" s="48" t="s">
        <v>127</v>
      </c>
      <c r="C23">
        <v>0.05</v>
      </c>
    </row>
    <row r="24" spans="2:13">
      <c r="B24" s="5" t="s">
        <v>128</v>
      </c>
      <c r="C24">
        <v>74</v>
      </c>
    </row>
    <row r="25" spans="2:13" ht="15">
      <c r="B25" s="5" t="s">
        <v>129</v>
      </c>
      <c r="C25">
        <v>1.9924999999999999</v>
      </c>
    </row>
    <row r="26" spans="2:13">
      <c r="H26" s="47"/>
    </row>
    <row r="27" spans="2:13">
      <c r="B27" s="5" t="s">
        <v>130</v>
      </c>
      <c r="H27" s="47"/>
    </row>
    <row r="28" spans="2:13" ht="13.15">
      <c r="C28" s="5" t="s">
        <v>131</v>
      </c>
    </row>
    <row r="29" spans="2:13" ht="13.15">
      <c r="C29" s="49" t="s">
        <v>132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D67"/>
  <sheetViews>
    <sheetView showGridLines="0" topLeftCell="A35" workbookViewId="0">
      <selection activeCell="D37" sqref="D37"/>
    </sheetView>
  </sheetViews>
  <sheetFormatPr defaultRowHeight="12.75"/>
  <cols>
    <col min="2" max="2" width="25.86328125" bestFit="1" customWidth="1"/>
    <col min="3" max="3" width="15.59765625" bestFit="1" customWidth="1"/>
    <col min="4" max="12" width="14.59765625" bestFit="1" customWidth="1"/>
  </cols>
  <sheetData>
    <row r="2" spans="2:3" ht="13.15" thickBot="1"/>
    <row r="3" spans="2:3">
      <c r="B3" s="25" t="s">
        <v>103</v>
      </c>
      <c r="C3" s="24"/>
    </row>
    <row r="4" spans="2:3">
      <c r="B4" s="21"/>
      <c r="C4" s="21"/>
    </row>
    <row r="5" spans="2:3">
      <c r="B5" s="21" t="s">
        <v>106</v>
      </c>
      <c r="C5" s="51">
        <v>59620650.826666668</v>
      </c>
    </row>
    <row r="6" spans="2:3">
      <c r="B6" s="21" t="s">
        <v>107</v>
      </c>
      <c r="C6" s="51">
        <v>52330111</v>
      </c>
    </row>
    <row r="7" spans="2:3">
      <c r="B7" s="21" t="s">
        <v>108</v>
      </c>
      <c r="C7" s="51">
        <v>40277218.99157612</v>
      </c>
    </row>
    <row r="8" spans="2:3">
      <c r="B8" s="21" t="s">
        <v>109</v>
      </c>
      <c r="C8" s="51">
        <v>13090630</v>
      </c>
    </row>
    <row r="9" spans="2:3">
      <c r="B9" s="21" t="s">
        <v>110</v>
      </c>
      <c r="C9" s="51">
        <v>198000317</v>
      </c>
    </row>
    <row r="10" spans="2:3" ht="13.15" thickBot="1">
      <c r="B10" s="22" t="s">
        <v>111</v>
      </c>
      <c r="C10" s="22">
        <v>75</v>
      </c>
    </row>
    <row r="11" spans="2:3" ht="13.15" thickBot="1"/>
    <row r="12" spans="2:3">
      <c r="B12" s="25" t="s">
        <v>143</v>
      </c>
      <c r="C12" s="24"/>
    </row>
    <row r="13" spans="2:3">
      <c r="B13" s="21"/>
      <c r="C13" s="21"/>
    </row>
    <row r="14" spans="2:3">
      <c r="B14" s="21" t="s">
        <v>106</v>
      </c>
      <c r="C14" s="52">
        <v>68743100.434782609</v>
      </c>
    </row>
    <row r="15" spans="2:3">
      <c r="B15" s="21" t="s">
        <v>107</v>
      </c>
      <c r="C15" s="52">
        <v>63224849</v>
      </c>
    </row>
    <row r="16" spans="2:3">
      <c r="B16" s="21" t="s">
        <v>108</v>
      </c>
      <c r="C16" s="52">
        <v>36797919.921407811</v>
      </c>
    </row>
    <row r="17" spans="2:4">
      <c r="B17" s="21" t="s">
        <v>109</v>
      </c>
      <c r="C17" s="52">
        <v>16655224</v>
      </c>
    </row>
    <row r="18" spans="2:4">
      <c r="B18" s="21" t="s">
        <v>110</v>
      </c>
      <c r="C18" s="52">
        <v>148213377</v>
      </c>
    </row>
    <row r="19" spans="2:4" ht="13.15" thickBot="1">
      <c r="B19" s="22" t="s">
        <v>111</v>
      </c>
      <c r="C19" s="22">
        <v>23</v>
      </c>
    </row>
    <row r="21" spans="2:4" ht="13.15" thickBot="1"/>
    <row r="22" spans="2:4" ht="13.15" thickBot="1">
      <c r="B22" s="25" t="s">
        <v>144</v>
      </c>
      <c r="C22" s="24"/>
    </row>
    <row r="23" spans="2:4">
      <c r="B23" s="25" t="s">
        <v>78</v>
      </c>
      <c r="C23" s="25" t="s">
        <v>146</v>
      </c>
      <c r="D23" s="54" t="s">
        <v>145</v>
      </c>
    </row>
    <row r="24" spans="2:4">
      <c r="B24" t="s">
        <v>82</v>
      </c>
      <c r="C24" s="55">
        <v>33433943.399999999</v>
      </c>
      <c r="D24" s="51">
        <v>59620650.826666668</v>
      </c>
    </row>
    <row r="25" spans="2:4">
      <c r="B25" t="s">
        <v>86</v>
      </c>
      <c r="C25" s="55">
        <v>47895624.333333336</v>
      </c>
      <c r="D25" s="51">
        <v>59620650.826666668</v>
      </c>
    </row>
    <row r="26" spans="2:4">
      <c r="B26" t="s">
        <v>91</v>
      </c>
      <c r="C26" s="55">
        <v>62263822.5</v>
      </c>
      <c r="D26" s="51">
        <v>59620650.826666668</v>
      </c>
    </row>
    <row r="27" spans="2:4">
      <c r="B27" t="s">
        <v>80</v>
      </c>
      <c r="C27" s="55">
        <v>86161550.375</v>
      </c>
      <c r="D27" s="51">
        <v>59620650.826666668</v>
      </c>
    </row>
    <row r="28" spans="2:4">
      <c r="B28" t="s">
        <v>84</v>
      </c>
      <c r="C28" s="55">
        <v>68743100.434782609</v>
      </c>
      <c r="D28" s="51">
        <v>59620650.826666668</v>
      </c>
    </row>
    <row r="29" spans="2:4">
      <c r="B29" t="s">
        <v>83</v>
      </c>
      <c r="C29" s="55">
        <v>57007514.052631579</v>
      </c>
      <c r="D29" s="51">
        <v>59620650.826666668</v>
      </c>
    </row>
    <row r="30" spans="2:4">
      <c r="B30" t="s">
        <v>85</v>
      </c>
      <c r="C30" s="55">
        <v>40485273.875</v>
      </c>
      <c r="D30" s="51">
        <v>59620650.826666668</v>
      </c>
    </row>
    <row r="31" spans="2:4">
      <c r="B31" t="s">
        <v>87</v>
      </c>
      <c r="C31" s="55">
        <v>90710620</v>
      </c>
      <c r="D31" s="51">
        <v>59620650.826666668</v>
      </c>
    </row>
    <row r="32" spans="2:4" ht="13.15" thickBot="1">
      <c r="B32" s="22" t="s">
        <v>81</v>
      </c>
      <c r="C32" s="56">
        <v>44674214.333333336</v>
      </c>
      <c r="D32" s="51">
        <v>59620650.826666668</v>
      </c>
    </row>
    <row r="38" spans="2:3" ht="13.15" thickBot="1"/>
    <row r="39" spans="2:3">
      <c r="B39" s="25" t="s">
        <v>119</v>
      </c>
      <c r="C39" s="24"/>
    </row>
    <row r="40" spans="2:3">
      <c r="B40" s="21"/>
      <c r="C40" s="21"/>
    </row>
    <row r="41" spans="2:3">
      <c r="B41" s="21" t="s">
        <v>106</v>
      </c>
      <c r="C41" s="42">
        <v>0.29293174329162297</v>
      </c>
    </row>
    <row r="42" spans="2:3">
      <c r="B42" s="21" t="s">
        <v>107</v>
      </c>
      <c r="C42" s="42">
        <v>0.16721520000000001</v>
      </c>
    </row>
    <row r="43" spans="2:3">
      <c r="B43" s="21" t="s">
        <v>108</v>
      </c>
      <c r="C43" s="42">
        <v>0.68722810712739546</v>
      </c>
    </row>
    <row r="44" spans="2:3">
      <c r="B44" s="21" t="s">
        <v>109</v>
      </c>
      <c r="C44" s="42">
        <v>-0.82403763953488374</v>
      </c>
    </row>
    <row r="45" spans="2:3">
      <c r="B45" s="21" t="s">
        <v>110</v>
      </c>
      <c r="C45" s="42">
        <v>2.5640131428571427</v>
      </c>
    </row>
    <row r="46" spans="2:3" ht="13.15" thickBot="1">
      <c r="B46" s="22" t="s">
        <v>111</v>
      </c>
      <c r="C46" s="22">
        <v>75</v>
      </c>
    </row>
    <row r="47" spans="2:3" ht="13.15" thickBot="1"/>
    <row r="48" spans="2:3">
      <c r="B48" s="25" t="s">
        <v>147</v>
      </c>
      <c r="C48" s="24"/>
    </row>
    <row r="49" spans="2:4">
      <c r="B49" s="21"/>
      <c r="C49" s="21"/>
    </row>
    <row r="50" spans="2:4">
      <c r="B50" s="21" t="s">
        <v>106</v>
      </c>
      <c r="C50" s="42">
        <v>0.54017218740528405</v>
      </c>
    </row>
    <row r="51" spans="2:4">
      <c r="B51" s="21" t="s">
        <v>107</v>
      </c>
      <c r="C51" s="42">
        <v>0.57928282608695647</v>
      </c>
    </row>
    <row r="52" spans="2:4">
      <c r="B52" s="21" t="s">
        <v>108</v>
      </c>
      <c r="C52" s="42">
        <v>0.71386909829194811</v>
      </c>
    </row>
    <row r="53" spans="2:4">
      <c r="B53" s="21" t="s">
        <v>109</v>
      </c>
      <c r="C53" s="42">
        <v>-0.49121231428571427</v>
      </c>
    </row>
    <row r="54" spans="2:4">
      <c r="B54" s="21" t="s">
        <v>110</v>
      </c>
      <c r="C54" s="42">
        <v>2.5640131428571427</v>
      </c>
    </row>
    <row r="55" spans="2:4" ht="13.15" thickBot="1">
      <c r="B55" s="22" t="s">
        <v>111</v>
      </c>
      <c r="C55" s="22">
        <v>23</v>
      </c>
    </row>
    <row r="56" spans="2:4" ht="13.15" thickBot="1"/>
    <row r="57" spans="2:4" ht="13.15" thickBot="1">
      <c r="B57" s="25" t="s">
        <v>148</v>
      </c>
      <c r="C57" s="24"/>
    </row>
    <row r="58" spans="2:4">
      <c r="B58" s="25" t="s">
        <v>78</v>
      </c>
      <c r="C58" s="25" t="s">
        <v>149</v>
      </c>
      <c r="D58" s="54" t="s">
        <v>145</v>
      </c>
    </row>
    <row r="59" spans="2:4">
      <c r="B59" t="s">
        <v>82</v>
      </c>
      <c r="C59" s="46">
        <v>-0.33895285399999997</v>
      </c>
      <c r="D59" s="42">
        <v>0.29293174329162297</v>
      </c>
    </row>
    <row r="60" spans="2:4">
      <c r="B60" t="s">
        <v>86</v>
      </c>
      <c r="C60" s="46">
        <v>-8.9889929012345701E-2</v>
      </c>
      <c r="D60" s="42">
        <v>0.29293174329162297</v>
      </c>
    </row>
    <row r="61" spans="2:4">
      <c r="B61" t="s">
        <v>91</v>
      </c>
      <c r="C61" s="46">
        <v>0.12690633749999999</v>
      </c>
      <c r="D61" s="42">
        <v>0.29293174329162297</v>
      </c>
    </row>
    <row r="62" spans="2:4">
      <c r="B62" t="s">
        <v>80</v>
      </c>
      <c r="C62" s="46">
        <v>0.1513802474662278</v>
      </c>
      <c r="D62" s="42">
        <v>0.29293174329162297</v>
      </c>
    </row>
    <row r="63" spans="2:4">
      <c r="B63" t="s">
        <v>84</v>
      </c>
      <c r="C63" s="46">
        <v>0.54017218740528405</v>
      </c>
      <c r="D63" s="42">
        <v>0.29293174329162297</v>
      </c>
    </row>
    <row r="64" spans="2:4">
      <c r="B64" t="s">
        <v>83</v>
      </c>
      <c r="C64" s="46">
        <v>0.28141807682834707</v>
      </c>
      <c r="D64" s="42">
        <v>0.29293174329162297</v>
      </c>
    </row>
    <row r="65" spans="2:4">
      <c r="B65" t="s">
        <v>85</v>
      </c>
      <c r="C65" s="46">
        <v>0.49272295775745256</v>
      </c>
      <c r="D65" s="42">
        <v>0.29293174329162297</v>
      </c>
    </row>
    <row r="66" spans="2:4">
      <c r="B66" t="s">
        <v>87</v>
      </c>
      <c r="C66" s="46">
        <v>1.0157915555555554</v>
      </c>
      <c r="D66" s="42">
        <v>0.29293174329162297</v>
      </c>
    </row>
    <row r="67" spans="2:4" ht="13.15" thickBot="1">
      <c r="B67" s="22" t="s">
        <v>81</v>
      </c>
      <c r="C67" s="57">
        <v>-4.3169806416061197E-2</v>
      </c>
      <c r="D67" s="42">
        <v>0.29293174329162297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D53"/>
  <sheetViews>
    <sheetView showGridLines="0" topLeftCell="A9" workbookViewId="0">
      <selection activeCell="P44" sqref="P44"/>
    </sheetView>
  </sheetViews>
  <sheetFormatPr defaultRowHeight="12.75"/>
  <cols>
    <col min="2" max="2" width="16.19921875" bestFit="1" customWidth="1"/>
    <col min="3" max="3" width="15.59765625" bestFit="1" customWidth="1"/>
    <col min="4" max="4" width="15.1328125" bestFit="1" customWidth="1"/>
  </cols>
  <sheetData>
    <row r="2" spans="2:3" ht="13.15" thickBot="1"/>
    <row r="3" spans="2:3">
      <c r="B3" s="25" t="s">
        <v>103</v>
      </c>
      <c r="C3" s="24"/>
    </row>
    <row r="4" spans="2:3">
      <c r="B4" s="21"/>
      <c r="C4" s="21"/>
    </row>
    <row r="5" spans="2:3">
      <c r="B5" s="21" t="s">
        <v>106</v>
      </c>
      <c r="C5" s="52">
        <v>59620650.826666668</v>
      </c>
    </row>
    <row r="6" spans="2:3">
      <c r="B6" s="21" t="s">
        <v>107</v>
      </c>
      <c r="C6" s="52">
        <v>52330111</v>
      </c>
    </row>
    <row r="7" spans="2:3">
      <c r="B7" s="21" t="s">
        <v>108</v>
      </c>
      <c r="C7" s="52">
        <v>40277218.99157612</v>
      </c>
    </row>
    <row r="8" spans="2:3">
      <c r="B8" s="21" t="s">
        <v>109</v>
      </c>
      <c r="C8" s="52">
        <v>13090630</v>
      </c>
    </row>
    <row r="9" spans="2:3">
      <c r="B9" s="21" t="s">
        <v>110</v>
      </c>
      <c r="C9" s="52">
        <v>198000317</v>
      </c>
    </row>
    <row r="10" spans="2:3" ht="13.15" thickBot="1">
      <c r="B10" s="22" t="s">
        <v>111</v>
      </c>
      <c r="C10" s="22">
        <v>75</v>
      </c>
    </row>
    <row r="11" spans="2:3" ht="13.15" thickBot="1"/>
    <row r="12" spans="2:3">
      <c r="B12" s="25" t="s">
        <v>150</v>
      </c>
      <c r="C12" s="24"/>
    </row>
    <row r="13" spans="2:3">
      <c r="B13" s="21"/>
      <c r="C13" s="21"/>
    </row>
    <row r="14" spans="2:3">
      <c r="B14" s="21" t="s">
        <v>106</v>
      </c>
      <c r="C14" s="52">
        <v>53330311.866666667</v>
      </c>
    </row>
    <row r="15" spans="2:3">
      <c r="B15" s="21" t="s">
        <v>107</v>
      </c>
      <c r="C15" s="52">
        <v>50866635</v>
      </c>
    </row>
    <row r="16" spans="2:3">
      <c r="B16" s="21" t="s">
        <v>108</v>
      </c>
      <c r="C16" s="52">
        <v>28378855.616783101</v>
      </c>
    </row>
    <row r="17" spans="2:4">
      <c r="B17" s="21" t="s">
        <v>109</v>
      </c>
      <c r="C17" s="52">
        <v>22495466</v>
      </c>
    </row>
    <row r="18" spans="2:4">
      <c r="B18" s="21" t="s">
        <v>110</v>
      </c>
      <c r="C18" s="52">
        <v>132384315</v>
      </c>
    </row>
    <row r="19" spans="2:4" ht="13.15" thickBot="1">
      <c r="B19" s="22" t="s">
        <v>111</v>
      </c>
      <c r="C19" s="22">
        <v>15</v>
      </c>
    </row>
    <row r="20" spans="2:4" ht="13.15" thickBot="1"/>
    <row r="21" spans="2:4" ht="13.15" thickBot="1">
      <c r="B21" s="25" t="s">
        <v>144</v>
      </c>
      <c r="C21" s="24"/>
    </row>
    <row r="22" spans="2:4">
      <c r="B22" s="25" t="s">
        <v>92</v>
      </c>
      <c r="C22" s="25" t="s">
        <v>151</v>
      </c>
      <c r="D22" s="54" t="s">
        <v>145</v>
      </c>
    </row>
    <row r="23" spans="2:4">
      <c r="B23" t="s">
        <v>76</v>
      </c>
      <c r="C23" s="55">
        <v>59448191.333333336</v>
      </c>
      <c r="D23" s="51">
        <v>59620650.826666668</v>
      </c>
    </row>
    <row r="24" spans="2:4">
      <c r="B24" t="s">
        <v>75</v>
      </c>
      <c r="C24" s="55">
        <v>69849286.099999994</v>
      </c>
      <c r="D24" s="51">
        <v>59620650.826666668</v>
      </c>
    </row>
    <row r="25" spans="2:4">
      <c r="B25" t="s">
        <v>74</v>
      </c>
      <c r="C25" s="55">
        <v>56655779.405405402</v>
      </c>
      <c r="D25" s="51">
        <v>59620650.826666668</v>
      </c>
    </row>
    <row r="26" spans="2:4" ht="13.15" thickBot="1">
      <c r="B26" s="22" t="s">
        <v>77</v>
      </c>
      <c r="C26" s="56">
        <v>53330311.866666667</v>
      </c>
      <c r="D26" s="51">
        <v>59620650.826666668</v>
      </c>
    </row>
    <row r="29" spans="2:4" ht="13.15" thickBot="1"/>
    <row r="30" spans="2:4">
      <c r="B30" s="25" t="s">
        <v>119</v>
      </c>
      <c r="C30" s="24"/>
    </row>
    <row r="31" spans="2:4">
      <c r="B31" s="21"/>
      <c r="C31" s="21"/>
    </row>
    <row r="32" spans="2:4">
      <c r="B32" s="21" t="s">
        <v>106</v>
      </c>
      <c r="C32" s="42">
        <v>0.29293174329162297</v>
      </c>
    </row>
    <row r="33" spans="2:3">
      <c r="B33" s="21" t="s">
        <v>107</v>
      </c>
      <c r="C33" s="42">
        <v>0.16721520000000001</v>
      </c>
    </row>
    <row r="34" spans="2:3">
      <c r="B34" s="21" t="s">
        <v>108</v>
      </c>
      <c r="C34" s="42">
        <v>0.68722810712739546</v>
      </c>
    </row>
    <row r="35" spans="2:3">
      <c r="B35" s="21" t="s">
        <v>109</v>
      </c>
      <c r="C35" s="42">
        <v>-0.82403763953488374</v>
      </c>
    </row>
    <row r="36" spans="2:3">
      <c r="B36" s="21" t="s">
        <v>110</v>
      </c>
      <c r="C36" s="42">
        <v>2.5640131428571427</v>
      </c>
    </row>
    <row r="37" spans="2:3" ht="13.15" thickBot="1">
      <c r="B37" s="22" t="s">
        <v>111</v>
      </c>
      <c r="C37" s="22">
        <v>75</v>
      </c>
    </row>
    <row r="38" spans="2:3" ht="13.15" thickBot="1"/>
    <row r="39" spans="2:3">
      <c r="B39" s="25" t="s">
        <v>152</v>
      </c>
      <c r="C39" s="24"/>
    </row>
    <row r="40" spans="2:3">
      <c r="B40" s="21"/>
      <c r="C40" s="21"/>
    </row>
    <row r="41" spans="2:3">
      <c r="B41" s="21" t="s">
        <v>106</v>
      </c>
      <c r="C41" s="42">
        <v>0.20867890807555084</v>
      </c>
    </row>
    <row r="42" spans="2:3">
      <c r="B42" s="21" t="s">
        <v>107</v>
      </c>
      <c r="C42" s="42">
        <v>0.271665875</v>
      </c>
    </row>
    <row r="43" spans="2:3">
      <c r="B43" s="21" t="s">
        <v>108</v>
      </c>
      <c r="C43" s="42">
        <v>0.61425872812169025</v>
      </c>
    </row>
    <row r="44" spans="2:3">
      <c r="B44" s="21" t="s">
        <v>109</v>
      </c>
      <c r="C44" s="42">
        <v>-0.62664026666666661</v>
      </c>
    </row>
    <row r="45" spans="2:3">
      <c r="B45" s="21" t="s">
        <v>110</v>
      </c>
      <c r="C45" s="42">
        <v>1.1842953199999999</v>
      </c>
    </row>
    <row r="46" spans="2:3" ht="13.15" thickBot="1">
      <c r="B46" s="22" t="s">
        <v>111</v>
      </c>
      <c r="C46" s="22">
        <v>15</v>
      </c>
    </row>
    <row r="47" spans="2:3" ht="13.15" thickBot="1"/>
    <row r="48" spans="2:3" ht="13.15" thickBot="1">
      <c r="B48" s="25" t="s">
        <v>148</v>
      </c>
      <c r="C48" s="24"/>
    </row>
    <row r="49" spans="2:4">
      <c r="B49" s="25" t="s">
        <v>92</v>
      </c>
      <c r="C49" s="25" t="s">
        <v>151</v>
      </c>
      <c r="D49" s="54" t="s">
        <v>145</v>
      </c>
    </row>
    <row r="50" spans="2:4">
      <c r="B50" t="s">
        <v>76</v>
      </c>
      <c r="C50" s="46">
        <v>-0.13124074950980391</v>
      </c>
      <c r="D50" s="42">
        <v>0.29293174329162297</v>
      </c>
    </row>
    <row r="51" spans="2:4">
      <c r="B51" t="s">
        <v>75</v>
      </c>
      <c r="C51" s="46">
        <v>0.35013259509363392</v>
      </c>
      <c r="D51" s="42">
        <v>0.29293174329162297</v>
      </c>
    </row>
    <row r="52" spans="2:4">
      <c r="B52" t="s">
        <v>74</v>
      </c>
      <c r="C52" s="46">
        <v>0.33056128303770782</v>
      </c>
      <c r="D52" s="42">
        <v>0.29293174329162297</v>
      </c>
    </row>
    <row r="53" spans="2:4" ht="13.15" thickBot="1">
      <c r="B53" s="22" t="s">
        <v>77</v>
      </c>
      <c r="C53" s="57">
        <v>0.20867890807555084</v>
      </c>
      <c r="D53" s="42">
        <v>0.29293174329162297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FAC1486558EF04584D64DB29F286E04" ma:contentTypeVersion="2" ma:contentTypeDescription="Create a new document." ma:contentTypeScope="" ma:versionID="7f1282c56b90e69285911371a1d926d5">
  <xsd:schema xmlns:xsd="http://www.w3.org/2001/XMLSchema" xmlns:xs="http://www.w3.org/2001/XMLSchema" xmlns:p="http://schemas.microsoft.com/office/2006/metadata/properties" xmlns:ns3="db4c10ee-7603-4632-b477-8036d925a692" targetNamespace="http://schemas.microsoft.com/office/2006/metadata/properties" ma:root="true" ma:fieldsID="a523383a277c35b4043acf3c008ea5e1" ns3:_="">
    <xsd:import namespace="db4c10ee-7603-4632-b477-8036d925a69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b4c10ee-7603-4632-b477-8036d925a69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354EA60-C4DD-451A-8B55-7CC79608C0A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b4c10ee-7603-4632-b477-8036d925a69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335B771-E347-4D38-8746-337E151A9E8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B873ED4-F58B-4B84-95F3-4BFDA20C4E32}">
  <ds:schemaRefs>
    <ds:schemaRef ds:uri="http://purl.org/dc/elements/1.1/"/>
    <ds:schemaRef ds:uri="http://purl.org/dc/dcmitype/"/>
    <ds:schemaRef ds:uri="http://purl.org/dc/terms/"/>
    <ds:schemaRef ds:uri="http://schemas.microsoft.com/office/2006/metadata/properties"/>
    <ds:schemaRef ds:uri="http://schemas.microsoft.com/office/2006/documentManagement/types"/>
    <ds:schemaRef ds:uri="http://schemas.openxmlformats.org/package/2006/metadata/core-properties"/>
    <ds:schemaRef ds:uri="http://schemas.microsoft.com/office/infopath/2007/PartnerControls"/>
    <ds:schemaRef ds:uri="db4c10ee-7603-4632-b477-8036d925a692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</vt:lpstr>
      <vt:lpstr>Comedy</vt:lpstr>
      <vt:lpstr>R Rated</vt:lpstr>
      <vt:lpstr>Question1</vt:lpstr>
      <vt:lpstr>Question2</vt:lpstr>
      <vt:lpstr>Question3</vt:lpstr>
      <vt:lpstr>Question4</vt:lpstr>
    </vt:vector>
  </TitlesOfParts>
  <Company>Hamburg Media School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</dc:creator>
  <cp:lastModifiedBy>Nishval patel</cp:lastModifiedBy>
  <dcterms:created xsi:type="dcterms:W3CDTF">2007-09-01T03:44:28Z</dcterms:created>
  <dcterms:modified xsi:type="dcterms:W3CDTF">2019-12-09T01:08:17Z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hinkcellXlWorkbookDoNotDelete" linkTarget="&lt;?xml version=&quot;1.0&quot; encoding=&quot;UTF-16&quot; standalone=&quot;yes&quot;?&gt;&#10;&lt;root&gt;&lt;version val=&quot;16204&quot;/&gt;&lt;partner val=&quot;530&quot;/&gt;&lt;CXlWorkbook id=&quot;1&quot;&gt;&lt;m_cxllink/&gt;&lt;/CXlWorkbook&gt;&lt;/root&gt;">
    <vt:bool>false</vt:bool>
  </property>
  <property fmtid="{D5CDD505-2E9C-101B-9397-08002B2CF9AE}" pid="3" name="ContentTypeId">
    <vt:lpwstr>0x0101004FAC1486558EF04584D64DB29F286E04</vt:lpwstr>
  </property>
</Properties>
</file>