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roilandbskade.sharepoint.com/sites/FBSskadearkiv/2021/Forms/"/>
    </mc:Choice>
  </mc:AlternateContent>
  <xr:revisionPtr revIDLastSave="83" documentId="8_{5F02ACCB-64FC-49A9-A21E-9CCBB2778A67}" xr6:coauthVersionLast="47" xr6:coauthVersionMax="47" xr10:uidLastSave="{3DE9CD93-1917-45FB-ABE8-A9BFD79D951D}"/>
  <bookViews>
    <workbookView xWindow="28680" yWindow="-120" windowWidth="29040" windowHeight="15840" tabRatio="749" xr2:uid="{00000000-000D-0000-FFFF-FFFF00000000}"/>
  </bookViews>
  <sheets>
    <sheet name="Fylles ut først" sheetId="1" r:id="rId1"/>
    <sheet name="Lister" sheetId="4" state="hidden" r:id="rId2"/>
    <sheet name="Ekstra kundepleie IF" sheetId="22" r:id="rId3"/>
    <sheet name="Kalkyle fakturagrunnlag" sheetId="7" r:id="rId4"/>
    <sheet name="Måleprotokoll" sheetId="8" r:id="rId5"/>
    <sheet name="Målskisse" sheetId="9" r:id="rId6"/>
    <sheet name="Kondemneringsliste" sheetId="10" r:id="rId7"/>
    <sheet name="Rom Skjema" sheetId="18" r:id="rId8"/>
    <sheet name="Kontroll av overflater" sheetId="19" r:id="rId9"/>
    <sheet name="Endringsmelding" sheetId="15" r:id="rId10"/>
    <sheet name="Bestilling" sheetId="12" r:id="rId11"/>
    <sheet name="Ferdigmelding" sheetId="6" r:id="rId12"/>
    <sheet name="Lagerleie" sheetId="13" r:id="rId13"/>
    <sheet name="Optimera" sheetId="20" r:id="rId14"/>
    <sheet name="Befaringsrapport" sheetId="2" r:id="rId15"/>
    <sheet name="Intern kontroll" sheetId="16" r:id="rId16"/>
    <sheet name="Evaluering prosjekt" sheetId="23" r:id="rId17"/>
    <sheet name="Tabell" sheetId="17" state="hidden" r:id="rId18"/>
  </sheets>
  <externalReferences>
    <externalReference r:id="rId19"/>
    <externalReference r:id="rId20"/>
    <externalReference r:id="rId21"/>
    <externalReference r:id="rId22"/>
  </externalReferences>
  <definedNames>
    <definedName name="Adresse" localSheetId="2">#REF!</definedName>
    <definedName name="Adresse" localSheetId="3">#REF!</definedName>
    <definedName name="Adresse" localSheetId="6">#REF!</definedName>
    <definedName name="Adresse">'[1]Fylles ut først'!$B$14</definedName>
    <definedName name="Avdelingsnavn" localSheetId="2">#REF!</definedName>
    <definedName name="Avdelingsnavn" localSheetId="3">#REF!</definedName>
    <definedName name="Avdelingsnavn" localSheetId="6">#REF!</definedName>
    <definedName name="Avdelingsnavn">'[1]Fylles ut først'!$B$13</definedName>
    <definedName name="dokumenttype" localSheetId="10">#REF!</definedName>
    <definedName name="dokumenttype" localSheetId="2">#REF!</definedName>
    <definedName name="dokumenttype" localSheetId="9">#REF!</definedName>
    <definedName name="dokumenttype" localSheetId="6">#REF!</definedName>
    <definedName name="dokumenttype">#REF!</definedName>
    <definedName name="enhet">[2]LISTER!$A$2:$A$17</definedName>
    <definedName name="Epostadresse" localSheetId="2">#REF!</definedName>
    <definedName name="Epostadresse" localSheetId="3">#REF!</definedName>
    <definedName name="Epostadresse" localSheetId="6">#REF!</definedName>
    <definedName name="Epostadresse">'[1]Fylles ut først'!$B$16</definedName>
    <definedName name="Forsikringstager" localSheetId="10">#REF!</definedName>
    <definedName name="Forsikringstager" localSheetId="2">#REF!</definedName>
    <definedName name="Forsikringstager" localSheetId="9">#REF!</definedName>
    <definedName name="Forsikringstager">#REF!</definedName>
    <definedName name="kravliste">[1]Lister!$A$2:$A$6</definedName>
    <definedName name="Kunde" localSheetId="10">#REF!</definedName>
    <definedName name="Kunde" localSheetId="2">#REF!</definedName>
    <definedName name="Kunde" localSheetId="9">#REF!</definedName>
    <definedName name="Kunde">#REF!</definedName>
    <definedName name="Kundereferanse" localSheetId="10">#REF!</definedName>
    <definedName name="Kundereferanse" localSheetId="2">#REF!</definedName>
    <definedName name="Kundereferanse" localSheetId="9">#REF!</definedName>
    <definedName name="Kundereferanse">#REF!</definedName>
    <definedName name="overskrifter" localSheetId="6">#REF!</definedName>
    <definedName name="overskrifter">[2]LISTER!$C$2:$C$8</definedName>
    <definedName name="_xlnm.Print_Area" localSheetId="10">Bestilling!$A$1:$N$55</definedName>
    <definedName name="_xlnm.Print_Area" localSheetId="9">Endringsmelding!$A$1:$N$41</definedName>
    <definedName name="_xlnm.Print_Area" localSheetId="15">'Intern kontroll'!$A$1:$F$33</definedName>
    <definedName name="_xlnm.Print_Area" localSheetId="12">Lagerleie!$A$1:$G$44</definedName>
    <definedName name="Telefon" localSheetId="2">#REF!</definedName>
    <definedName name="Telefon" localSheetId="3">#REF!</definedName>
    <definedName name="Telefon" localSheetId="6">#REF!</definedName>
    <definedName name="Telefon">'[1]Fylles ut først'!$B$15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9" l="1"/>
  <c r="D9" i="8"/>
  <c r="B7" i="1"/>
  <c r="B15" i="7"/>
  <c r="B13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G10" i="7" l="1"/>
  <c r="B20" i="1" l="1"/>
  <c r="B18" i="1"/>
  <c r="G8" i="7" l="1"/>
  <c r="D80" i="23" l="1"/>
  <c r="E80" i="23" s="1"/>
  <c r="D79" i="23"/>
  <c r="E79" i="23" s="1"/>
  <c r="D78" i="23"/>
  <c r="E78" i="23" s="1"/>
  <c r="D77" i="23"/>
  <c r="E77" i="23" s="1"/>
  <c r="E74" i="23"/>
  <c r="E71" i="23"/>
  <c r="E68" i="23"/>
  <c r="E65" i="23"/>
  <c r="C47" i="23"/>
  <c r="E47" i="23" s="1"/>
  <c r="C43" i="23"/>
  <c r="D38" i="23"/>
  <c r="D35" i="23"/>
  <c r="C44" i="23" s="1"/>
  <c r="D34" i="23"/>
  <c r="C42" i="23" s="1"/>
  <c r="C31" i="23"/>
  <c r="D30" i="23"/>
  <c r="D44" i="23" s="1"/>
  <c r="D29" i="23"/>
  <c r="D28" i="23"/>
  <c r="C45" i="23" s="1"/>
  <c r="E45" i="23" s="1"/>
  <c r="D27" i="23"/>
  <c r="E24" i="23"/>
  <c r="E21" i="23"/>
  <c r="E18" i="23"/>
  <c r="E16" i="23"/>
  <c r="E14" i="23"/>
  <c r="B10" i="23"/>
  <c r="E9" i="23"/>
  <c r="B9" i="23"/>
  <c r="E7" i="23"/>
  <c r="B7" i="23"/>
  <c r="E6" i="23"/>
  <c r="B6" i="23"/>
  <c r="E5" i="23"/>
  <c r="B5" i="23"/>
  <c r="F3" i="23"/>
  <c r="B11" i="23"/>
  <c r="E10" i="23"/>
  <c r="C46" i="23" l="1"/>
  <c r="E46" i="23" s="1"/>
  <c r="D42" i="23"/>
  <c r="I3" i="22" l="1"/>
  <c r="E56" i="22"/>
  <c r="B56" i="22"/>
  <c r="A13" i="22"/>
  <c r="A14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G9" i="22"/>
  <c r="C9" i="22"/>
  <c r="C8" i="22"/>
  <c r="G7" i="22"/>
  <c r="C7" i="22"/>
  <c r="G6" i="22"/>
  <c r="C6" i="22"/>
  <c r="G5" i="22"/>
  <c r="C5" i="22"/>
  <c r="B4" i="20" l="1"/>
  <c r="F14" i="20"/>
  <c r="F15" i="20"/>
  <c r="F16" i="20"/>
  <c r="F17" i="20"/>
  <c r="F18" i="20"/>
  <c r="F19" i="20"/>
  <c r="F20" i="20"/>
  <c r="F21" i="20"/>
  <c r="F22" i="20"/>
  <c r="F23" i="20"/>
  <c r="F24" i="20"/>
  <c r="F13" i="20"/>
  <c r="B8" i="20"/>
  <c r="B6" i="20"/>
  <c r="B2" i="20"/>
  <c r="F25" i="20" l="1"/>
  <c r="G56" i="22" l="1"/>
  <c r="B57" i="22"/>
  <c r="I21" i="10" l="1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16" i="10"/>
  <c r="I17" i="10"/>
  <c r="I18" i="10"/>
  <c r="I19" i="10"/>
  <c r="I20" i="10"/>
  <c r="C8" i="7" l="1"/>
  <c r="F8" i="19" l="1"/>
  <c r="B8" i="19"/>
  <c r="F7" i="19"/>
  <c r="B7" i="19"/>
  <c r="F6" i="19"/>
  <c r="B6" i="19"/>
  <c r="F5" i="19"/>
  <c r="B5" i="19"/>
  <c r="H3" i="19"/>
  <c r="H3" i="18" l="1"/>
  <c r="F8" i="18"/>
  <c r="B8" i="18"/>
  <c r="F7" i="18"/>
  <c r="B7" i="18"/>
  <c r="F6" i="18"/>
  <c r="B6" i="18"/>
  <c r="F5" i="18"/>
  <c r="B5" i="18"/>
  <c r="C38" i="6" l="1"/>
  <c r="A17" i="10" l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K9" i="6" l="1"/>
  <c r="A8" i="17" l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B10" i="10" l="1"/>
  <c r="B5" i="16" l="1"/>
  <c r="B9" i="16" l="1"/>
  <c r="F4" i="16"/>
  <c r="B4" i="16"/>
  <c r="F3" i="16"/>
  <c r="B3" i="16"/>
  <c r="G9" i="7" l="1"/>
  <c r="C9" i="7"/>
  <c r="M34" i="15" l="1"/>
  <c r="M35" i="15"/>
  <c r="M36" i="15"/>
  <c r="M33" i="15"/>
  <c r="M30" i="15"/>
  <c r="M31" i="15"/>
  <c r="M32" i="15"/>
  <c r="M26" i="15"/>
  <c r="M27" i="15"/>
  <c r="M28" i="15"/>
  <c r="M29" i="15"/>
  <c r="M25" i="15"/>
  <c r="M3" i="15"/>
  <c r="D9" i="15"/>
  <c r="K7" i="15"/>
  <c r="D7" i="15"/>
  <c r="K6" i="15"/>
  <c r="D6" i="15"/>
  <c r="K5" i="15"/>
  <c r="D5" i="15"/>
  <c r="M37" i="15" l="1"/>
  <c r="M40" i="15" s="1"/>
  <c r="D14" i="13"/>
  <c r="D15" i="13"/>
  <c r="D16" i="13"/>
  <c r="D17" i="13"/>
  <c r="D18" i="13"/>
  <c r="D19" i="13"/>
  <c r="D20" i="13"/>
  <c r="D21" i="13"/>
  <c r="D22" i="13"/>
  <c r="D23" i="13"/>
  <c r="D24" i="13"/>
  <c r="D13" i="13"/>
  <c r="C9" i="13"/>
  <c r="C7" i="13"/>
  <c r="C5" i="13"/>
  <c r="C3" i="13"/>
  <c r="F13" i="13" s="1"/>
  <c r="C1" i="13"/>
  <c r="G13" i="13" l="1"/>
  <c r="F16" i="13" l="1"/>
  <c r="G16" i="13" s="1"/>
  <c r="F18" i="13"/>
  <c r="G18" i="13" s="1"/>
  <c r="F24" i="13"/>
  <c r="G24" i="13" s="1"/>
  <c r="F14" i="13"/>
  <c r="G14" i="13" s="1"/>
  <c r="F21" i="13"/>
  <c r="G21" i="13" s="1"/>
  <c r="F17" i="13"/>
  <c r="G17" i="13" s="1"/>
  <c r="F22" i="13"/>
  <c r="G22" i="13" s="1"/>
  <c r="F15" i="13"/>
  <c r="G15" i="13" s="1"/>
  <c r="F20" i="13"/>
  <c r="G20" i="13" s="1"/>
  <c r="F23" i="13"/>
  <c r="G23" i="13" s="1"/>
  <c r="F19" i="13"/>
  <c r="G19" i="13" s="1"/>
  <c r="M3" i="12"/>
  <c r="D9" i="12"/>
  <c r="K7" i="12"/>
  <c r="D7" i="12"/>
  <c r="K6" i="12"/>
  <c r="D6" i="12"/>
  <c r="K5" i="12"/>
  <c r="D5" i="12"/>
  <c r="G25" i="13" l="1"/>
  <c r="A47" i="8"/>
  <c r="A109" i="9"/>
  <c r="H10" i="10" l="1"/>
  <c r="H9" i="10"/>
  <c r="B11" i="10"/>
  <c r="DR108" i="9"/>
  <c r="BK108" i="9"/>
  <c r="A108" i="9"/>
  <c r="M46" i="8"/>
  <c r="E46" i="8"/>
  <c r="A46" i="8"/>
  <c r="G56" i="7"/>
  <c r="E56" i="7"/>
  <c r="B57" i="7" l="1"/>
  <c r="B56" i="7" l="1"/>
  <c r="CQ10" i="9" l="1"/>
  <c r="K7" i="6" l="1"/>
  <c r="K6" i="6"/>
  <c r="K5" i="6"/>
  <c r="D9" i="6"/>
  <c r="D7" i="6"/>
  <c r="D6" i="6"/>
  <c r="D5" i="6"/>
  <c r="H7" i="10"/>
  <c r="H6" i="10"/>
  <c r="H5" i="10"/>
  <c r="B9" i="10"/>
  <c r="B7" i="10"/>
  <c r="B6" i="10"/>
  <c r="B5" i="10"/>
  <c r="CB8" i="9" l="1"/>
  <c r="CA7" i="9"/>
  <c r="CA6" i="9"/>
  <c r="O8" i="9"/>
  <c r="O7" i="9"/>
  <c r="O6" i="9"/>
  <c r="H8" i="8"/>
  <c r="H7" i="8"/>
  <c r="D11" i="8"/>
  <c r="H6" i="8"/>
  <c r="D8" i="8"/>
  <c r="D7" i="8"/>
  <c r="D6" i="8"/>
  <c r="K4" i="8"/>
  <c r="G7" i="7"/>
  <c r="G6" i="7"/>
  <c r="G5" i="7"/>
  <c r="C7" i="7"/>
  <c r="C6" i="7"/>
  <c r="C5" i="7"/>
  <c r="I3" i="10"/>
  <c r="B13" i="10" l="1"/>
  <c r="CA8" i="9"/>
  <c r="CY4" i="9"/>
  <c r="B55" i="7" l="1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I3" i="7"/>
  <c r="B16" i="7" l="1"/>
  <c r="B17" i="7"/>
  <c r="B14" i="7"/>
  <c r="I53" i="7"/>
  <c r="I54" i="7" s="1"/>
  <c r="I55" i="7" s="1"/>
  <c r="M3" i="6" l="1"/>
  <c r="D9" i="2" l="1"/>
  <c r="K7" i="2"/>
  <c r="K6" i="2"/>
  <c r="K5" i="2"/>
  <c r="D7" i="2"/>
  <c r="D6" i="2"/>
  <c r="D5" i="2"/>
  <c r="M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Jan-Tøger</author>
  </authors>
  <commentList>
    <comment ref="F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Jan-Tøger:</t>
        </r>
        <r>
          <rPr>
            <sz val="9"/>
            <color indexed="81"/>
            <rFont val="Tahoma"/>
            <family val="2"/>
          </rPr>
          <t xml:space="preserve">
Klokkeslett fra in4mo
 Olen</t>
        </r>
      </text>
    </comment>
    <comment ref="F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Jan-Tøger:Sett inn klokkeslett fra in4mo
</t>
        </r>
      </text>
    </comment>
    <comment ref="B10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Jan-Tøger:</t>
        </r>
        <r>
          <rPr>
            <sz val="9"/>
            <color indexed="81"/>
            <rFont val="Tahoma"/>
            <family val="2"/>
          </rPr>
          <t xml:space="preserve">
hentes fra in4mo</t>
        </r>
      </text>
    </comment>
    <comment ref="B11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Jan-Tøger:</t>
        </r>
        <r>
          <rPr>
            <sz val="9"/>
            <color indexed="81"/>
            <rFont val="Tahoma"/>
            <family val="2"/>
          </rPr>
          <t xml:space="preserve">
Hentes fra in4mo
</t>
        </r>
      </text>
    </comment>
    <comment ref="F11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Jan-Tøger:</t>
        </r>
        <r>
          <rPr>
            <sz val="9"/>
            <color indexed="81"/>
            <rFont val="Tahoma"/>
            <family val="2"/>
          </rPr>
          <t xml:space="preserve">
Hentes fra in4mo
timer og minutter (finnes det chatt hvis &gt;120 minutter for Gjensidige)</t>
        </r>
      </text>
    </comment>
    <comment ref="F12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Jan-Tøger:</t>
        </r>
        <r>
          <rPr>
            <sz val="9"/>
            <color indexed="81"/>
            <rFont val="Tahoma"/>
            <family val="2"/>
          </rPr>
          <t xml:space="preserve">
hentes fra in4mo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 Blikra</author>
  </authors>
  <commentList>
    <comment ref="C20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Siste time som er ført av tømrer i ProPlan. Ikke ferdig oppgave i in4mo</t>
        </r>
      </text>
    </comment>
    <comment ref="C30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Alle kostnader som ikke er direkte knyttet til arbeid, materialer eller UE. Innbolagring, tørk osv.</t>
        </r>
      </text>
    </comment>
    <comment ref="C31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Henter kostnader lagt inn i budsjett under UE</t>
        </r>
      </text>
    </comment>
    <comment ref="D34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500,-/t som et grunnlag
</t>
        </r>
      </text>
    </comment>
    <comment ref="D35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500,-/t som et grunnlag
</t>
        </r>
      </text>
    </comment>
    <comment ref="D39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Legg inn totale kostnader som er bokført på prosjekt</t>
        </r>
      </text>
    </comment>
    <comment ref="C42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Arbeidskostnader i kalkyle fratrukket faktisk forbruk
</t>
        </r>
      </text>
    </comment>
    <comment ref="C4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Dekningsbidrag pr arbeidet time / arbeidskostnader i kalkyle</t>
        </r>
      </text>
    </comment>
    <comment ref="B76" authorId="0" shapeId="0" xr:uid="{00000000-0006-0000-0F00-000009000000}">
      <text>
        <r>
          <rPr>
            <b/>
            <sz val="9"/>
            <color indexed="81"/>
            <rFont val="Tahoma"/>
            <family val="2"/>
          </rPr>
          <t>Henrik Blikra:</t>
        </r>
        <r>
          <rPr>
            <sz val="9"/>
            <color indexed="81"/>
            <rFont val="Tahoma"/>
            <family val="2"/>
          </rPr>
          <t xml:space="preserve">
Verdier som er lagt inn i meps / icc</t>
        </r>
      </text>
    </comment>
  </commentList>
</comments>
</file>

<file path=xl/sharedStrings.xml><?xml version="1.0" encoding="utf-8"?>
<sst xmlns="http://schemas.openxmlformats.org/spreadsheetml/2006/main" count="676" uniqueCount="493">
  <si>
    <t>Fyll ut data for denne skaden</t>
  </si>
  <si>
    <t>Skadetype:</t>
  </si>
  <si>
    <t>Velg fra "rullegardin"</t>
  </si>
  <si>
    <t>Prosjektnr:</t>
  </si>
  <si>
    <t>Skadenummer:</t>
  </si>
  <si>
    <t>Forsikringsselskap:</t>
  </si>
  <si>
    <t>Egenandel?</t>
  </si>
  <si>
    <t>Saksbehandler:</t>
  </si>
  <si>
    <t>Forsikringstaker:</t>
  </si>
  <si>
    <t>Bostedsadresse:</t>
  </si>
  <si>
    <t>Skadestedsadresse:</t>
  </si>
  <si>
    <t>FT sin mailadresse</t>
  </si>
  <si>
    <t>Prosjektleder</t>
  </si>
  <si>
    <t>Avdelingsinformasjon</t>
  </si>
  <si>
    <t>Avdelingsnavn</t>
  </si>
  <si>
    <t>Adresse</t>
  </si>
  <si>
    <t>Telefon</t>
  </si>
  <si>
    <t>Sentralbord 51 95 85 50</t>
  </si>
  <si>
    <t>Epostadresse</t>
  </si>
  <si>
    <t>Krav - valg</t>
  </si>
  <si>
    <t>Prosjektledere</t>
  </si>
  <si>
    <t>Selskap</t>
  </si>
  <si>
    <t>Skade</t>
  </si>
  <si>
    <t>Enhet</t>
  </si>
  <si>
    <t>Overskrifter</t>
  </si>
  <si>
    <t>90% Rh</t>
  </si>
  <si>
    <t>Gjensidige</t>
  </si>
  <si>
    <t>Vann</t>
  </si>
  <si>
    <t>timer</t>
  </si>
  <si>
    <t>Kondemnert innbo</t>
  </si>
  <si>
    <t>Fakturagrunnlag</t>
  </si>
  <si>
    <t>75% Rh</t>
  </si>
  <si>
    <t>IF Skadeforsikring</t>
  </si>
  <si>
    <t>Brann</t>
  </si>
  <si>
    <t>stk</t>
  </si>
  <si>
    <t>Defektliste</t>
  </si>
  <si>
    <t>Fastpris</t>
  </si>
  <si>
    <t>17% Fk</t>
  </si>
  <si>
    <t>Fremtind</t>
  </si>
  <si>
    <t>Miljø</t>
  </si>
  <si>
    <t>lm</t>
  </si>
  <si>
    <t>Registreringsliste</t>
  </si>
  <si>
    <t>Medgåtte kostnader</t>
  </si>
  <si>
    <t>Privat kunde</t>
  </si>
  <si>
    <t>Innbo</t>
  </si>
  <si>
    <t>m²</t>
  </si>
  <si>
    <t>Løsøretakst</t>
  </si>
  <si>
    <t>Prisestimat</t>
  </si>
  <si>
    <t>Tryg</t>
  </si>
  <si>
    <t>Håndverk</t>
  </si>
  <si>
    <t>m³</t>
  </si>
  <si>
    <t>Kondemneringsliste</t>
  </si>
  <si>
    <t>Priskalkyle</t>
  </si>
  <si>
    <t>Frende</t>
  </si>
  <si>
    <t>Naturskade</t>
  </si>
  <si>
    <t>bilag</t>
  </si>
  <si>
    <t xml:space="preserve"> </t>
  </si>
  <si>
    <t>Pristilbud</t>
  </si>
  <si>
    <t>Codan</t>
  </si>
  <si>
    <t>Annet</t>
  </si>
  <si>
    <t>rundsum</t>
  </si>
  <si>
    <t>Sluttfaktura</t>
  </si>
  <si>
    <t>Eika</t>
  </si>
  <si>
    <t>Hus sopp</t>
  </si>
  <si>
    <t>sum</t>
  </si>
  <si>
    <t>A konto</t>
  </si>
  <si>
    <t>KLP</t>
  </si>
  <si>
    <t>Skadedyr</t>
  </si>
  <si>
    <t>fag</t>
  </si>
  <si>
    <t>Førstehjelp</t>
  </si>
  <si>
    <t>Storebrand</t>
  </si>
  <si>
    <t>Privat jobb</t>
  </si>
  <si>
    <t>km</t>
  </si>
  <si>
    <t>Taksthonorar</t>
  </si>
  <si>
    <t>Nemi</t>
  </si>
  <si>
    <t>liter</t>
  </si>
  <si>
    <t>Protector</t>
  </si>
  <si>
    <t>sekk</t>
  </si>
  <si>
    <t>KNIF</t>
  </si>
  <si>
    <t>par</t>
  </si>
  <si>
    <t>TIDE</t>
  </si>
  <si>
    <t>pall</t>
  </si>
  <si>
    <t>DNB</t>
  </si>
  <si>
    <t>døgn</t>
  </si>
  <si>
    <t>Crawford Company</t>
  </si>
  <si>
    <t>Hussopp-forsikring</t>
  </si>
  <si>
    <t>Ja</t>
  </si>
  <si>
    <t>Vardia</t>
  </si>
  <si>
    <t>Nei (se kommentar)</t>
  </si>
  <si>
    <t>Nei</t>
  </si>
  <si>
    <t>Jernbanepersonalets Bank og Forsikring</t>
  </si>
  <si>
    <t>Landkreditt</t>
  </si>
  <si>
    <t>YETZ</t>
  </si>
  <si>
    <t>Avdeling</t>
  </si>
  <si>
    <t>INSR</t>
  </si>
  <si>
    <t>1000 Oslo</t>
  </si>
  <si>
    <t>Haslevollen 3, 0579 Oslo</t>
  </si>
  <si>
    <t>oslo@fbs.no</t>
  </si>
  <si>
    <t>Troll</t>
  </si>
  <si>
    <t>1070 Konsept</t>
  </si>
  <si>
    <t>Jongsåsveien 3, 1338 Sandvika</t>
  </si>
  <si>
    <t>tidemail@fbs.no</t>
  </si>
  <si>
    <t>Obos</t>
  </si>
  <si>
    <t>1200 Oslo Sanering</t>
  </si>
  <si>
    <t>Frysjaveien 33d, 0884 Oslo</t>
  </si>
  <si>
    <t>oslosanering@fbs.no</t>
  </si>
  <si>
    <t>WaterCircles</t>
  </si>
  <si>
    <t>1300 Akershus Vest</t>
  </si>
  <si>
    <t>akershus@fbs.no</t>
  </si>
  <si>
    <t>Bate</t>
  </si>
  <si>
    <t>1344 Bærum</t>
  </si>
  <si>
    <t>Nesveien 13, 1344 Haslum</t>
  </si>
  <si>
    <t>baerum@fbs.no</t>
  </si>
  <si>
    <t>KOBBL</t>
  </si>
  <si>
    <t>1540 Vestby</t>
  </si>
  <si>
    <t>Kleverveien 3, 1540 Vestby</t>
  </si>
  <si>
    <t>oddbjorn.bolstad@fbs.no</t>
  </si>
  <si>
    <t>Tribe venneforsikring as</t>
  </si>
  <si>
    <t>2150 Akershus Nord</t>
  </si>
  <si>
    <t>Runnibakken 16, 2150 Årnes</t>
  </si>
  <si>
    <t>Winterbergh Forsikring</t>
  </si>
  <si>
    <t>2200 Kongsvinger</t>
  </si>
  <si>
    <t>Norskogvegen 10, 2211 Kongsvinger</t>
  </si>
  <si>
    <t>kongsvinger@fbs.no</t>
  </si>
  <si>
    <t>Nordeuropa Forsikring/ Liberty</t>
  </si>
  <si>
    <t>2300 Hamar</t>
  </si>
  <si>
    <t>Disenstrandvegen 20, 2321 Hamar</t>
  </si>
  <si>
    <t>hamar@fbs.no</t>
  </si>
  <si>
    <t>SIS Bolig</t>
  </si>
  <si>
    <t>3100 Tønsberg</t>
  </si>
  <si>
    <t>Fjordgaten 2, 3125 Tønsberg</t>
  </si>
  <si>
    <t>vestfold@fbs.no</t>
  </si>
  <si>
    <t>ABBL</t>
  </si>
  <si>
    <t>3200 Sandefjord</t>
  </si>
  <si>
    <t>Skolmar 36, 3232 Sandefjord</t>
  </si>
  <si>
    <t>Stavanger Byggdrift</t>
  </si>
  <si>
    <t>3040 Drammen</t>
  </si>
  <si>
    <t>Tegleverksveien 71, 3057 Solbergelva</t>
  </si>
  <si>
    <t>drammen@fbs.no</t>
  </si>
  <si>
    <t>NHO Forsikring</t>
  </si>
  <si>
    <t>3500 Hønefoss</t>
  </si>
  <si>
    <t>Tyrimyrveien 11, 3515 Hønefoss</t>
  </si>
  <si>
    <t>honefoss@fbs.no</t>
  </si>
  <si>
    <t>A1 Skadedyrsenter</t>
  </si>
  <si>
    <t>3900 Porsgrunn</t>
  </si>
  <si>
    <t>Elvegata 17, 3919 Porsgrunn</t>
  </si>
  <si>
    <t>skadetelemark@fbs.no</t>
  </si>
  <si>
    <t>4050 Stavanger</t>
  </si>
  <si>
    <t>Moseidveien 5, 4033 Stavanger</t>
  </si>
  <si>
    <t>skade@fbs.no</t>
  </si>
  <si>
    <t>4580 Lyngdal</t>
  </si>
  <si>
    <t>Nye Monoddveien 16C, 4580 Lyngdal</t>
  </si>
  <si>
    <t>mandal@fbs.no</t>
  </si>
  <si>
    <t>4600 Kristiansand</t>
  </si>
  <si>
    <t>Krittveien 96, 4656 Hamresanden</t>
  </si>
  <si>
    <t>kristiansand@fbs.no</t>
  </si>
  <si>
    <t>5000 Bergen</t>
  </si>
  <si>
    <t>Hardangerveien 74, seksjon 14, 5224 Nestun</t>
  </si>
  <si>
    <t>bergen@fbs.no</t>
  </si>
  <si>
    <t>5010 Voss</t>
  </si>
  <si>
    <t>Brynaskogen 27, 5705 Voss</t>
  </si>
  <si>
    <t>voss@fbs.no</t>
  </si>
  <si>
    <t>5400 Stord</t>
  </si>
  <si>
    <t>Podlen 4, 5410 Sagvåg</t>
  </si>
  <si>
    <t>stord@fs.no</t>
  </si>
  <si>
    <t>5500 Haugesund</t>
  </si>
  <si>
    <t>Raglamyrveien 22, 5536 Haugesund</t>
  </si>
  <si>
    <t>haugesund@fbs.no</t>
  </si>
  <si>
    <t>6000 Ålesund</t>
  </si>
  <si>
    <t>Lerstadveien 196, 6014 Ålesund</t>
  </si>
  <si>
    <t>alesund@fbs.no</t>
  </si>
  <si>
    <t>6400 Molde</t>
  </si>
  <si>
    <t>Gammelseterlia 29, 6422 Molde</t>
  </si>
  <si>
    <t>molde@fbs.no</t>
  </si>
  <si>
    <t>7000 Trondheim</t>
  </si>
  <si>
    <t>Østre Rosten 104, 7075 Tiller</t>
  </si>
  <si>
    <t>trondheim@fbs.no</t>
  </si>
  <si>
    <t>7700 Steinkjer</t>
  </si>
  <si>
    <t>Hallemvegen 20, 7715 Steinkjer</t>
  </si>
  <si>
    <t>steinkjer@fbs.no</t>
  </si>
  <si>
    <t>Fradragsberegning</t>
  </si>
  <si>
    <t>8000 Bodø</t>
  </si>
  <si>
    <t>Dreyfushammarn 11, 8012 Bodø</t>
  </si>
  <si>
    <t>bodo@fbs.no</t>
  </si>
  <si>
    <t>8370 Lofoten</t>
  </si>
  <si>
    <t>Hagebyveien 2-4, 8370 Leknes</t>
  </si>
  <si>
    <t>love@fbs.no</t>
  </si>
  <si>
    <t>8400 Sortland</t>
  </si>
  <si>
    <t>Vesterålveien 624, 8416 Sortland</t>
  </si>
  <si>
    <t>1) Andre gjenstander</t>
  </si>
  <si>
    <t>2) Klær og skotøy</t>
  </si>
  <si>
    <t>4) PC og datautstyr</t>
  </si>
  <si>
    <t>5) mer enn 75% verdi</t>
  </si>
  <si>
    <t>Beregnet antall hele år</t>
  </si>
  <si>
    <t>8600 Mo i Rana</t>
  </si>
  <si>
    <t>Søderlundmyra 18, 8622 Mo I Rana</t>
  </si>
  <si>
    <t>moirana@fbs.no</t>
  </si>
  <si>
    <t>8900 Brønnøysund</t>
  </si>
  <si>
    <t>Industriveien 40, 8907 Brønnøysund</t>
  </si>
  <si>
    <t>bronnoysund@fbs.no</t>
  </si>
  <si>
    <t>9002 Tromsø</t>
  </si>
  <si>
    <t>Evjenveien 48, 9024 Tomasjord</t>
  </si>
  <si>
    <t>tromso@fbs.no</t>
  </si>
  <si>
    <t>9150 Storslett</t>
  </si>
  <si>
    <t>Hovedvegen 43, 9152 Sørkjosen</t>
  </si>
  <si>
    <t>sorkjosen@fbs.no</t>
  </si>
  <si>
    <t>-</t>
  </si>
  <si>
    <t>9500 Alta</t>
  </si>
  <si>
    <t>Nordre Ringvei 25, 9511 Alta</t>
  </si>
  <si>
    <t>alta@fbs.no</t>
  </si>
  <si>
    <t>3) Elektriske innretninger</t>
  </si>
  <si>
    <t>9900 Kirkenes</t>
  </si>
  <si>
    <t>Sydvaranger Industriområde, 9900 Kirkenes</t>
  </si>
  <si>
    <t>kirkenes@fbs.no</t>
  </si>
  <si>
    <t>Odda</t>
  </si>
  <si>
    <t>Eitrheimsneset 8, 5750 Odda</t>
  </si>
  <si>
    <t>odda@fbs.no</t>
  </si>
  <si>
    <t>Hallingdal</t>
  </si>
  <si>
    <t>Ålmannvegen 17, 3576 Hol</t>
  </si>
  <si>
    <t>hallindal@fbs.no</t>
  </si>
  <si>
    <t>Manglende levering</t>
  </si>
  <si>
    <t>Manko på levering</t>
  </si>
  <si>
    <t>Forsinket levering</t>
  </si>
  <si>
    <t>Annet (beskrives i notatfelt)</t>
  </si>
  <si>
    <t>Skadeår</t>
  </si>
  <si>
    <t>Anskaffet år</t>
  </si>
  <si>
    <t>eldre</t>
  </si>
  <si>
    <t>.</t>
  </si>
  <si>
    <t>Kundepleie</t>
  </si>
  <si>
    <t>Kunde:</t>
  </si>
  <si>
    <t>Skade adresse</t>
  </si>
  <si>
    <t>Forsikringstager:</t>
  </si>
  <si>
    <t>Bosted</t>
  </si>
  <si>
    <t>Prosjektleder:</t>
  </si>
  <si>
    <t>Tiltak som har blitt utført: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</si>
  <si>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Det er vurdert å gjennomføre tiltak – men skadesaken faller ikke under kategorien som tilsier tiltak enten ift. størrelse eller andre forhold.</t>
    </r>
  </si>
  <si>
    <t>Kontrollere og etterstramme skruer, dørhåndtak, innerdører. El. Lign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</si>
  <si>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Bytte batterier på brannvarslere (må gjøres etter avtale/spørre kunden først)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</si>
  <si>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Tilby/legge igjen brannteppe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</si>
  <si>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Rens/kontroll av takrenner (om huset egner seg og det ikke er store utfordringer knyttet til HMS/arbeid i høyden etc.)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</si>
  <si>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Visuell kontroll av krypkjeller og loft med henblikk på inneklima og krypkjeller og loft foreligger (skulle det avdekkes et problem -  så er det ikke dekket av forsikring – men vi tilbyr da at en ekspert kan komme og se på – uten kostnad for forsikringstaker – vedkommende vil kunne foreslå tiltak.)</t>
    </r>
  </si>
  <si>
    <t xml:space="preserve">Andre tiltak. Beskriv evt. hvilke tiltak som er utført: </t>
  </si>
  <si>
    <t xml:space="preserve"> Org.nr 916 32 6211</t>
  </si>
  <si>
    <t>Mailadresse FT</t>
  </si>
  <si>
    <t>Strømforbruk:</t>
  </si>
  <si>
    <t>Egenandel:</t>
  </si>
  <si>
    <t>Post</t>
  </si>
  <si>
    <t>Beskrivelse</t>
  </si>
  <si>
    <t>Antall</t>
  </si>
  <si>
    <t>Pris/sats</t>
  </si>
  <si>
    <t>Kostnad</t>
  </si>
  <si>
    <t>Sum ekskl. mva.</t>
  </si>
  <si>
    <t xml:space="preserve"> Mva. 25%</t>
  </si>
  <si>
    <t>Sum ink Mva.</t>
  </si>
  <si>
    <t>Måleprotokoll</t>
  </si>
  <si>
    <t>Trykk her for arbeidsrutiner for tørkeprosess</t>
  </si>
  <si>
    <t>Skadetype</t>
  </si>
  <si>
    <t>Skadenummer</t>
  </si>
  <si>
    <t>Prosjektnr</t>
  </si>
  <si>
    <t>Kunde</t>
  </si>
  <si>
    <t>Skadested</t>
  </si>
  <si>
    <t>Forsikringstaker</t>
  </si>
  <si>
    <t>Fukttekniker</t>
  </si>
  <si>
    <t>Måledato</t>
  </si>
  <si>
    <t>Måling av romtemperatur</t>
  </si>
  <si>
    <t>Måle-sted</t>
  </si>
  <si>
    <t>Måle-punkt</t>
  </si>
  <si>
    <t>Kommentar</t>
  </si>
  <si>
    <t>Krav</t>
  </si>
  <si>
    <t>Temp</t>
  </si>
  <si>
    <t>Verdi</t>
  </si>
  <si>
    <t>Anmerkning</t>
  </si>
  <si>
    <t>Org.nr 916 32 6211</t>
  </si>
  <si>
    <t>www.froilandbygg.no</t>
  </si>
  <si>
    <t>Måleskisse</t>
  </si>
  <si>
    <t>Skadens omfang (m2)</t>
  </si>
  <si>
    <t>Tørking montert</t>
  </si>
  <si>
    <t>Tørking avsluttet</t>
  </si>
  <si>
    <t xml:space="preserve">Fukttekniker: </t>
  </si>
  <si>
    <t>Materialer i gulv</t>
  </si>
  <si>
    <t>Materialer i vegg</t>
  </si>
  <si>
    <t>7</t>
  </si>
  <si>
    <t>G</t>
  </si>
  <si>
    <t>Vegg mot
- vegg
- inneluft
- uteluft
stryk det som ikke passer</t>
  </si>
  <si>
    <t>F</t>
  </si>
  <si>
    <t>E</t>
  </si>
  <si>
    <t>D</t>
  </si>
  <si>
    <t>C</t>
  </si>
  <si>
    <t>B</t>
  </si>
  <si>
    <t>A</t>
  </si>
  <si>
    <t>Notat</t>
  </si>
  <si>
    <t>Gulv mot grunn - inneluft - uteluft (stryk det som ikke passer)</t>
  </si>
  <si>
    <t>Skadested:</t>
  </si>
  <si>
    <t>Telefon:</t>
  </si>
  <si>
    <t>Avdeling:</t>
  </si>
  <si>
    <t>Epost:</t>
  </si>
  <si>
    <t>Adresse:</t>
  </si>
  <si>
    <t>Sum:</t>
  </si>
  <si>
    <t>Kontonummer:</t>
  </si>
  <si>
    <t>Nr</t>
  </si>
  <si>
    <t>Avtalt 
erstatning</t>
  </si>
  <si>
    <t>Markeds-
pris</t>
  </si>
  <si>
    <t>Alder</t>
  </si>
  <si>
    <t>Merknad</t>
  </si>
  <si>
    <t xml:space="preserve">Fradrag i % </t>
  </si>
  <si>
    <t>Sum</t>
  </si>
  <si>
    <t>Romskjema</t>
  </si>
  <si>
    <t>Rom</t>
  </si>
  <si>
    <t>Ant/m2/lm</t>
  </si>
  <si>
    <t>Innredning div.</t>
  </si>
  <si>
    <t>VVS/elkraft</t>
  </si>
  <si>
    <t>Gulv, vegg, Himling, listverk</t>
  </si>
  <si>
    <t>Kontroll av overflate</t>
  </si>
  <si>
    <t>Ant. m2</t>
  </si>
  <si>
    <t>Underlag</t>
  </si>
  <si>
    <t>Varme kabel</t>
  </si>
  <si>
    <t>Merke/ type - nytt gulv</t>
  </si>
  <si>
    <t>Max avvik i hht. anvisning</t>
  </si>
  <si>
    <t>Avvik i hht. måling</t>
  </si>
  <si>
    <t>OK/ Avvik</t>
  </si>
  <si>
    <t>Oppretting JA/ Nei</t>
  </si>
  <si>
    <t>Kostnad for oppretting inkl.mva.</t>
  </si>
  <si>
    <t>Signatur kunde:</t>
  </si>
  <si>
    <t>Signatur Frøiland Bygg Skade AS:</t>
  </si>
  <si>
    <t>Endringsmelding</t>
  </si>
  <si>
    <t>Prosjketleder:</t>
  </si>
  <si>
    <t>Endringsmelding beskrivelse</t>
  </si>
  <si>
    <t>Årsak til endring (beskriv under)</t>
  </si>
  <si>
    <t>Sum Eks. mva.</t>
  </si>
  <si>
    <t>Tidligere aksepter kostnader</t>
  </si>
  <si>
    <t>Oversikt nye kostnader</t>
  </si>
  <si>
    <t>Type (fag, materialtype</t>
  </si>
  <si>
    <t>Pris</t>
  </si>
  <si>
    <t>Timer (Arbeidstimer)</t>
  </si>
  <si>
    <t>Materialer (m2. lm, stk.)</t>
  </si>
  <si>
    <t>Annet 
(Forbruksmateriall, 
maskin, kjøring etc)</t>
  </si>
  <si>
    <t>Sum Endring</t>
  </si>
  <si>
    <t>Ny totalsum</t>
  </si>
  <si>
    <t>Bestilling</t>
  </si>
  <si>
    <t>Ønsket oppstart</t>
  </si>
  <si>
    <t>Ca. antall dager:</t>
  </si>
  <si>
    <t>Antall arbedere:</t>
  </si>
  <si>
    <t>Hva er avtalt og hvem er kontaktperson med Tlf.</t>
  </si>
  <si>
    <t>Gi en beskrivelse på hva som ønskes utført</t>
  </si>
  <si>
    <t>Tilstede ved besiktigelsen:</t>
  </si>
  <si>
    <t>Skadeopplysninger</t>
  </si>
  <si>
    <t>Er skaden ferdig reparert etter avtale som er gjort med leverandøren?</t>
  </si>
  <si>
    <t>Merknad:</t>
  </si>
  <si>
    <t>Er nøkler tilbakelevert?</t>
  </si>
  <si>
    <t>Ikke relevant</t>
  </si>
  <si>
    <t>Er innbo tilbakelevert?</t>
  </si>
  <si>
    <t>Har leverandør ryddet og fjernet sitt utstyr?</t>
  </si>
  <si>
    <t>Eventuelle kommentarer fra forsikringstaker og/ eller Frøiland Bygg Skade as</t>
  </si>
  <si>
    <t>Kontant til kunde</t>
  </si>
  <si>
    <t>Signaturer:</t>
  </si>
  <si>
    <t xml:space="preserve">                  Frøiland Bygg Skade as:                                                                                Forsikringstaker:</t>
  </si>
  <si>
    <t>Hvis ferdigmelding er gjennomført over telefon, skriv dette i signaturfeltet</t>
  </si>
  <si>
    <t>Prosjektnummer:</t>
  </si>
  <si>
    <t>Fosrikringselskap:</t>
  </si>
  <si>
    <t>Skade adresse:</t>
  </si>
  <si>
    <t>Fra dato</t>
  </si>
  <si>
    <t>Til dato</t>
  </si>
  <si>
    <t>Døgn</t>
  </si>
  <si>
    <t>m3</t>
  </si>
  <si>
    <t>Notater</t>
  </si>
  <si>
    <t>Adresse for leveringen:</t>
  </si>
  <si>
    <r>
      <t xml:space="preserve">Årsak til kravet: </t>
    </r>
    <r>
      <rPr>
        <sz val="12"/>
        <color theme="1"/>
        <rFont val="Times New Roman"/>
        <family val="1"/>
      </rPr>
      <t>(velg i rullegardin)</t>
    </r>
  </si>
  <si>
    <t>Timer</t>
  </si>
  <si>
    <t>Kjøring</t>
  </si>
  <si>
    <t>Parkering</t>
  </si>
  <si>
    <t>Ferge</t>
  </si>
  <si>
    <t>Annet (må spesifiseres)</t>
  </si>
  <si>
    <t>Kundereferanse:</t>
  </si>
  <si>
    <t>Fasade bilde</t>
  </si>
  <si>
    <t>Mulighet for regress?</t>
  </si>
  <si>
    <t>Beboelig?</t>
  </si>
  <si>
    <t>Kontonummer forsikringstaker:</t>
  </si>
  <si>
    <t>Antatt oppstart:</t>
  </si>
  <si>
    <t>Antatt ferdigstillelse:</t>
  </si>
  <si>
    <t>Skadeårsak:</t>
  </si>
  <si>
    <t>Beskrivelse bygg:</t>
  </si>
  <si>
    <t>Grunnflate:</t>
  </si>
  <si>
    <t>Byggeår:</t>
  </si>
  <si>
    <t>Vedlikehold standard:</t>
  </si>
  <si>
    <t>Utførte tiltak</t>
  </si>
  <si>
    <t>Rep. Beskrivelse</t>
  </si>
  <si>
    <t>Kundens eget arbeid</t>
  </si>
  <si>
    <t>Videre tiltak</t>
  </si>
  <si>
    <t>Reperasjons kostnad</t>
  </si>
  <si>
    <t>Bilder fra skadested</t>
  </si>
  <si>
    <t>Kontrollør:</t>
  </si>
  <si>
    <t>Kontroll dato:</t>
  </si>
  <si>
    <t xml:space="preserve">Skadenummer: </t>
  </si>
  <si>
    <t>Prosjekt nummer:</t>
  </si>
  <si>
    <t>Skade Adresse:</t>
  </si>
  <si>
    <t>Rekvirert til:</t>
  </si>
  <si>
    <t>Opppdragsdato:</t>
  </si>
  <si>
    <t>Oppgave sett:</t>
  </si>
  <si>
    <t>Tildelt PL</t>
  </si>
  <si>
    <t xml:space="preserve">Tid det tok å åpne besiktigelsen: </t>
  </si>
  <si>
    <t>Tid for å avtale besiktigelse 0-2</t>
  </si>
  <si>
    <t>Tid på besiktigelse:</t>
  </si>
  <si>
    <t>Chat ved besikt &gt; 120 minutter</t>
  </si>
  <si>
    <t>Rapport lastet opp:</t>
  </si>
  <si>
    <t>Skadeårsak(årsak til årsak) beskrevet:</t>
  </si>
  <si>
    <t>Bilde av skadeårsak:</t>
  </si>
  <si>
    <t>Regressopplysninger tilfredstillende:</t>
  </si>
  <si>
    <t xml:space="preserve">Er det gjort riktig metodevalg: </t>
  </si>
  <si>
    <t>Er det brukt tørkeblokk:</t>
  </si>
  <si>
    <t xml:space="preserve">Riktig tørkeblokk?: </t>
  </si>
  <si>
    <t xml:space="preserve">Er beboelighet vurdert: </t>
  </si>
  <si>
    <t>1. gangs avsettning:</t>
  </si>
  <si>
    <t>Er kalkyle lastet opp</t>
  </si>
  <si>
    <t>Kalkyle dato:</t>
  </si>
  <si>
    <t>Er prosjektplan (PP) fylt ut:</t>
  </si>
  <si>
    <t>Er PP fulgt:</t>
  </si>
  <si>
    <t>Er budsjett lastet opp:</t>
  </si>
  <si>
    <t>Samsvarer bud/ fakt:</t>
  </si>
  <si>
    <t>Sak ferdig (mottatt alle ul fakt) dato:</t>
  </si>
  <si>
    <t>Fakturert dato:</t>
  </si>
  <si>
    <t>Ferdigbefaring (FB)gjennomført dato:</t>
  </si>
  <si>
    <t>FB lastet opp:</t>
  </si>
  <si>
    <t>Fakturagrunnlag lastet opp i in4mo:</t>
  </si>
  <si>
    <t>Endring lastet opp:</t>
  </si>
  <si>
    <t>Hvilken Elektrikker er benyttet:</t>
  </si>
  <si>
    <t>Hvilken Rørlegger er benyttet:</t>
  </si>
  <si>
    <t>Hvilken Maler er benyttet:</t>
  </si>
  <si>
    <t>Hvilken Murer/ flislegger er benyttet:</t>
  </si>
  <si>
    <t>Hvilken material lev. er benyttet:</t>
  </si>
  <si>
    <t>Komentarer:</t>
  </si>
  <si>
    <t>Evaluering eget arbeid</t>
  </si>
  <si>
    <t>Prosess</t>
  </si>
  <si>
    <t>Dato:</t>
  </si>
  <si>
    <t>Ledetid:</t>
  </si>
  <si>
    <t>Registrert prosjekt</t>
  </si>
  <si>
    <t>total ledetid</t>
  </si>
  <si>
    <t>Erstatningsbeslutning</t>
  </si>
  <si>
    <t>1. Kalkyle</t>
  </si>
  <si>
    <t>Ferdig revet</t>
  </si>
  <si>
    <t>Revidert kalkyle</t>
  </si>
  <si>
    <t>Ferdig tømrer</t>
  </si>
  <si>
    <t>i proplan time</t>
  </si>
  <si>
    <t>Sluttrevidert meps</t>
  </si>
  <si>
    <t>Ferdigmelding</t>
  </si>
  <si>
    <t>Avsluttet oppgaver i in4mo</t>
  </si>
  <si>
    <t>Fakturert</t>
  </si>
  <si>
    <t>ift ferdig tømrer</t>
  </si>
  <si>
    <t>Kalkyler</t>
  </si>
  <si>
    <t>Timer:</t>
  </si>
  <si>
    <t>Arbeidskostnader i kalkyle</t>
  </si>
  <si>
    <t>Materialkostnader i kalkyle</t>
  </si>
  <si>
    <t>uten påslag</t>
  </si>
  <si>
    <t>Rigg og drift i kalkyle</t>
  </si>
  <si>
    <t>Avfukting / prosjektledelse</t>
  </si>
  <si>
    <t>Alle UE kostnad</t>
  </si>
  <si>
    <t>Forbruk</t>
  </si>
  <si>
    <t>SUM:</t>
  </si>
  <si>
    <t>Timer tømrer</t>
  </si>
  <si>
    <t>Timer PL</t>
  </si>
  <si>
    <t>Materialkostnad</t>
  </si>
  <si>
    <t>Antall turer på handel</t>
  </si>
  <si>
    <t>Totalt alle UE</t>
  </si>
  <si>
    <t>Total kostnad prosjekt</t>
  </si>
  <si>
    <t>Avvik / DB</t>
  </si>
  <si>
    <t>Tømrerkostnader</t>
  </si>
  <si>
    <t>ink rigg og drift</t>
  </si>
  <si>
    <t>DB / arbeidet time</t>
  </si>
  <si>
    <t>Bør ikke være under 500/550</t>
  </si>
  <si>
    <t>PL kostnader</t>
  </si>
  <si>
    <t>Materialkostnader</t>
  </si>
  <si>
    <t>Bør være 10%</t>
  </si>
  <si>
    <t>Avvik UE</t>
  </si>
  <si>
    <t>Dekningsbidrag</t>
  </si>
  <si>
    <t>Kommentarer:</t>
  </si>
  <si>
    <t>Evaluering UE</t>
  </si>
  <si>
    <t>Rekvirert rørlegger</t>
  </si>
  <si>
    <t>Rørlegger budsjett</t>
  </si>
  <si>
    <t>Rørlegger faktura</t>
  </si>
  <si>
    <t>Rekvirert elektriker</t>
  </si>
  <si>
    <t>Elektriker budsjett</t>
  </si>
  <si>
    <t>Elektriker faktura</t>
  </si>
  <si>
    <t>Rekvirert maler</t>
  </si>
  <si>
    <t>Maler budsjett</t>
  </si>
  <si>
    <t>Maler faktura</t>
  </si>
  <si>
    <t>Rekvirert div UE</t>
  </si>
  <si>
    <t>Div UE budjsett</t>
  </si>
  <si>
    <t>Div UE Faktura</t>
  </si>
  <si>
    <t>Påslag</t>
  </si>
  <si>
    <t>Påslagsprosent</t>
  </si>
  <si>
    <t>Rørlegger</t>
  </si>
  <si>
    <t>Elektriker</t>
  </si>
  <si>
    <t>Maler</t>
  </si>
  <si>
    <t>Div 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</si>
</sst>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&quot;kr&quot;\ * #,##0_ ;_ &quot;kr&quot;\ * \-#,##0_ ;_ &quot;kr&quot;\ * &quot;-&quot;_ ;_ @_ "/>
    <numFmt numFmtId="165" formatCode="_ &quot;kr&quot;\ * #,##0.00_ ;_ &quot;kr&quot;\ * \-#,##0.00_ ;_ &quot;kr&quot;\ * &quot;-&quot;??_ ;_ @_ "/>
    <numFmt numFmtId="166" formatCode="_ * #,##0.00_ ;_ * \-#,##0.00_ ;_ * &quot;-&quot;??_ ;_ @_ "/>
    <numFmt numFmtId="167" formatCode="_ * #,##0_ ;_ * \-#,##0_ ;_ * &quot;-&quot;??_ ;_ @_ "/>
    <numFmt numFmtId="168" formatCode="0.0\ %"/>
    <numFmt numFmtId="169" formatCode="0_ ;\-0\ "/>
    <numFmt numFmtId="170" formatCode="_#\ ###_ \ \k\W\h"/>
    <numFmt numFmtId="171" formatCode="\ #0.0\°\ \c;\ \-#0.0\°\ \c"/>
    <numFmt numFmtId="172" formatCode="dd/mm/yy;@"/>
    <numFmt numFmtId="173" formatCode="_ * #,##0.0000_ ;_ * \-#,##0.0000_ ;_ * &quot;-&quot;??_ ;_ @_ "/>
    <numFmt numFmtId="174" formatCode="[&lt;=99999999999]00000000000;General"/>
    <numFmt numFmtId="175" formatCode="#,##0.00_ ;\-#,##0.00\ "/>
    <numFmt numFmtId="176" formatCode="d/m/yy;@"/>
    <numFmt numFmtId="177" formatCode="d/m/yyyy;@"/>
    <numFmt numFmtId="178" formatCode="\'\k\l\ \'hh\.mm;@"/>
    <numFmt numFmtId="179" formatCode="_-&quot;kr&quot;\ * #,##0_-;\-&quot;kr&quot;\ * #,##0_-;_-&quot;kr&quot;\ * &quot;-&quot;??_-;_-@_-"/>
  </numFmts>
  <fonts count="73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u/>
      <sz val="10"/>
      <color indexed="12"/>
      <name val="Calibri"/>
      <family val="2"/>
    </font>
    <font>
      <sz val="4"/>
      <color indexed="8"/>
      <name val="Times New Roman"/>
      <family val="1"/>
    </font>
    <font>
      <sz val="26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8"/>
      <color indexed="56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u/>
      <sz val="10"/>
      <color theme="10"/>
      <name val="Calibri"/>
      <family val="2"/>
      <scheme val="minor"/>
    </font>
    <font>
      <b/>
      <u/>
      <sz val="10"/>
      <color theme="10"/>
      <name val="Times New Roman"/>
      <family val="1"/>
    </font>
    <font>
      <b/>
      <sz val="10"/>
      <color theme="1"/>
      <name val="Times New Roman"/>
      <family val="1"/>
    </font>
    <font>
      <u/>
      <sz val="8"/>
      <color indexed="12"/>
      <name val="Times New Roman"/>
      <family val="1"/>
    </font>
    <font>
      <sz val="11"/>
      <color rgb="FF3F3F76"/>
      <name val="Calibri"/>
      <family val="2"/>
      <scheme val="minor"/>
    </font>
    <font>
      <sz val="10"/>
      <color rgb="FF3F3F76"/>
      <name val="Times New Roman"/>
      <family val="1"/>
    </font>
    <font>
      <sz val="10"/>
      <color indexed="62"/>
      <name val="Times New Roman"/>
      <family val="1"/>
    </font>
    <font>
      <sz val="8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8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theme="3"/>
      <name val="Cambria"/>
      <family val="2"/>
      <scheme val="major"/>
    </font>
    <font>
      <sz val="12"/>
      <name val="Calibri"/>
      <family val="2"/>
      <scheme val="minor"/>
    </font>
    <font>
      <sz val="12"/>
      <name val="Calibri"/>
      <family val="2"/>
    </font>
    <font>
      <b/>
      <sz val="26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36"/>
      <color theme="1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b/>
      <sz val="9.5"/>
      <color theme="1"/>
      <name val="Verdana"/>
      <family val="2"/>
    </font>
    <font>
      <sz val="10"/>
      <color theme="1"/>
      <name val="Verdana"/>
      <family val="2"/>
    </font>
    <font>
      <sz val="9.5"/>
      <color theme="1"/>
      <name val="Verdana"/>
      <family val="2"/>
    </font>
    <font>
      <sz val="9.5"/>
      <color rgb="FFFF0000"/>
      <name val="Verdana"/>
      <family val="2"/>
    </font>
    <font>
      <b/>
      <sz val="10"/>
      <color theme="1"/>
      <name val="Verdana"/>
      <family val="2"/>
    </font>
    <font>
      <sz val="11"/>
      <name val="Times New Roman"/>
      <family val="1"/>
    </font>
    <font>
      <sz val="14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92B2C"/>
      <name val="Times New Roman"/>
      <family val="1"/>
    </font>
    <font>
      <sz val="10"/>
      <color rgb="FF333333"/>
      <name val="Times New Roman"/>
      <family val="1"/>
    </font>
    <font>
      <sz val="10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rgb="FF000000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22"/>
      </right>
      <top style="medium">
        <color indexed="64"/>
      </top>
      <bottom/>
      <diagonal/>
    </border>
    <border>
      <left style="medium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/>
      <top/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5">
    <xf numFmtId="0" fontId="0" fillId="0" borderId="0"/>
    <xf numFmtId="166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8" borderId="0" applyNumberFormat="0" applyBorder="0" applyAlignment="0" applyProtection="0"/>
    <xf numFmtId="0" fontId="25" fillId="0" borderId="0" applyNumberFormat="0" applyFill="0" applyBorder="0" applyAlignment="0" applyProtection="0"/>
    <xf numFmtId="0" fontId="29" fillId="7" borderId="17" applyNumberFormat="0" applyAlignment="0" applyProtection="0"/>
    <xf numFmtId="0" fontId="37" fillId="0" borderId="0" applyNumberFormat="0" applyFill="0" applyBorder="0" applyAlignment="0" applyProtection="0"/>
    <xf numFmtId="0" fontId="3" fillId="9" borderId="0" applyNumberFormat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4" fillId="0" borderId="0"/>
  </cellStyleXfs>
  <cellXfs count="825">
    <xf numFmtId="0" fontId="0" fillId="0" borderId="0" xfId="0"/>
    <xf numFmtId="0" fontId="5" fillId="0" borderId="0" xfId="0" applyFont="1"/>
    <xf numFmtId="49" fontId="5" fillId="0" borderId="0" xfId="0" applyNumberFormat="1" applyFont="1"/>
    <xf numFmtId="167" fontId="6" fillId="0" borderId="3" xfId="2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horizontal="left" vertical="center"/>
    </xf>
    <xf numFmtId="167" fontId="6" fillId="0" borderId="3" xfId="2" applyNumberFormat="1" applyFont="1" applyFill="1" applyBorder="1" applyAlignment="1">
      <alignment horizontal="left" vertical="center"/>
    </xf>
    <xf numFmtId="167" fontId="7" fillId="0" borderId="0" xfId="2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Protection="1">
      <protection locked="0"/>
    </xf>
    <xf numFmtId="167" fontId="6" fillId="0" borderId="3" xfId="2" applyNumberFormat="1" applyFont="1" applyFill="1" applyBorder="1" applyAlignment="1" applyProtection="1">
      <alignment vertical="center"/>
      <protection locked="0"/>
    </xf>
    <xf numFmtId="167" fontId="7" fillId="0" borderId="3" xfId="2" applyNumberFormat="1" applyFont="1" applyFill="1" applyBorder="1" applyAlignment="1" applyProtection="1">
      <alignment horizontal="left" vertical="center"/>
      <protection locked="0"/>
    </xf>
    <xf numFmtId="167" fontId="6" fillId="0" borderId="3" xfId="2" applyNumberFormat="1" applyFont="1" applyFill="1" applyBorder="1" applyAlignment="1" applyProtection="1">
      <alignment horizontal="left" vertical="center"/>
      <protection locked="0"/>
    </xf>
    <xf numFmtId="0" fontId="9" fillId="0" borderId="0" xfId="1" applyNumberFormat="1" applyFont="1" applyAlignment="1">
      <alignment horizontal="center"/>
    </xf>
    <xf numFmtId="167" fontId="5" fillId="0" borderId="0" xfId="2" applyNumberFormat="1" applyFont="1" applyFill="1"/>
    <xf numFmtId="167" fontId="5" fillId="0" borderId="0" xfId="1" applyNumberFormat="1" applyFont="1"/>
    <xf numFmtId="0" fontId="11" fillId="0" borderId="0" xfId="0" applyFont="1" applyAlignment="1">
      <alignment vertical="center"/>
    </xf>
    <xf numFmtId="167" fontId="5" fillId="0" borderId="4" xfId="2" applyNumberFormat="1" applyFont="1" applyFill="1" applyBorder="1" applyAlignment="1">
      <alignment vertical="top"/>
    </xf>
    <xf numFmtId="0" fontId="5" fillId="0" borderId="4" xfId="0" applyFont="1" applyBorder="1" applyAlignment="1">
      <alignment vertical="top"/>
    </xf>
    <xf numFmtId="167" fontId="8" fillId="0" borderId="0" xfId="1" applyNumberFormat="1" applyFont="1" applyAlignment="1">
      <alignment vertical="center"/>
    </xf>
    <xf numFmtId="167" fontId="8" fillId="0" borderId="0" xfId="1" applyNumberFormat="1" applyFont="1" applyAlignment="1">
      <alignment horizontal="left" vertical="center"/>
    </xf>
    <xf numFmtId="167" fontId="8" fillId="0" borderId="0" xfId="1" applyNumberFormat="1" applyFont="1"/>
    <xf numFmtId="167" fontId="8" fillId="0" borderId="0" xfId="1" applyNumberFormat="1" applyFont="1" applyAlignment="1"/>
    <xf numFmtId="0" fontId="13" fillId="0" borderId="0" xfId="0" applyFont="1"/>
    <xf numFmtId="168" fontId="8" fillId="0" borderId="0" xfId="1" applyNumberFormat="1" applyFont="1" applyAlignment="1">
      <alignment horizontal="left"/>
    </xf>
    <xf numFmtId="0" fontId="14" fillId="0" borderId="0" xfId="0" applyFont="1"/>
    <xf numFmtId="167" fontId="5" fillId="0" borderId="0" xfId="1" applyNumberFormat="1" applyFont="1" applyBorder="1"/>
    <xf numFmtId="167" fontId="15" fillId="0" borderId="0" xfId="1" applyNumberFormat="1" applyFont="1" applyBorder="1"/>
    <xf numFmtId="167" fontId="13" fillId="0" borderId="0" xfId="1" applyNumberFormat="1" applyFont="1" applyBorder="1"/>
    <xf numFmtId="166" fontId="16" fillId="0" borderId="4" xfId="1" applyFont="1" applyFill="1" applyBorder="1"/>
    <xf numFmtId="167" fontId="17" fillId="0" borderId="0" xfId="2" applyNumberFormat="1" applyFont="1" applyFill="1" applyAlignment="1">
      <alignment horizontal="left" vertical="center" indent="1"/>
    </xf>
    <xf numFmtId="167" fontId="18" fillId="0" borderId="0" xfId="1" applyNumberFormat="1" applyFont="1" applyAlignment="1">
      <alignment vertical="center"/>
    </xf>
    <xf numFmtId="167" fontId="17" fillId="0" borderId="0" xfId="2" applyNumberFormat="1" applyFont="1" applyFill="1" applyAlignment="1">
      <alignment vertical="center"/>
    </xf>
    <xf numFmtId="167" fontId="17" fillId="0" borderId="0" xfId="2" applyNumberFormat="1" applyFont="1" applyFill="1" applyAlignment="1">
      <alignment horizontal="left" vertical="center" indent="3"/>
    </xf>
    <xf numFmtId="167" fontId="17" fillId="0" borderId="4" xfId="2" applyNumberFormat="1" applyFont="1" applyFill="1" applyBorder="1" applyAlignment="1">
      <alignment horizontal="left" vertical="center" indent="1"/>
    </xf>
    <xf numFmtId="167" fontId="18" fillId="0" borderId="4" xfId="1" applyNumberFormat="1" applyFont="1" applyBorder="1" applyAlignment="1">
      <alignment horizontal="left" vertical="center"/>
    </xf>
    <xf numFmtId="167" fontId="17" fillId="0" borderId="4" xfId="2" applyNumberFormat="1" applyFont="1" applyFill="1" applyBorder="1" applyAlignment="1">
      <alignment horizontal="left" vertical="center" indent="3"/>
    </xf>
    <xf numFmtId="167" fontId="17" fillId="0" borderId="4" xfId="2" applyNumberFormat="1" applyFont="1" applyFill="1" applyBorder="1" applyAlignment="1">
      <alignment vertical="center"/>
    </xf>
    <xf numFmtId="0" fontId="9" fillId="0" borderId="0" xfId="1" applyNumberFormat="1" applyFont="1" applyBorder="1" applyAlignment="1">
      <alignment horizontal="center"/>
    </xf>
    <xf numFmtId="167" fontId="5" fillId="0" borderId="4" xfId="1" applyNumberFormat="1" applyFont="1" applyBorder="1"/>
    <xf numFmtId="167" fontId="17" fillId="0" borderId="0" xfId="1" applyNumberFormat="1" applyFont="1" applyBorder="1" applyAlignment="1">
      <alignment horizontal="left" vertical="center" indent="1"/>
    </xf>
    <xf numFmtId="167" fontId="8" fillId="0" borderId="4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/>
    </xf>
    <xf numFmtId="167" fontId="13" fillId="0" borderId="0" xfId="1" applyNumberFormat="1" applyFont="1" applyBorder="1" applyAlignment="1">
      <alignment horizontal="left"/>
    </xf>
    <xf numFmtId="14" fontId="15" fillId="0" borderId="0" xfId="1" applyNumberFormat="1" applyFont="1" applyBorder="1" applyAlignment="1">
      <alignment horizontal="center"/>
    </xf>
    <xf numFmtId="0" fontId="17" fillId="0" borderId="0" xfId="1" applyNumberFormat="1" applyFont="1" applyBorder="1" applyAlignment="1"/>
    <xf numFmtId="164" fontId="5" fillId="0" borderId="0" xfId="1" applyNumberFormat="1" applyFont="1" applyBorder="1" applyAlignment="1">
      <alignment horizontal="center"/>
    </xf>
    <xf numFmtId="0" fontId="15" fillId="0" borderId="0" xfId="0" applyFont="1"/>
    <xf numFmtId="0" fontId="19" fillId="0" borderId="0" xfId="0" applyFont="1"/>
    <xf numFmtId="49" fontId="6" fillId="5" borderId="3" xfId="3" applyNumberFormat="1" applyFont="1" applyFill="1" applyBorder="1" applyAlignment="1" applyProtection="1">
      <alignment vertical="center"/>
      <protection locked="0"/>
    </xf>
    <xf numFmtId="0" fontId="16" fillId="0" borderId="4" xfId="0" applyFont="1" applyBorder="1" applyAlignment="1">
      <alignment horizontal="right" vertical="top"/>
    </xf>
    <xf numFmtId="0" fontId="4" fillId="0" borderId="0" xfId="0" applyFont="1"/>
    <xf numFmtId="0" fontId="4" fillId="6" borderId="0" xfId="0" applyFont="1" applyFill="1" applyAlignment="1">
      <alignment horizontal="left" indent="2"/>
    </xf>
    <xf numFmtId="0" fontId="4" fillId="6" borderId="0" xfId="0" applyFont="1" applyFill="1"/>
    <xf numFmtId="0" fontId="18" fillId="0" borderId="5" xfId="1" applyNumberFormat="1" applyFont="1" applyBorder="1" applyAlignment="1">
      <alignment vertical="top"/>
    </xf>
    <xf numFmtId="0" fontId="18" fillId="0" borderId="6" xfId="1" applyNumberFormat="1" applyFont="1" applyBorder="1" applyAlignment="1">
      <alignment vertical="top"/>
    </xf>
    <xf numFmtId="0" fontId="18" fillId="0" borderId="7" xfId="1" applyNumberFormat="1" applyFont="1" applyBorder="1" applyAlignment="1">
      <alignment vertical="top"/>
    </xf>
    <xf numFmtId="0" fontId="18" fillId="0" borderId="8" xfId="1" applyNumberFormat="1" applyFont="1" applyBorder="1" applyAlignment="1">
      <alignment vertical="top"/>
    </xf>
    <xf numFmtId="0" fontId="18" fillId="0" borderId="0" xfId="1" applyNumberFormat="1" applyFont="1" applyBorder="1" applyAlignment="1">
      <alignment vertical="top"/>
    </xf>
    <xf numFmtId="0" fontId="18" fillId="0" borderId="9" xfId="1" applyNumberFormat="1" applyFont="1" applyBorder="1" applyAlignment="1">
      <alignment vertical="top"/>
    </xf>
    <xf numFmtId="0" fontId="18" fillId="0" borderId="10" xfId="1" applyNumberFormat="1" applyFont="1" applyBorder="1" applyAlignment="1">
      <alignment vertical="top"/>
    </xf>
    <xf numFmtId="0" fontId="18" fillId="0" borderId="11" xfId="1" applyNumberFormat="1" applyFont="1" applyBorder="1" applyAlignment="1">
      <alignment vertical="top"/>
    </xf>
    <xf numFmtId="0" fontId="18" fillId="0" borderId="12" xfId="1" applyNumberFormat="1" applyFont="1" applyBorder="1" applyAlignment="1">
      <alignment vertical="top"/>
    </xf>
    <xf numFmtId="167" fontId="12" fillId="0" borderId="0" xfId="2" applyNumberFormat="1" applyFont="1" applyFill="1" applyAlignment="1"/>
    <xf numFmtId="167" fontId="4" fillId="0" borderId="0" xfId="2" applyNumberFormat="1" applyFont="1" applyFill="1"/>
    <xf numFmtId="166" fontId="22" fillId="0" borderId="0" xfId="0" applyNumberFormat="1" applyFont="1" applyAlignment="1">
      <alignment horizontal="right"/>
    </xf>
    <xf numFmtId="167" fontId="4" fillId="0" borderId="11" xfId="2" applyNumberFormat="1" applyFont="1" applyFill="1" applyBorder="1" applyAlignment="1">
      <alignment vertical="top"/>
    </xf>
    <xf numFmtId="0" fontId="4" fillId="0" borderId="11" xfId="0" applyFont="1" applyBorder="1" applyAlignment="1">
      <alignment vertical="top"/>
    </xf>
    <xf numFmtId="166" fontId="23" fillId="0" borderId="11" xfId="0" applyNumberFormat="1" applyFont="1" applyBorder="1" applyAlignment="1">
      <alignment horizontal="right" vertical="top"/>
    </xf>
    <xf numFmtId="166" fontId="4" fillId="0" borderId="0" xfId="2" applyNumberFormat="1" applyFont="1" applyFill="1"/>
    <xf numFmtId="167" fontId="24" fillId="0" borderId="0" xfId="1" applyNumberFormat="1" applyFont="1"/>
    <xf numFmtId="167" fontId="6" fillId="0" borderId="0" xfId="2" applyNumberFormat="1" applyFont="1" applyFill="1" applyAlignment="1">
      <alignment vertical="center"/>
    </xf>
    <xf numFmtId="167" fontId="7" fillId="0" borderId="0" xfId="2" applyNumberFormat="1" applyFont="1" applyFill="1" applyAlignment="1">
      <alignment horizontal="left" vertical="center" indent="3"/>
    </xf>
    <xf numFmtId="167" fontId="7" fillId="0" borderId="0" xfId="2" applyNumberFormat="1" applyFont="1" applyFill="1" applyAlignment="1">
      <alignment horizontal="left" vertical="center"/>
    </xf>
    <xf numFmtId="167" fontId="6" fillId="0" borderId="11" xfId="2" applyNumberFormat="1" applyFont="1" applyFill="1" applyBorder="1" applyAlignment="1">
      <alignment vertical="center"/>
    </xf>
    <xf numFmtId="167" fontId="6" fillId="0" borderId="11" xfId="2" applyNumberFormat="1" applyFont="1" applyFill="1" applyBorder="1" applyAlignment="1">
      <alignment horizontal="left" vertical="center"/>
    </xf>
    <xf numFmtId="167" fontId="6" fillId="0" borderId="0" xfId="2" applyNumberFormat="1" applyFont="1" applyFill="1" applyBorder="1" applyAlignment="1">
      <alignment vertical="center"/>
    </xf>
    <xf numFmtId="167" fontId="6" fillId="0" borderId="0" xfId="2" applyNumberFormat="1" applyFont="1" applyFill="1" applyBorder="1" applyAlignment="1">
      <alignment horizontal="left" vertical="center"/>
    </xf>
    <xf numFmtId="9" fontId="9" fillId="0" borderId="0" xfId="6" applyFont="1" applyFill="1" applyBorder="1" applyAlignment="1">
      <alignment horizontal="left" vertical="center"/>
    </xf>
    <xf numFmtId="167" fontId="19" fillId="0" borderId="0" xfId="1" applyNumberFormat="1" applyFont="1"/>
    <xf numFmtId="167" fontId="23" fillId="0" borderId="0" xfId="1" applyNumberFormat="1" applyFont="1" applyFill="1" applyBorder="1" applyAlignment="1"/>
    <xf numFmtId="167" fontId="19" fillId="0" borderId="0" xfId="1" applyNumberFormat="1" applyFont="1" applyFill="1" applyBorder="1" applyAlignment="1">
      <alignment horizontal="left" shrinkToFit="1"/>
    </xf>
    <xf numFmtId="167" fontId="4" fillId="0" borderId="0" xfId="7" applyNumberFormat="1" applyFont="1" applyFill="1" applyBorder="1"/>
    <xf numFmtId="167" fontId="5" fillId="0" borderId="0" xfId="1" applyNumberFormat="1" applyFont="1" applyFill="1" applyBorder="1"/>
    <xf numFmtId="166" fontId="5" fillId="0" borderId="0" xfId="1" applyFont="1" applyFill="1" applyBorder="1" applyAlignment="1">
      <alignment horizontal="left" shrinkToFit="1"/>
    </xf>
    <xf numFmtId="167" fontId="19" fillId="0" borderId="11" xfId="1" applyNumberFormat="1" applyFont="1" applyBorder="1" applyAlignment="1">
      <alignment horizontal="center" wrapText="1"/>
    </xf>
    <xf numFmtId="167" fontId="19" fillId="0" borderId="11" xfId="1" applyNumberFormat="1" applyFont="1" applyBorder="1" applyAlignment="1">
      <alignment horizontal="left" vertical="center"/>
    </xf>
    <xf numFmtId="167" fontId="19" fillId="0" borderId="11" xfId="1" applyNumberFormat="1" applyFont="1" applyBorder="1" applyAlignment="1">
      <alignment horizontal="center" vertical="center"/>
    </xf>
    <xf numFmtId="167" fontId="5" fillId="0" borderId="11" xfId="1" applyNumberFormat="1" applyFont="1" applyBorder="1" applyAlignment="1">
      <alignment horizontal="center" vertical="center"/>
    </xf>
    <xf numFmtId="166" fontId="5" fillId="0" borderId="11" xfId="1" applyFont="1" applyBorder="1" applyAlignment="1">
      <alignment horizontal="center" vertical="center"/>
    </xf>
    <xf numFmtId="0" fontId="5" fillId="0" borderId="0" xfId="1" applyNumberFormat="1" applyFont="1" applyAlignment="1">
      <alignment horizontal="center"/>
    </xf>
    <xf numFmtId="2" fontId="5" fillId="10" borderId="19" xfId="1" applyNumberFormat="1" applyFont="1" applyFill="1" applyBorder="1" applyAlignment="1" applyProtection="1">
      <protection locked="0"/>
    </xf>
    <xf numFmtId="167" fontId="5" fillId="10" borderId="20" xfId="1" applyNumberFormat="1" applyFont="1" applyFill="1" applyBorder="1" applyAlignment="1" applyProtection="1">
      <alignment shrinkToFit="1"/>
      <protection locked="0"/>
    </xf>
    <xf numFmtId="0" fontId="5" fillId="10" borderId="21" xfId="1" applyNumberFormat="1" applyFont="1" applyFill="1" applyBorder="1" applyAlignment="1">
      <alignment horizontal="center"/>
    </xf>
    <xf numFmtId="2" fontId="5" fillId="10" borderId="22" xfId="1" applyNumberFormat="1" applyFont="1" applyFill="1" applyBorder="1" applyAlignment="1" applyProtection="1">
      <protection locked="0"/>
    </xf>
    <xf numFmtId="2" fontId="5" fillId="10" borderId="22" xfId="1" applyNumberFormat="1" applyFont="1" applyFill="1" applyBorder="1" applyProtection="1">
      <protection locked="0"/>
    </xf>
    <xf numFmtId="0" fontId="5" fillId="10" borderId="22" xfId="0" applyFont="1" applyFill="1" applyBorder="1" applyAlignment="1">
      <alignment wrapText="1"/>
    </xf>
    <xf numFmtId="0" fontId="5" fillId="10" borderId="0" xfId="0" applyFont="1" applyFill="1" applyAlignment="1">
      <alignment wrapText="1"/>
    </xf>
    <xf numFmtId="0" fontId="5" fillId="10" borderId="21" xfId="0" applyFont="1" applyFill="1" applyBorder="1" applyAlignment="1">
      <alignment wrapText="1"/>
    </xf>
    <xf numFmtId="167" fontId="5" fillId="10" borderId="22" xfId="1" applyNumberFormat="1" applyFont="1" applyFill="1" applyBorder="1" applyProtection="1">
      <protection locked="0"/>
    </xf>
    <xf numFmtId="166" fontId="5" fillId="10" borderId="23" xfId="1" applyFont="1" applyFill="1" applyBorder="1" applyProtection="1">
      <protection locked="0"/>
    </xf>
    <xf numFmtId="166" fontId="5" fillId="10" borderId="6" xfId="1" applyFont="1" applyFill="1" applyBorder="1" applyProtection="1">
      <protection locked="0"/>
    </xf>
    <xf numFmtId="0" fontId="5" fillId="10" borderId="24" xfId="1" applyNumberFormat="1" applyFont="1" applyFill="1" applyBorder="1" applyProtection="1">
      <protection locked="0"/>
    </xf>
    <xf numFmtId="0" fontId="5" fillId="10" borderId="16" xfId="1" applyNumberFormat="1" applyFont="1" applyFill="1" applyBorder="1" applyProtection="1">
      <protection locked="0"/>
    </xf>
    <xf numFmtId="166" fontId="5" fillId="10" borderId="24" xfId="1" applyFont="1" applyFill="1" applyBorder="1"/>
    <xf numFmtId="167" fontId="5" fillId="10" borderId="0" xfId="1" applyNumberFormat="1" applyFont="1" applyFill="1" applyAlignment="1">
      <alignment shrinkToFit="1"/>
    </xf>
    <xf numFmtId="167" fontId="5" fillId="10" borderId="0" xfId="1" applyNumberFormat="1" applyFont="1" applyFill="1"/>
    <xf numFmtId="167" fontId="5" fillId="10" borderId="25" xfId="1" applyNumberFormat="1" applyFont="1" applyFill="1" applyBorder="1"/>
    <xf numFmtId="167" fontId="5" fillId="10" borderId="26" xfId="1" applyNumberFormat="1" applyFont="1" applyFill="1" applyBorder="1"/>
    <xf numFmtId="166" fontId="5" fillId="10" borderId="25" xfId="1" applyFont="1" applyFill="1" applyBorder="1"/>
    <xf numFmtId="166" fontId="5" fillId="0" borderId="0" xfId="1" applyFont="1"/>
    <xf numFmtId="167" fontId="6" fillId="0" borderId="6" xfId="1" applyNumberFormat="1" applyFont="1" applyBorder="1"/>
    <xf numFmtId="0" fontId="6" fillId="0" borderId="6" xfId="0" applyFont="1" applyBorder="1" applyAlignment="1">
      <alignment horizontal="center" vertical="center"/>
    </xf>
    <xf numFmtId="167" fontId="6" fillId="0" borderId="0" xfId="1" applyNumberFormat="1" applyFont="1" applyBorder="1"/>
    <xf numFmtId="0" fontId="6" fillId="0" borderId="0" xfId="0" applyFont="1" applyAlignment="1">
      <alignment horizontal="center" vertical="center"/>
    </xf>
    <xf numFmtId="166" fontId="6" fillId="0" borderId="0" xfId="1" applyFont="1" applyBorder="1"/>
    <xf numFmtId="0" fontId="6" fillId="0" borderId="0" xfId="0" applyFont="1"/>
    <xf numFmtId="167" fontId="8" fillId="0" borderId="0" xfId="2" applyNumberFormat="1" applyFont="1" applyFill="1"/>
    <xf numFmtId="49" fontId="8" fillId="0" borderId="0" xfId="2" applyNumberFormat="1" applyFont="1" applyFill="1"/>
    <xf numFmtId="0" fontId="22" fillId="0" borderId="0" xfId="0" applyFont="1" applyAlignment="1">
      <alignment horizontal="right" vertical="center"/>
    </xf>
    <xf numFmtId="167" fontId="6" fillId="0" borderId="0" xfId="2" applyNumberFormat="1" applyFont="1" applyFill="1" applyAlignment="1">
      <alignment horizontal="left" vertical="center" indent="1"/>
    </xf>
    <xf numFmtId="167" fontId="7" fillId="0" borderId="0" xfId="2" applyNumberFormat="1" applyFont="1" applyFill="1" applyAlignment="1">
      <alignment vertical="center"/>
    </xf>
    <xf numFmtId="167" fontId="8" fillId="0" borderId="0" xfId="1" applyNumberFormat="1" applyFont="1" applyFill="1" applyAlignment="1">
      <alignment vertical="center"/>
    </xf>
    <xf numFmtId="167" fontId="8" fillId="0" borderId="0" xfId="2" applyNumberFormat="1" applyFont="1" applyFill="1" applyAlignment="1">
      <alignment vertical="center"/>
    </xf>
    <xf numFmtId="167" fontId="6" fillId="0" borderId="4" xfId="2" applyNumberFormat="1" applyFont="1" applyFill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/>
    </xf>
    <xf numFmtId="167" fontId="6" fillId="0" borderId="4" xfId="2" applyNumberFormat="1" applyFont="1" applyFill="1" applyBorder="1" applyAlignment="1">
      <alignment horizontal="left" vertical="center" indent="3"/>
    </xf>
    <xf numFmtId="167" fontId="6" fillId="0" borderId="4" xfId="2" applyNumberFormat="1" applyFont="1" applyFill="1" applyBorder="1" applyAlignment="1">
      <alignment vertical="center"/>
    </xf>
    <xf numFmtId="167" fontId="8" fillId="0" borderId="4" xfId="2" applyNumberFormat="1" applyFont="1" applyFill="1" applyBorder="1" applyAlignment="1">
      <alignment horizontal="left" vertical="center"/>
    </xf>
    <xf numFmtId="167" fontId="7" fillId="0" borderId="0" xfId="1" applyNumberFormat="1" applyFont="1" applyBorder="1" applyAlignment="1">
      <alignment horizontal="left" vertical="center" indent="1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left" vertical="center" indent="2"/>
    </xf>
    <xf numFmtId="0" fontId="5" fillId="0" borderId="14" xfId="0" applyFont="1" applyBorder="1" applyAlignment="1">
      <alignment horizontal="center" vertical="center" wrapText="1"/>
    </xf>
    <xf numFmtId="166" fontId="8" fillId="0" borderId="14" xfId="1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 indent="1"/>
    </xf>
    <xf numFmtId="171" fontId="30" fillId="5" borderId="31" xfId="9" applyNumberFormat="1" applyFont="1" applyFill="1" applyBorder="1" applyAlignment="1">
      <alignment vertical="center"/>
    </xf>
    <xf numFmtId="168" fontId="30" fillId="5" borderId="31" xfId="9" applyNumberFormat="1" applyFont="1" applyFill="1" applyBorder="1" applyAlignment="1">
      <alignment vertical="center"/>
    </xf>
    <xf numFmtId="171" fontId="31" fillId="5" borderId="32" xfId="9" applyNumberFormat="1" applyFont="1" applyFill="1" applyBorder="1" applyAlignment="1">
      <alignment horizontal="center" vertical="center"/>
    </xf>
    <xf numFmtId="171" fontId="30" fillId="5" borderId="30" xfId="9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166" fontId="8" fillId="0" borderId="33" xfId="1" applyFont="1" applyBorder="1" applyAlignment="1">
      <alignment horizontal="center" vertical="center"/>
    </xf>
    <xf numFmtId="166" fontId="8" fillId="0" borderId="34" xfId="1" applyFont="1" applyFill="1" applyBorder="1" applyAlignment="1">
      <alignment horizontal="center" vertical="center"/>
    </xf>
    <xf numFmtId="172" fontId="5" fillId="0" borderId="35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66" fontId="8" fillId="0" borderId="36" xfId="1" applyFont="1" applyBorder="1"/>
    <xf numFmtId="171" fontId="8" fillId="0" borderId="36" xfId="1" applyNumberFormat="1" applyFont="1" applyBorder="1"/>
    <xf numFmtId="168" fontId="8" fillId="0" borderId="36" xfId="1" applyNumberFormat="1" applyFont="1" applyBorder="1"/>
    <xf numFmtId="0" fontId="5" fillId="0" borderId="3" xfId="0" applyFont="1" applyBorder="1" applyAlignment="1">
      <alignment horizontal="center"/>
    </xf>
    <xf numFmtId="166" fontId="8" fillId="0" borderId="3" xfId="1" applyFont="1" applyBorder="1"/>
    <xf numFmtId="166" fontId="8" fillId="0" borderId="0" xfId="1" applyFont="1" applyBorder="1"/>
    <xf numFmtId="166" fontId="6" fillId="0" borderId="0" xfId="1" applyFont="1" applyBorder="1" applyAlignment="1">
      <alignment horizontal="left"/>
    </xf>
    <xf numFmtId="166" fontId="8" fillId="0" borderId="4" xfId="1" applyFont="1" applyBorder="1"/>
    <xf numFmtId="0" fontId="32" fillId="0" borderId="28" xfId="0" applyFont="1" applyBorder="1" applyAlignment="1">
      <alignment vertical="center"/>
    </xf>
    <xf numFmtId="167" fontId="8" fillId="0" borderId="28" xfId="1" applyNumberFormat="1" applyFont="1" applyBorder="1"/>
    <xf numFmtId="0" fontId="28" fillId="0" borderId="28" xfId="5" applyFont="1" applyBorder="1" applyAlignment="1">
      <alignment horizontal="right" vertical="center"/>
    </xf>
    <xf numFmtId="49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167" fontId="8" fillId="0" borderId="0" xfId="1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33" fillId="0" borderId="0" xfId="5" applyFont="1" applyBorder="1" applyAlignment="1">
      <alignment horizontal="right" vertical="center"/>
    </xf>
    <xf numFmtId="167" fontId="4" fillId="0" borderId="0" xfId="1" applyNumberFormat="1" applyFont="1" applyAlignment="1">
      <alignment horizontal="center"/>
    </xf>
    <xf numFmtId="167" fontId="4" fillId="0" borderId="0" xfId="1" applyNumberFormat="1" applyFont="1"/>
    <xf numFmtId="167" fontId="4" fillId="0" borderId="4" xfId="1" applyNumberFormat="1" applyFont="1" applyBorder="1" applyAlignment="1">
      <alignment horizontal="center"/>
    </xf>
    <xf numFmtId="167" fontId="4" fillId="0" borderId="4" xfId="2" applyNumberFormat="1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167" fontId="4" fillId="0" borderId="4" xfId="1" applyNumberFormat="1" applyFont="1" applyBorder="1"/>
    <xf numFmtId="0" fontId="11" fillId="0" borderId="4" xfId="0" applyFont="1" applyBorder="1" applyAlignment="1">
      <alignment vertical="center"/>
    </xf>
    <xf numFmtId="167" fontId="8" fillId="0" borderId="0" xfId="1" applyNumberFormat="1" applyFont="1" applyAlignment="1">
      <alignment horizontal="center" vertical="center"/>
    </xf>
    <xf numFmtId="166" fontId="8" fillId="0" borderId="0" xfId="1" applyFont="1" applyAlignment="1">
      <alignment vertical="center"/>
    </xf>
    <xf numFmtId="167" fontId="6" fillId="0" borderId="4" xfId="2" applyNumberFormat="1" applyFont="1" applyFill="1" applyBorder="1" applyAlignment="1">
      <alignment horizontal="left" vertical="center"/>
    </xf>
    <xf numFmtId="0" fontId="9" fillId="0" borderId="4" xfId="6" applyNumberFormat="1" applyFont="1" applyFill="1" applyBorder="1" applyAlignment="1">
      <alignment horizontal="left" vertical="center"/>
    </xf>
    <xf numFmtId="167" fontId="8" fillId="0" borderId="0" xfId="1" applyNumberFormat="1" applyFont="1" applyBorder="1" applyAlignment="1">
      <alignment horizontal="left" vertical="center"/>
    </xf>
    <xf numFmtId="167" fontId="8" fillId="0" borderId="0" xfId="2" applyNumberFormat="1" applyFont="1" applyFill="1" applyBorder="1" applyAlignment="1">
      <alignment horizontal="left" vertical="center"/>
    </xf>
    <xf numFmtId="167" fontId="32" fillId="0" borderId="0" xfId="1" applyNumberFormat="1" applyFont="1" applyAlignment="1">
      <alignment horizontal="left" vertical="center"/>
    </xf>
    <xf numFmtId="167" fontId="32" fillId="0" borderId="0" xfId="1" applyNumberFormat="1" applyFont="1" applyBorder="1" applyAlignment="1">
      <alignment horizontal="left" vertical="center"/>
    </xf>
    <xf numFmtId="167" fontId="34" fillId="0" borderId="0" xfId="2" applyNumberFormat="1" applyFont="1" applyFill="1" applyBorder="1" applyAlignment="1">
      <alignment vertical="center"/>
    </xf>
    <xf numFmtId="167" fontId="32" fillId="0" borderId="0" xfId="2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9" fontId="32" fillId="0" borderId="0" xfId="6" applyFont="1" applyBorder="1" applyAlignment="1">
      <alignment horizontal="left" vertical="center"/>
    </xf>
    <xf numFmtId="10" fontId="32" fillId="0" borderId="0" xfId="6" applyNumberFormat="1" applyFont="1" applyAlignment="1">
      <alignment horizontal="left" vertical="center"/>
    </xf>
    <xf numFmtId="173" fontId="32" fillId="0" borderId="0" xfId="1" applyNumberFormat="1" applyFont="1" applyAlignment="1">
      <alignment horizontal="left" vertical="center"/>
    </xf>
    <xf numFmtId="0" fontId="4" fillId="11" borderId="37" xfId="0" applyFont="1" applyFill="1" applyBorder="1"/>
    <xf numFmtId="0" fontId="4" fillId="11" borderId="38" xfId="0" applyFont="1" applyFill="1" applyBorder="1"/>
    <xf numFmtId="0" fontId="4" fillId="11" borderId="39" xfId="0" applyFont="1" applyFill="1" applyBorder="1"/>
    <xf numFmtId="0" fontId="4" fillId="11" borderId="40" xfId="0" applyFont="1" applyFill="1" applyBorder="1"/>
    <xf numFmtId="0" fontId="4" fillId="11" borderId="0" xfId="0" applyFont="1" applyFill="1"/>
    <xf numFmtId="0" fontId="4" fillId="11" borderId="41" xfId="0" applyFont="1" applyFill="1" applyBorder="1"/>
    <xf numFmtId="0" fontId="4" fillId="11" borderId="42" xfId="0" applyFont="1" applyFill="1" applyBorder="1"/>
    <xf numFmtId="0" fontId="4" fillId="11" borderId="43" xfId="0" applyFont="1" applyFill="1" applyBorder="1"/>
    <xf numFmtId="0" fontId="4" fillId="11" borderId="44" xfId="0" applyFont="1" applyFill="1" applyBorder="1"/>
    <xf numFmtId="0" fontId="35" fillId="0" borderId="0" xfId="0" applyFont="1"/>
    <xf numFmtId="0" fontId="4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167" fontId="32" fillId="0" borderId="0" xfId="1" applyNumberFormat="1" applyFont="1" applyBorder="1" applyAlignment="1">
      <alignment vertical="top"/>
    </xf>
    <xf numFmtId="167" fontId="4" fillId="0" borderId="0" xfId="2" applyNumberFormat="1" applyFont="1" applyFill="1" applyBorder="1"/>
    <xf numFmtId="167" fontId="4" fillId="0" borderId="0" xfId="1" applyNumberFormat="1" applyFont="1" applyBorder="1"/>
    <xf numFmtId="167" fontId="32" fillId="0" borderId="0" xfId="1" applyNumberFormat="1" applyFont="1" applyBorder="1" applyAlignment="1">
      <alignment horizontal="center" vertical="top"/>
    </xf>
    <xf numFmtId="167" fontId="4" fillId="0" borderId="4" xfId="2" applyNumberFormat="1" applyFont="1" applyFill="1" applyBorder="1"/>
    <xf numFmtId="0" fontId="32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top"/>
    </xf>
    <xf numFmtId="166" fontId="20" fillId="0" borderId="4" xfId="0" applyNumberFormat="1" applyFont="1" applyBorder="1" applyAlignment="1">
      <alignment horizontal="right" vertical="top"/>
    </xf>
    <xf numFmtId="167" fontId="36" fillId="0" borderId="0" xfId="2" applyNumberFormat="1" applyFont="1" applyFill="1" applyAlignment="1">
      <alignment vertical="center"/>
    </xf>
    <xf numFmtId="0" fontId="21" fillId="0" borderId="0" xfId="3" applyNumberFormat="1" applyFont="1" applyFill="1" applyAlignment="1">
      <alignment horizontal="left" vertical="center"/>
    </xf>
    <xf numFmtId="167" fontId="36" fillId="0" borderId="0" xfId="2" applyNumberFormat="1" applyFont="1" applyFill="1" applyAlignment="1">
      <alignment horizontal="left" vertical="center" indent="3"/>
    </xf>
    <xf numFmtId="167" fontId="36" fillId="0" borderId="0" xfId="2" applyNumberFormat="1" applyFont="1" applyFill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6" applyNumberFormat="1" applyFont="1" applyFill="1" applyAlignment="1">
      <alignment horizontal="left" vertical="center"/>
    </xf>
    <xf numFmtId="9" fontId="36" fillId="0" borderId="0" xfId="6" applyFont="1" applyFill="1" applyAlignment="1">
      <alignment horizontal="left" vertical="center"/>
    </xf>
    <xf numFmtId="167" fontId="36" fillId="0" borderId="0" xfId="2" applyNumberFormat="1" applyFont="1" applyFill="1" applyBorder="1" applyAlignment="1">
      <alignment vertical="center"/>
    </xf>
    <xf numFmtId="167" fontId="36" fillId="0" borderId="0" xfId="2" applyNumberFormat="1" applyFont="1" applyFill="1" applyBorder="1" applyAlignment="1">
      <alignment horizontal="left" vertical="center" indent="3"/>
    </xf>
    <xf numFmtId="167" fontId="36" fillId="0" borderId="0" xfId="2" applyNumberFormat="1" applyFont="1" applyFill="1" applyBorder="1" applyAlignment="1">
      <alignment horizontal="left" vertical="center"/>
    </xf>
    <xf numFmtId="0" fontId="36" fillId="0" borderId="0" xfId="6" applyNumberFormat="1" applyFont="1" applyFill="1" applyBorder="1" applyAlignment="1">
      <alignment horizontal="left" vertical="center"/>
    </xf>
    <xf numFmtId="9" fontId="36" fillId="0" borderId="0" xfId="6" applyFont="1" applyFill="1" applyBorder="1" applyAlignment="1">
      <alignment horizontal="left" vertical="center"/>
    </xf>
    <xf numFmtId="9" fontId="9" fillId="0" borderId="4" xfId="6" applyFont="1" applyFill="1" applyBorder="1" applyAlignment="1">
      <alignment horizontal="left" vertical="center"/>
    </xf>
    <xf numFmtId="166" fontId="7" fillId="0" borderId="28" xfId="2" applyNumberFormat="1" applyFont="1" applyFill="1" applyBorder="1" applyAlignment="1">
      <alignment horizontal="left" vertical="center"/>
    </xf>
    <xf numFmtId="167" fontId="8" fillId="0" borderId="28" xfId="1" applyNumberFormat="1" applyFont="1" applyBorder="1" applyAlignment="1">
      <alignment horizontal="left" vertical="center"/>
    </xf>
    <xf numFmtId="167" fontId="6" fillId="0" borderId="0" xfId="1" applyNumberFormat="1" applyFont="1" applyAlignment="1">
      <alignment horizontal="left" vertical="center"/>
    </xf>
    <xf numFmtId="167" fontId="7" fillId="0" borderId="0" xfId="1" applyNumberFormat="1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7" fontId="23" fillId="0" borderId="0" xfId="1" applyNumberFormat="1" applyFont="1" applyAlignment="1">
      <alignment horizontal="left"/>
    </xf>
    <xf numFmtId="164" fontId="19" fillId="5" borderId="3" xfId="7" applyNumberFormat="1" applyFont="1" applyFill="1" applyBorder="1" applyAlignment="1">
      <alignment horizontal="center"/>
    </xf>
    <xf numFmtId="0" fontId="23" fillId="0" borderId="4" xfId="0" applyFont="1" applyBorder="1" applyAlignment="1">
      <alignment horizontal="center" vertical="top"/>
    </xf>
    <xf numFmtId="0" fontId="16" fillId="0" borderId="0" xfId="0" applyFont="1"/>
    <xf numFmtId="0" fontId="38" fillId="0" borderId="0" xfId="0" applyFont="1"/>
    <xf numFmtId="167" fontId="39" fillId="0" borderId="0" xfId="1" applyNumberFormat="1" applyFont="1" applyAlignment="1">
      <alignment vertical="center"/>
    </xf>
    <xf numFmtId="167" fontId="39" fillId="0" borderId="0" xfId="1" applyNumberFormat="1" applyFont="1" applyAlignment="1">
      <alignment horizontal="left" vertical="center"/>
    </xf>
    <xf numFmtId="167" fontId="39" fillId="0" borderId="0" xfId="1" applyNumberFormat="1" applyFont="1"/>
    <xf numFmtId="167" fontId="19" fillId="0" borderId="0" xfId="1" applyNumberFormat="1" applyFont="1" applyAlignment="1">
      <alignment horizontal="left" vertical="center"/>
    </xf>
    <xf numFmtId="167" fontId="19" fillId="0" borderId="0" xfId="1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66" fontId="23" fillId="0" borderId="4" xfId="1" applyFont="1" applyFill="1" applyBorder="1"/>
    <xf numFmtId="0" fontId="36" fillId="0" borderId="0" xfId="3" applyNumberFormat="1" applyFont="1" applyFill="1" applyAlignment="1">
      <alignment horizontal="left" vertical="center"/>
    </xf>
    <xf numFmtId="49" fontId="32" fillId="0" borderId="0" xfId="0" applyNumberFormat="1" applyFont="1" applyAlignment="1">
      <alignment horizontal="center" vertical="center"/>
    </xf>
    <xf numFmtId="0" fontId="17" fillId="0" borderId="0" xfId="1" applyNumberFormat="1" applyFont="1" applyBorder="1" applyAlignment="1">
      <alignment vertical="top"/>
    </xf>
    <xf numFmtId="167" fontId="17" fillId="0" borderId="4" xfId="1" applyNumberFormat="1" applyFont="1" applyBorder="1" applyAlignment="1">
      <alignment horizontal="left" vertical="center" indent="1"/>
    </xf>
    <xf numFmtId="0" fontId="17" fillId="0" borderId="4" xfId="1" applyNumberFormat="1" applyFont="1" applyBorder="1" applyAlignment="1">
      <alignment vertical="top"/>
    </xf>
    <xf numFmtId="167" fontId="42" fillId="0" borderId="0" xfId="2" applyNumberFormat="1" applyFont="1" applyFill="1"/>
    <xf numFmtId="0" fontId="41" fillId="0" borderId="3" xfId="1" applyNumberFormat="1" applyFont="1" applyBorder="1" applyAlignment="1">
      <alignment horizontal="center" vertical="top"/>
    </xf>
    <xf numFmtId="0" fontId="17" fillId="0" borderId="3" xfId="1" applyNumberFormat="1" applyFont="1" applyBorder="1" applyAlignment="1">
      <alignment horizontal="center" vertical="top"/>
    </xf>
    <xf numFmtId="0" fontId="15" fillId="13" borderId="3" xfId="0" applyFont="1" applyFill="1" applyBorder="1"/>
    <xf numFmtId="176" fontId="4" fillId="0" borderId="3" xfId="0" applyNumberFormat="1" applyFont="1" applyBorder="1" applyAlignment="1">
      <alignment horizontal="center"/>
    </xf>
    <xf numFmtId="176" fontId="4" fillId="0" borderId="3" xfId="0" applyNumberFormat="1" applyFont="1" applyBorder="1"/>
    <xf numFmtId="2" fontId="19" fillId="0" borderId="0" xfId="0" applyNumberFormat="1" applyFont="1"/>
    <xf numFmtId="2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4" fontId="4" fillId="0" borderId="3" xfId="0" applyNumberFormat="1" applyFont="1" applyBorder="1"/>
    <xf numFmtId="4" fontId="4" fillId="0" borderId="52" xfId="0" applyNumberFormat="1" applyFont="1" applyBorder="1"/>
    <xf numFmtId="0" fontId="45" fillId="0" borderId="3" xfId="0" applyFont="1" applyBorder="1" applyAlignment="1">
      <alignment horizontal="center"/>
    </xf>
    <xf numFmtId="0" fontId="4" fillId="15" borderId="0" xfId="0" applyFont="1" applyFill="1" applyAlignment="1">
      <alignment horizontal="left" indent="2"/>
    </xf>
    <xf numFmtId="0" fontId="4" fillId="15" borderId="0" xfId="0" applyFont="1" applyFill="1"/>
    <xf numFmtId="167" fontId="6" fillId="0" borderId="14" xfId="2" applyNumberFormat="1" applyFont="1" applyFill="1" applyBorder="1" applyAlignment="1">
      <alignment vertical="center"/>
    </xf>
    <xf numFmtId="167" fontId="6" fillId="0" borderId="14" xfId="2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77" fontId="21" fillId="0" borderId="0" xfId="0" applyNumberFormat="1" applyFont="1"/>
    <xf numFmtId="0" fontId="4" fillId="0" borderId="4" xfId="0" applyFont="1" applyBorder="1"/>
    <xf numFmtId="0" fontId="21" fillId="0" borderId="0" xfId="0" applyFont="1" applyAlignment="1">
      <alignment horizontal="left"/>
    </xf>
    <xf numFmtId="49" fontId="21" fillId="0" borderId="0" xfId="0" applyNumberFormat="1" applyFont="1"/>
    <xf numFmtId="0" fontId="21" fillId="0" borderId="0" xfId="0" applyFont="1"/>
    <xf numFmtId="177" fontId="4" fillId="0" borderId="0" xfId="0" applyNumberFormat="1" applyFont="1"/>
    <xf numFmtId="0" fontId="21" fillId="0" borderId="4" xfId="0" applyFont="1" applyBorder="1" applyAlignment="1">
      <alignment horizontal="left"/>
    </xf>
    <xf numFmtId="49" fontId="21" fillId="0" borderId="4" xfId="0" applyNumberFormat="1" applyFont="1" applyBorder="1"/>
    <xf numFmtId="0" fontId="4" fillId="0" borderId="16" xfId="0" applyFont="1" applyBorder="1"/>
    <xf numFmtId="49" fontId="21" fillId="0" borderId="16" xfId="0" applyNumberFormat="1" applyFont="1" applyBorder="1"/>
    <xf numFmtId="0" fontId="21" fillId="0" borderId="11" xfId="0" applyFont="1" applyBorder="1"/>
    <xf numFmtId="0" fontId="21" fillId="16" borderId="4" xfId="0" applyFont="1" applyFill="1" applyBorder="1" applyAlignment="1">
      <alignment horizontal="center"/>
    </xf>
    <xf numFmtId="0" fontId="21" fillId="16" borderId="16" xfId="0" applyFont="1" applyFill="1" applyBorder="1" applyAlignment="1">
      <alignment horizontal="center"/>
    </xf>
    <xf numFmtId="178" fontId="21" fillId="16" borderId="4" xfId="0" applyNumberFormat="1" applyFont="1" applyFill="1" applyBorder="1" applyAlignment="1">
      <alignment horizontal="left"/>
    </xf>
    <xf numFmtId="172" fontId="21" fillId="16" borderId="4" xfId="0" applyNumberFormat="1" applyFont="1" applyFill="1" applyBorder="1"/>
    <xf numFmtId="0" fontId="21" fillId="16" borderId="4" xfId="0" applyFont="1" applyFill="1" applyBorder="1" applyAlignment="1">
      <alignment horizontal="left"/>
    </xf>
    <xf numFmtId="0" fontId="21" fillId="16" borderId="4" xfId="0" applyFont="1" applyFill="1" applyBorder="1"/>
    <xf numFmtId="0" fontId="21" fillId="16" borderId="16" xfId="0" applyFont="1" applyFill="1" applyBorder="1"/>
    <xf numFmtId="14" fontId="21" fillId="16" borderId="16" xfId="0" applyNumberFormat="1" applyFont="1" applyFill="1" applyBorder="1" applyAlignment="1">
      <alignment horizontal="left"/>
    </xf>
    <xf numFmtId="177" fontId="21" fillId="16" borderId="4" xfId="0" applyNumberFormat="1" applyFont="1" applyFill="1" applyBorder="1" applyAlignment="1">
      <alignment horizontal="left"/>
    </xf>
    <xf numFmtId="177" fontId="21" fillId="16" borderId="4" xfId="0" applyNumberFormat="1" applyFont="1" applyFill="1" applyBorder="1"/>
    <xf numFmtId="177" fontId="21" fillId="16" borderId="16" xfId="0" applyNumberFormat="1" applyFont="1" applyFill="1" applyBorder="1"/>
    <xf numFmtId="0" fontId="47" fillId="0" borderId="0" xfId="0" applyFont="1"/>
    <xf numFmtId="0" fontId="52" fillId="0" borderId="3" xfId="0" applyFont="1" applyBorder="1"/>
    <xf numFmtId="0" fontId="0" fillId="0" borderId="3" xfId="0" applyBorder="1"/>
    <xf numFmtId="49" fontId="6" fillId="0" borderId="0" xfId="1" applyNumberFormat="1" applyFont="1" applyBorder="1"/>
    <xf numFmtId="0" fontId="0" fillId="0" borderId="13" xfId="0" applyBorder="1"/>
    <xf numFmtId="0" fontId="53" fillId="0" borderId="7" xfId="0" applyFont="1" applyBorder="1"/>
    <xf numFmtId="0" fontId="0" fillId="0" borderId="8" xfId="0" applyBorder="1"/>
    <xf numFmtId="0" fontId="54" fillId="17" borderId="13" xfId="0" applyFont="1" applyFill="1" applyBorder="1" applyAlignment="1">
      <alignment horizontal="centerContinuous"/>
    </xf>
    <xf numFmtId="0" fontId="54" fillId="17" borderId="14" xfId="0" applyFont="1" applyFill="1" applyBorder="1" applyAlignment="1">
      <alignment horizontal="centerContinuous"/>
    </xf>
    <xf numFmtId="0" fontId="54" fillId="17" borderId="15" xfId="0" applyFont="1" applyFill="1" applyBorder="1" applyAlignment="1">
      <alignment horizontal="centerContinuous"/>
    </xf>
    <xf numFmtId="0" fontId="55" fillId="17" borderId="54" xfId="0" applyFont="1" applyFill="1" applyBorder="1" applyAlignment="1">
      <alignment horizontal="center" wrapText="1"/>
    </xf>
    <xf numFmtId="0" fontId="55" fillId="17" borderId="53" xfId="0" applyFont="1" applyFill="1" applyBorder="1" applyAlignment="1">
      <alignment horizontal="center" wrapText="1"/>
    </xf>
    <xf numFmtId="0" fontId="55" fillId="17" borderId="55" xfId="0" applyFont="1" applyFill="1" applyBorder="1" applyAlignment="1">
      <alignment horizontal="center" wrapText="1"/>
    </xf>
    <xf numFmtId="0" fontId="0" fillId="17" borderId="56" xfId="0" applyFill="1" applyBorder="1" applyAlignment="1">
      <alignment horizontal="center"/>
    </xf>
    <xf numFmtId="9" fontId="0" fillId="0" borderId="3" xfId="6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17" borderId="57" xfId="0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1" fontId="14" fillId="18" borderId="59" xfId="0" applyNumberFormat="1" applyFont="1" applyFill="1" applyBorder="1" applyAlignment="1">
      <alignment horizontal="left"/>
    </xf>
    <xf numFmtId="9" fontId="0" fillId="0" borderId="60" xfId="0" applyNumberFormat="1" applyBorder="1" applyAlignment="1">
      <alignment horizontal="center"/>
    </xf>
    <xf numFmtId="0" fontId="0" fillId="17" borderId="61" xfId="0" applyFill="1" applyBorder="1" applyAlignment="1">
      <alignment horizontal="center"/>
    </xf>
    <xf numFmtId="0" fontId="18" fillId="0" borderId="0" xfId="1" applyNumberFormat="1" applyFont="1" applyBorder="1" applyAlignment="1">
      <alignment horizontal="center" vertical="top"/>
    </xf>
    <xf numFmtId="0" fontId="18" fillId="0" borderId="0" xfId="1" applyNumberFormat="1" applyFont="1" applyBorder="1" applyAlignment="1">
      <alignment horizontal="left" vertical="top"/>
    </xf>
    <xf numFmtId="0" fontId="18" fillId="0" borderId="0" xfId="1" applyNumberFormat="1" applyFont="1" applyBorder="1" applyAlignment="1">
      <alignment horizontal="center" vertical="center"/>
    </xf>
    <xf numFmtId="0" fontId="34" fillId="0" borderId="0" xfId="1" applyNumberFormat="1" applyFont="1" applyBorder="1" applyAlignment="1">
      <alignment horizontal="center" vertical="center" wrapText="1"/>
    </xf>
    <xf numFmtId="0" fontId="17" fillId="0" borderId="0" xfId="1" applyNumberFormat="1" applyFont="1" applyBorder="1" applyAlignment="1">
      <alignment horizontal="left"/>
    </xf>
    <xf numFmtId="0" fontId="56" fillId="0" borderId="64" xfId="14" applyFont="1" applyBorder="1" applyAlignment="1">
      <alignment horizontal="center"/>
    </xf>
    <xf numFmtId="0" fontId="56" fillId="0" borderId="41" xfId="14" applyFont="1" applyBorder="1"/>
    <xf numFmtId="0" fontId="56" fillId="0" borderId="65" xfId="14" applyFont="1" applyBorder="1"/>
    <xf numFmtId="0" fontId="56" fillId="0" borderId="65" xfId="14" applyFont="1" applyBorder="1" applyAlignment="1">
      <alignment wrapText="1"/>
    </xf>
    <xf numFmtId="0" fontId="56" fillId="0" borderId="65" xfId="14" applyFont="1" applyBorder="1" applyAlignment="1">
      <alignment horizontal="left"/>
    </xf>
    <xf numFmtId="0" fontId="56" fillId="0" borderId="6" xfId="14" applyFont="1" applyBorder="1"/>
    <xf numFmtId="1" fontId="19" fillId="0" borderId="2" xfId="14" applyNumberFormat="1" applyFont="1" applyBorder="1" applyAlignment="1">
      <alignment horizontal="center" vertical="top"/>
    </xf>
    <xf numFmtId="0" fontId="19" fillId="5" borderId="2" xfId="14" applyFont="1" applyFill="1" applyBorder="1" applyAlignment="1">
      <alignment vertical="top" wrapText="1"/>
    </xf>
    <xf numFmtId="165" fontId="19" fillId="5" borderId="1" xfId="14" applyNumberFormat="1" applyFont="1" applyFill="1" applyBorder="1"/>
    <xf numFmtId="0" fontId="19" fillId="5" borderId="2" xfId="14" applyFont="1" applyFill="1" applyBorder="1" applyAlignment="1">
      <alignment wrapText="1"/>
    </xf>
    <xf numFmtId="0" fontId="19" fillId="5" borderId="47" xfId="14" applyFont="1" applyFill="1" applyBorder="1" applyAlignment="1">
      <alignment wrapText="1"/>
    </xf>
    <xf numFmtId="1" fontId="19" fillId="0" borderId="46" xfId="14" applyNumberFormat="1" applyFont="1" applyBorder="1" applyAlignment="1">
      <alignment horizontal="center" vertical="top"/>
    </xf>
    <xf numFmtId="0" fontId="19" fillId="5" borderId="51" xfId="10" applyFont="1" applyFill="1" applyBorder="1" applyAlignment="1">
      <alignment wrapText="1"/>
    </xf>
    <xf numFmtId="1" fontId="19" fillId="0" borderId="2" xfId="11" applyNumberFormat="1" applyFont="1" applyFill="1" applyBorder="1" applyAlignment="1">
      <alignment horizontal="center" vertical="top"/>
    </xf>
    <xf numFmtId="0" fontId="19" fillId="5" borderId="3" xfId="11" applyFont="1" applyFill="1" applyBorder="1" applyAlignment="1">
      <alignment wrapText="1"/>
    </xf>
    <xf numFmtId="167" fontId="19" fillId="5" borderId="3" xfId="11" applyNumberFormat="1" applyFont="1" applyFill="1" applyBorder="1" applyAlignment="1">
      <alignment wrapText="1"/>
    </xf>
    <xf numFmtId="1" fontId="19" fillId="0" borderId="46" xfId="11" applyNumberFormat="1" applyFont="1" applyFill="1" applyBorder="1" applyAlignment="1">
      <alignment horizontal="center" vertical="top"/>
    </xf>
    <xf numFmtId="167" fontId="19" fillId="5" borderId="51" xfId="11" applyNumberFormat="1" applyFont="1" applyFill="1" applyBorder="1" applyAlignment="1">
      <alignment wrapText="1"/>
    </xf>
    <xf numFmtId="0" fontId="17" fillId="0" borderId="62" xfId="1" applyNumberFormat="1" applyFont="1" applyBorder="1" applyAlignment="1">
      <alignment horizontal="center" vertical="center"/>
    </xf>
    <xf numFmtId="0" fontId="17" fillId="0" borderId="63" xfId="1" applyNumberFormat="1" applyFont="1" applyBorder="1" applyAlignment="1">
      <alignment horizontal="center" vertical="center"/>
    </xf>
    <xf numFmtId="0" fontId="58" fillId="19" borderId="15" xfId="0" applyFont="1" applyFill="1" applyBorder="1" applyAlignment="1">
      <alignment vertical="center" wrapText="1"/>
    </xf>
    <xf numFmtId="0" fontId="60" fillId="20" borderId="63" xfId="0" applyFont="1" applyFill="1" applyBorder="1" applyAlignment="1">
      <alignment vertical="center" wrapText="1"/>
    </xf>
    <xf numFmtId="0" fontId="60" fillId="20" borderId="67" xfId="0" applyFont="1" applyFill="1" applyBorder="1" applyAlignment="1">
      <alignment vertical="center" wrapText="1"/>
    </xf>
    <xf numFmtId="0" fontId="60" fillId="20" borderId="66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51" fillId="0" borderId="3" xfId="0" applyFont="1" applyBorder="1"/>
    <xf numFmtId="0" fontId="10" fillId="0" borderId="3" xfId="5" applyBorder="1"/>
    <xf numFmtId="0" fontId="19" fillId="5" borderId="3" xfId="14" applyFont="1" applyFill="1" applyBorder="1" applyAlignment="1">
      <alignment horizontal="center" vertical="top" wrapText="1"/>
    </xf>
    <xf numFmtId="164" fontId="19" fillId="5" borderId="3" xfId="14" applyNumberFormat="1" applyFont="1" applyFill="1" applyBorder="1" applyAlignment="1">
      <alignment horizontal="center" vertical="top" wrapText="1"/>
    </xf>
    <xf numFmtId="1" fontId="19" fillId="5" borderId="3" xfId="14" applyNumberFormat="1" applyFont="1" applyFill="1" applyBorder="1" applyAlignment="1">
      <alignment horizontal="center"/>
    </xf>
    <xf numFmtId="4" fontId="19" fillId="5" borderId="3" xfId="14" applyNumberFormat="1" applyFont="1" applyFill="1" applyBorder="1" applyAlignment="1">
      <alignment horizontal="center" wrapText="1"/>
    </xf>
    <xf numFmtId="0" fontId="19" fillId="5" borderId="36" xfId="14" applyFont="1" applyFill="1" applyBorder="1" applyAlignment="1">
      <alignment horizontal="center" vertical="top" wrapText="1"/>
    </xf>
    <xf numFmtId="164" fontId="19" fillId="5" borderId="36" xfId="14" applyNumberFormat="1" applyFont="1" applyFill="1" applyBorder="1" applyAlignment="1">
      <alignment horizontal="center" vertical="top" wrapText="1"/>
    </xf>
    <xf numFmtId="1" fontId="19" fillId="5" borderId="36" xfId="14" applyNumberFormat="1" applyFont="1" applyFill="1" applyBorder="1" applyAlignment="1">
      <alignment horizontal="center"/>
    </xf>
    <xf numFmtId="4" fontId="19" fillId="5" borderId="36" xfId="14" applyNumberFormat="1" applyFont="1" applyFill="1" applyBorder="1" applyAlignment="1">
      <alignment horizontal="center" wrapText="1"/>
    </xf>
    <xf numFmtId="0" fontId="19" fillId="5" borderId="51" xfId="10" applyFont="1" applyFill="1" applyBorder="1" applyAlignment="1">
      <alignment horizontal="center" vertical="top" wrapText="1"/>
    </xf>
    <xf numFmtId="164" fontId="19" fillId="5" borderId="51" xfId="14" applyNumberFormat="1" applyFont="1" applyFill="1" applyBorder="1" applyAlignment="1">
      <alignment horizontal="center" vertical="top" wrapText="1"/>
    </xf>
    <xf numFmtId="1" fontId="19" fillId="5" borderId="51" xfId="10" applyNumberFormat="1" applyFont="1" applyFill="1" applyBorder="1" applyAlignment="1">
      <alignment horizontal="center"/>
    </xf>
    <xf numFmtId="1" fontId="19" fillId="5" borderId="51" xfId="14" applyNumberFormat="1" applyFont="1" applyFill="1" applyBorder="1" applyAlignment="1">
      <alignment horizontal="center"/>
    </xf>
    <xf numFmtId="4" fontId="19" fillId="5" borderId="51" xfId="10" applyNumberFormat="1" applyFont="1" applyFill="1" applyBorder="1" applyAlignment="1">
      <alignment horizontal="center" wrapText="1"/>
    </xf>
    <xf numFmtId="0" fontId="19" fillId="5" borderId="3" xfId="11" applyFont="1" applyFill="1" applyBorder="1" applyAlignment="1">
      <alignment horizontal="center" vertical="top" wrapText="1"/>
    </xf>
    <xf numFmtId="164" fontId="19" fillId="5" borderId="3" xfId="11" applyNumberFormat="1" applyFont="1" applyFill="1" applyBorder="1" applyAlignment="1">
      <alignment horizontal="center" vertical="top" wrapText="1"/>
    </xf>
    <xf numFmtId="1" fontId="19" fillId="5" borderId="3" xfId="11" applyNumberFormat="1" applyFont="1" applyFill="1" applyBorder="1" applyAlignment="1">
      <alignment horizontal="center"/>
    </xf>
    <xf numFmtId="4" fontId="19" fillId="5" borderId="3" xfId="11" applyNumberFormat="1" applyFont="1" applyFill="1" applyBorder="1" applyAlignment="1">
      <alignment horizontal="center" wrapText="1"/>
    </xf>
    <xf numFmtId="167" fontId="19" fillId="5" borderId="3" xfId="11" applyNumberFormat="1" applyFont="1" applyFill="1" applyBorder="1" applyAlignment="1">
      <alignment horizontal="center" vertical="top" wrapText="1"/>
    </xf>
    <xf numFmtId="167" fontId="19" fillId="5" borderId="51" xfId="11" applyNumberFormat="1" applyFont="1" applyFill="1" applyBorder="1" applyAlignment="1">
      <alignment horizontal="center" vertical="top" wrapText="1"/>
    </xf>
    <xf numFmtId="164" fontId="19" fillId="5" borderId="51" xfId="11" applyNumberFormat="1" applyFont="1" applyFill="1" applyBorder="1" applyAlignment="1">
      <alignment horizontal="center" vertical="top" wrapText="1"/>
    </xf>
    <xf numFmtId="1" fontId="19" fillId="5" borderId="51" xfId="11" applyNumberFormat="1" applyFont="1" applyFill="1" applyBorder="1" applyAlignment="1">
      <alignment horizontal="center"/>
    </xf>
    <xf numFmtId="4" fontId="19" fillId="5" borderId="51" xfId="11" applyNumberFormat="1" applyFont="1" applyFill="1" applyBorder="1" applyAlignment="1">
      <alignment horizontal="center" wrapText="1"/>
    </xf>
    <xf numFmtId="10" fontId="19" fillId="5" borderId="3" xfId="1" applyNumberFormat="1" applyFont="1" applyFill="1" applyBorder="1" applyAlignment="1">
      <alignment horizontal="center"/>
    </xf>
    <xf numFmtId="0" fontId="51" fillId="0" borderId="20" xfId="0" applyFont="1" applyBorder="1"/>
    <xf numFmtId="0" fontId="0" fillId="0" borderId="20" xfId="0" applyBorder="1"/>
    <xf numFmtId="0" fontId="10" fillId="0" borderId="0" xfId="5"/>
    <xf numFmtId="0" fontId="45" fillId="0" borderId="51" xfId="0" applyFont="1" applyBorder="1" applyAlignment="1">
      <alignment horizontal="left"/>
    </xf>
    <xf numFmtId="0" fontId="62" fillId="0" borderId="0" xfId="0" applyFont="1"/>
    <xf numFmtId="0" fontId="45" fillId="0" borderId="3" xfId="0" applyFont="1" applyBorder="1" applyAlignment="1">
      <alignment horizontal="left"/>
    </xf>
    <xf numFmtId="0" fontId="63" fillId="0" borderId="0" xfId="0" applyFont="1"/>
    <xf numFmtId="0" fontId="13" fillId="0" borderId="3" xfId="0" applyFont="1" applyBorder="1" applyAlignment="1">
      <alignment horizontal="left"/>
    </xf>
    <xf numFmtId="0" fontId="45" fillId="0" borderId="0" xfId="0" applyFont="1"/>
    <xf numFmtId="2" fontId="4" fillId="0" borderId="3" xfId="0" applyNumberFormat="1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167" fontId="13" fillId="0" borderId="0" xfId="1" applyNumberFormat="1" applyFont="1"/>
    <xf numFmtId="167" fontId="5" fillId="0" borderId="3" xfId="1" applyNumberFormat="1" applyFont="1" applyBorder="1"/>
    <xf numFmtId="0" fontId="15" fillId="0" borderId="3" xfId="0" applyFont="1" applyBorder="1" applyAlignment="1">
      <alignment vertical="center"/>
    </xf>
    <xf numFmtId="167" fontId="12" fillId="0" borderId="0" xfId="2" applyNumberFormat="1" applyFont="1" applyFill="1" applyAlignment="1">
      <alignment horizontal="center"/>
    </xf>
    <xf numFmtId="167" fontId="6" fillId="0" borderId="0" xfId="2" applyNumberFormat="1" applyFont="1" applyFill="1" applyBorder="1" applyAlignment="1">
      <alignment horizontal="left" vertical="center" indent="3"/>
    </xf>
    <xf numFmtId="0" fontId="7" fillId="0" borderId="0" xfId="1" applyNumberFormat="1" applyFont="1" applyFill="1" applyBorder="1" applyAlignment="1">
      <alignment horizontal="left" vertical="center"/>
    </xf>
    <xf numFmtId="170" fontId="7" fillId="0" borderId="3" xfId="0" applyNumberFormat="1" applyFont="1" applyBorder="1" applyAlignment="1">
      <alignment horizontal="left"/>
    </xf>
    <xf numFmtId="0" fontId="6" fillId="0" borderId="0" xfId="1" applyNumberFormat="1" applyFont="1" applyBorder="1" applyAlignment="1"/>
    <xf numFmtId="0" fontId="27" fillId="0" borderId="0" xfId="0" applyFont="1"/>
    <xf numFmtId="0" fontId="0" fillId="0" borderId="36" xfId="0" applyBorder="1" applyAlignment="1">
      <alignment horizontal="center"/>
    </xf>
    <xf numFmtId="0" fontId="65" fillId="21" borderId="68" xfId="0" applyFont="1" applyFill="1" applyBorder="1"/>
    <xf numFmtId="0" fontId="65" fillId="21" borderId="16" xfId="0" applyFont="1" applyFill="1" applyBorder="1"/>
    <xf numFmtId="0" fontId="65" fillId="21" borderId="16" xfId="0" applyFont="1" applyFill="1" applyBorder="1" applyAlignment="1">
      <alignment horizontal="center"/>
    </xf>
    <xf numFmtId="0" fontId="65" fillId="21" borderId="28" xfId="0" applyFont="1" applyFill="1" applyBorder="1" applyAlignment="1">
      <alignment horizontal="center"/>
    </xf>
    <xf numFmtId="0" fontId="0" fillId="21" borderId="69" xfId="0" applyFill="1" applyBorder="1"/>
    <xf numFmtId="0" fontId="0" fillId="0" borderId="36" xfId="0" applyBorder="1"/>
    <xf numFmtId="176" fontId="0" fillId="0" borderId="36" xfId="0" applyNumberFormat="1" applyBorder="1"/>
    <xf numFmtId="179" fontId="0" fillId="0" borderId="50" xfId="13" applyNumberFormat="1" applyFont="1" applyBorder="1"/>
    <xf numFmtId="0" fontId="67" fillId="12" borderId="1" xfId="0" applyFont="1" applyFill="1" applyBorder="1"/>
    <xf numFmtId="0" fontId="67" fillId="12" borderId="70" xfId="0" applyFont="1" applyFill="1" applyBorder="1"/>
    <xf numFmtId="0" fontId="68" fillId="0" borderId="0" xfId="0" applyFont="1"/>
    <xf numFmtId="176" fontId="0" fillId="0" borderId="3" xfId="0" applyNumberFormat="1" applyBorder="1"/>
    <xf numFmtId="179" fontId="0" fillId="0" borderId="3" xfId="13" applyNumberFormat="1" applyFont="1" applyBorder="1"/>
    <xf numFmtId="0" fontId="0" fillId="0" borderId="9" xfId="0" applyBorder="1"/>
    <xf numFmtId="179" fontId="0" fillId="0" borderId="1" xfId="13" applyNumberFormat="1" applyFont="1" applyBorder="1"/>
    <xf numFmtId="0" fontId="0" fillId="0" borderId="51" xfId="0" applyBorder="1"/>
    <xf numFmtId="0" fontId="0" fillId="22" borderId="8" xfId="0" applyFill="1" applyBorder="1"/>
    <xf numFmtId="0" fontId="0" fillId="22" borderId="0" xfId="0" applyFill="1"/>
    <xf numFmtId="0" fontId="0" fillId="22" borderId="9" xfId="0" applyFill="1" applyBorder="1"/>
    <xf numFmtId="0" fontId="65" fillId="21" borderId="70" xfId="0" applyFont="1" applyFill="1" applyBorder="1"/>
    <xf numFmtId="179" fontId="0" fillId="0" borderId="36" xfId="13" applyNumberFormat="1" applyFont="1" applyBorder="1"/>
    <xf numFmtId="1" fontId="0" fillId="0" borderId="50" xfId="0" applyNumberFormat="1" applyBorder="1"/>
    <xf numFmtId="0" fontId="0" fillId="0" borderId="45" xfId="0" applyBorder="1"/>
    <xf numFmtId="179" fontId="0" fillId="12" borderId="1" xfId="13" applyNumberFormat="1" applyFont="1" applyFill="1" applyBorder="1" applyAlignment="1"/>
    <xf numFmtId="0" fontId="68" fillId="0" borderId="48" xfId="0" applyFont="1" applyBorder="1"/>
    <xf numFmtId="1" fontId="0" fillId="0" borderId="1" xfId="0" applyNumberFormat="1" applyBorder="1"/>
    <xf numFmtId="0" fontId="0" fillId="0" borderId="48" xfId="0" applyBorder="1"/>
    <xf numFmtId="0" fontId="0" fillId="0" borderId="50" xfId="0" applyBorder="1"/>
    <xf numFmtId="179" fontId="0" fillId="12" borderId="3" xfId="13" applyNumberFormat="1" applyFont="1" applyFill="1" applyBorder="1"/>
    <xf numFmtId="1" fontId="0" fillId="0" borderId="3" xfId="0" applyNumberFormat="1" applyBorder="1"/>
    <xf numFmtId="0" fontId="0" fillId="0" borderId="4" xfId="0" applyBorder="1"/>
    <xf numFmtId="0" fontId="0" fillId="22" borderId="16" xfId="0" applyFill="1" applyBorder="1"/>
    <xf numFmtId="0" fontId="0" fillId="22" borderId="70" xfId="0" applyFill="1" applyBorder="1"/>
    <xf numFmtId="0" fontId="65" fillId="21" borderId="16" xfId="0" applyFont="1" applyFill="1" applyBorder="1" applyAlignment="1">
      <alignment horizontal="center" vertical="center"/>
    </xf>
    <xf numFmtId="0" fontId="0" fillId="21" borderId="70" xfId="0" applyFill="1" applyBorder="1"/>
    <xf numFmtId="179" fontId="0" fillId="12" borderId="36" xfId="13" applyNumberFormat="1" applyFont="1" applyFill="1" applyBorder="1"/>
    <xf numFmtId="0" fontId="0" fillId="0" borderId="3" xfId="0" applyBorder="1" applyAlignment="1">
      <alignment horizontal="center"/>
    </xf>
    <xf numFmtId="179" fontId="0" fillId="0" borderId="0" xfId="13" applyNumberFormat="1" applyFont="1" applyBorder="1"/>
    <xf numFmtId="0" fontId="69" fillId="0" borderId="3" xfId="0" applyFont="1" applyBorder="1"/>
    <xf numFmtId="0" fontId="69" fillId="0" borderId="3" xfId="0" applyFont="1" applyBorder="1" applyAlignment="1">
      <alignment horizontal="center"/>
    </xf>
    <xf numFmtId="179" fontId="69" fillId="0" borderId="3" xfId="13" applyNumberFormat="1" applyFont="1" applyBorder="1"/>
    <xf numFmtId="0" fontId="65" fillId="0" borderId="3" xfId="0" applyFont="1" applyBorder="1"/>
    <xf numFmtId="0" fontId="65" fillId="0" borderId="3" xfId="0" applyFont="1" applyBorder="1" applyAlignment="1">
      <alignment horizontal="center"/>
    </xf>
    <xf numFmtId="179" fontId="65" fillId="0" borderId="3" xfId="13" applyNumberFormat="1" applyFont="1" applyBorder="1"/>
    <xf numFmtId="179" fontId="65" fillId="0" borderId="0" xfId="13" applyNumberFormat="1" applyFont="1" applyBorder="1"/>
    <xf numFmtId="0" fontId="0" fillId="21" borderId="16" xfId="0" applyFill="1" applyBorder="1"/>
    <xf numFmtId="179" fontId="0" fillId="12" borderId="3" xfId="0" applyNumberFormat="1" applyFill="1" applyBorder="1"/>
    <xf numFmtId="1" fontId="0" fillId="12" borderId="3" xfId="0" applyNumberFormat="1" applyFill="1" applyBorder="1"/>
    <xf numFmtId="9" fontId="0" fillId="0" borderId="0" xfId="6" applyFont="1" applyBorder="1"/>
    <xf numFmtId="0" fontId="68" fillId="0" borderId="9" xfId="0" applyFont="1" applyBorder="1"/>
    <xf numFmtId="179" fontId="65" fillId="12" borderId="3" xfId="0" applyNumberFormat="1" applyFont="1" applyFill="1" applyBorder="1"/>
    <xf numFmtId="0" fontId="65" fillId="12" borderId="3" xfId="0" applyFont="1" applyFill="1" applyBorder="1"/>
    <xf numFmtId="168" fontId="65" fillId="12" borderId="3" xfId="6" applyNumberFormat="1" applyFont="1" applyFill="1" applyBorder="1"/>
    <xf numFmtId="172" fontId="0" fillId="0" borderId="36" xfId="0" applyNumberFormat="1" applyBorder="1"/>
    <xf numFmtId="172" fontId="0" fillId="0" borderId="3" xfId="0" applyNumberFormat="1" applyBorder="1"/>
    <xf numFmtId="1" fontId="67" fillId="0" borderId="1" xfId="0" applyNumberFormat="1" applyFont="1" applyBorder="1"/>
    <xf numFmtId="0" fontId="67" fillId="0" borderId="70" xfId="0" applyFont="1" applyBorder="1"/>
    <xf numFmtId="0" fontId="69" fillId="0" borderId="0" xfId="0" applyFont="1"/>
    <xf numFmtId="1" fontId="0" fillId="0" borderId="20" xfId="0" applyNumberFormat="1" applyBorder="1"/>
    <xf numFmtId="1" fontId="69" fillId="12" borderId="1" xfId="0" applyNumberFormat="1" applyFont="1" applyFill="1" applyBorder="1"/>
    <xf numFmtId="0" fontId="69" fillId="12" borderId="70" xfId="0" applyFont="1" applyFill="1" applyBorder="1"/>
    <xf numFmtId="1" fontId="69" fillId="0" borderId="20" xfId="0" applyNumberFormat="1" applyFont="1" applyBorder="1"/>
    <xf numFmtId="0" fontId="69" fillId="0" borderId="9" xfId="0" applyFont="1" applyBorder="1"/>
    <xf numFmtId="1" fontId="69" fillId="0" borderId="1" xfId="0" applyNumberFormat="1" applyFont="1" applyBorder="1"/>
    <xf numFmtId="0" fontId="69" fillId="0" borderId="70" xfId="0" applyFont="1" applyBorder="1"/>
    <xf numFmtId="1" fontId="69" fillId="12" borderId="36" xfId="0" applyNumberFormat="1" applyFont="1" applyFill="1" applyBorder="1"/>
    <xf numFmtId="0" fontId="69" fillId="12" borderId="9" xfId="0" applyFont="1" applyFill="1" applyBorder="1"/>
    <xf numFmtId="1" fontId="69" fillId="0" borderId="51" xfId="0" applyNumberFormat="1" applyFont="1" applyBorder="1"/>
    <xf numFmtId="1" fontId="69" fillId="0" borderId="45" xfId="0" applyNumberFormat="1" applyFont="1" applyBorder="1"/>
    <xf numFmtId="179" fontId="0" fillId="12" borderId="50" xfId="13" applyNumberFormat="1" applyFont="1" applyFill="1" applyBorder="1" applyAlignment="1"/>
    <xf numFmtId="9" fontId="69" fillId="12" borderId="3" xfId="6" applyFont="1" applyFill="1" applyBorder="1" applyAlignment="1"/>
    <xf numFmtId="167" fontId="36" fillId="0" borderId="3" xfId="2" applyNumberFormat="1" applyFont="1" applyFill="1" applyBorder="1" applyAlignment="1">
      <alignment vertical="center"/>
    </xf>
    <xf numFmtId="167" fontId="36" fillId="0" borderId="3" xfId="2" applyNumberFormat="1" applyFont="1" applyFill="1" applyBorder="1" applyAlignment="1">
      <alignment horizontal="left" vertical="center"/>
    </xf>
    <xf numFmtId="166" fontId="7" fillId="0" borderId="3" xfId="2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left" vertical="center"/>
    </xf>
    <xf numFmtId="167" fontId="7" fillId="0" borderId="3" xfId="1" applyNumberFormat="1" applyFont="1" applyBorder="1" applyAlignment="1">
      <alignment horizontal="left" vertical="center"/>
    </xf>
    <xf numFmtId="167" fontId="4" fillId="0" borderId="0" xfId="2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10" fillId="0" borderId="0" xfId="5" applyAlignment="1">
      <alignment vertical="center"/>
    </xf>
    <xf numFmtId="0" fontId="53" fillId="0" borderId="6" xfId="0" applyFont="1" applyBorder="1"/>
    <xf numFmtId="0" fontId="7" fillId="0" borderId="0" xfId="0" applyFont="1" applyAlignment="1">
      <alignment vertical="center"/>
    </xf>
    <xf numFmtId="0" fontId="54" fillId="17" borderId="6" xfId="0" applyFont="1" applyFill="1" applyBorder="1" applyAlignment="1">
      <alignment horizontal="centerContinuous"/>
    </xf>
    <xf numFmtId="0" fontId="10" fillId="0" borderId="0" xfId="5" applyBorder="1"/>
    <xf numFmtId="0" fontId="55" fillId="17" borderId="36" xfId="0" applyFont="1" applyFill="1" applyBorder="1" applyAlignment="1">
      <alignment horizontal="center" wrapText="1"/>
    </xf>
    <xf numFmtId="0" fontId="55" fillId="17" borderId="71" xfId="0" applyFont="1" applyFill="1" applyBorder="1" applyAlignment="1">
      <alignment horizontal="center" wrapText="1"/>
    </xf>
    <xf numFmtId="0" fontId="5" fillId="16" borderId="3" xfId="0" applyFont="1" applyFill="1" applyBorder="1" applyAlignment="1">
      <alignment horizontal="center"/>
    </xf>
    <xf numFmtId="49" fontId="5" fillId="16" borderId="3" xfId="0" applyNumberFormat="1" applyFont="1" applyFill="1" applyBorder="1" applyAlignment="1">
      <alignment horizontal="center"/>
    </xf>
    <xf numFmtId="0" fontId="27" fillId="16" borderId="3" xfId="0" applyFont="1" applyFill="1" applyBorder="1" applyAlignment="1">
      <alignment horizontal="center"/>
    </xf>
    <xf numFmtId="167" fontId="23" fillId="0" borderId="0" xfId="1" applyNumberFormat="1" applyFont="1" applyAlignment="1"/>
    <xf numFmtId="170" fontId="19" fillId="0" borderId="3" xfId="7" applyNumberFormat="1" applyFont="1" applyFill="1" applyBorder="1" applyAlignment="1">
      <alignment horizontal="center"/>
    </xf>
    <xf numFmtId="167" fontId="6" fillId="12" borderId="0" xfId="1" applyNumberFormat="1" applyFont="1" applyFill="1" applyBorder="1" applyAlignment="1">
      <alignment vertical="top"/>
    </xf>
    <xf numFmtId="0" fontId="10" fillId="0" borderId="0" xfId="5" applyFill="1"/>
    <xf numFmtId="175" fontId="5" fillId="10" borderId="6" xfId="1" applyNumberFormat="1" applyFont="1" applyFill="1" applyBorder="1" applyProtection="1">
      <protection locked="0"/>
    </xf>
    <xf numFmtId="175" fontId="5" fillId="10" borderId="0" xfId="1" applyNumberFormat="1" applyFont="1" applyFill="1" applyBorder="1" applyProtection="1">
      <protection locked="0"/>
    </xf>
    <xf numFmtId="166" fontId="5" fillId="0" borderId="0" xfId="1" applyFont="1" applyBorder="1" applyAlignment="1">
      <alignment horizontal="center" vertical="center"/>
    </xf>
    <xf numFmtId="166" fontId="5" fillId="10" borderId="72" xfId="1" applyFont="1" applyFill="1" applyBorder="1"/>
    <xf numFmtId="166" fontId="5" fillId="10" borderId="51" xfId="1" applyFont="1" applyFill="1" applyBorder="1"/>
    <xf numFmtId="166" fontId="5" fillId="10" borderId="20" xfId="1" applyFont="1" applyFill="1" applyBorder="1"/>
    <xf numFmtId="166" fontId="5" fillId="10" borderId="36" xfId="1" applyFont="1" applyFill="1" applyBorder="1"/>
    <xf numFmtId="0" fontId="33" fillId="16" borderId="3" xfId="5" applyFont="1" applyFill="1" applyBorder="1" applyAlignment="1">
      <alignment horizontal="center"/>
    </xf>
    <xf numFmtId="0" fontId="72" fillId="23" borderId="3" xfId="0" applyFont="1" applyFill="1" applyBorder="1"/>
    <xf numFmtId="0" fontId="6" fillId="5" borderId="3" xfId="0" applyFont="1" applyFill="1" applyBorder="1" applyAlignment="1">
      <alignment horizontal="left" vertical="center"/>
    </xf>
    <xf numFmtId="49" fontId="6" fillId="5" borderId="3" xfId="2" applyNumberFormat="1" applyFont="1" applyFill="1" applyBorder="1" applyAlignment="1" applyProtection="1">
      <alignment horizontal="left" vertical="center"/>
      <protection locked="0"/>
    </xf>
    <xf numFmtId="0" fontId="70" fillId="16" borderId="0" xfId="0" applyFont="1" applyFill="1" applyAlignment="1">
      <alignment horizontal="center"/>
    </xf>
    <xf numFmtId="49" fontId="71" fillId="16" borderId="0" xfId="0" applyNumberFormat="1" applyFont="1" applyFill="1" applyAlignment="1">
      <alignment horizontal="center"/>
    </xf>
    <xf numFmtId="0" fontId="20" fillId="6" borderId="1" xfId="4" applyFont="1" applyFill="1" applyBorder="1" applyAlignment="1">
      <alignment horizontal="left"/>
    </xf>
    <xf numFmtId="0" fontId="20" fillId="6" borderId="2" xfId="4" applyFont="1" applyFill="1" applyBorder="1" applyAlignment="1">
      <alignment horizontal="left"/>
    </xf>
    <xf numFmtId="0" fontId="20" fillId="6" borderId="3" xfId="4" applyFont="1" applyFill="1" applyBorder="1" applyAlignment="1" applyProtection="1">
      <alignment horizontal="left"/>
      <protection locked="0"/>
    </xf>
    <xf numFmtId="0" fontId="4" fillId="0" borderId="48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6" fillId="0" borderId="27" xfId="8" applyFont="1" applyBorder="1" applyAlignment="1">
      <alignment horizontal="right" vertical="center"/>
    </xf>
    <xf numFmtId="0" fontId="27" fillId="0" borderId="27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15" fillId="0" borderId="45" xfId="0" applyFont="1" applyBorder="1" applyAlignment="1">
      <alignment horizontal="left" vertical="top" wrapText="1"/>
    </xf>
    <xf numFmtId="0" fontId="15" fillId="0" borderId="28" xfId="0" applyFont="1" applyBorder="1" applyAlignment="1">
      <alignment horizontal="left" vertical="top" wrapText="1"/>
    </xf>
    <xf numFmtId="0" fontId="15" fillId="0" borderId="46" xfId="0" applyFont="1" applyBorder="1" applyAlignment="1">
      <alignment horizontal="left" vertical="top" wrapText="1"/>
    </xf>
    <xf numFmtId="0" fontId="15" fillId="0" borderId="50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47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center" wrapText="1"/>
    </xf>
    <xf numFmtId="167" fontId="5" fillId="0" borderId="5" xfId="1" applyNumberFormat="1" applyFont="1" applyBorder="1" applyAlignment="1">
      <alignment horizontal="left" vertical="top" wrapText="1"/>
    </xf>
    <xf numFmtId="167" fontId="5" fillId="0" borderId="6" xfId="1" applyNumberFormat="1" applyFont="1" applyBorder="1" applyAlignment="1">
      <alignment horizontal="left" vertical="top" wrapText="1"/>
    </xf>
    <xf numFmtId="167" fontId="5" fillId="0" borderId="7" xfId="1" applyNumberFormat="1" applyFont="1" applyBorder="1" applyAlignment="1">
      <alignment horizontal="left" vertical="top" wrapText="1"/>
    </xf>
    <xf numFmtId="167" fontId="5" fillId="0" borderId="8" xfId="1" applyNumberFormat="1" applyFont="1" applyBorder="1" applyAlignment="1">
      <alignment horizontal="left" vertical="top" wrapText="1"/>
    </xf>
    <xf numFmtId="167" fontId="5" fillId="0" borderId="0" xfId="1" applyNumberFormat="1" applyFont="1" applyBorder="1" applyAlignment="1">
      <alignment horizontal="left" vertical="top" wrapText="1"/>
    </xf>
    <xf numFmtId="167" fontId="5" fillId="0" borderId="9" xfId="1" applyNumberFormat="1" applyFont="1" applyBorder="1" applyAlignment="1">
      <alignment horizontal="left" vertical="top" wrapText="1"/>
    </xf>
    <xf numFmtId="167" fontId="5" fillId="0" borderId="10" xfId="1" applyNumberFormat="1" applyFont="1" applyBorder="1" applyAlignment="1">
      <alignment horizontal="left" vertical="top" wrapText="1"/>
    </xf>
    <xf numFmtId="167" fontId="5" fillId="0" borderId="11" xfId="1" applyNumberFormat="1" applyFont="1" applyBorder="1" applyAlignment="1">
      <alignment horizontal="left" vertical="top" wrapText="1"/>
    </xf>
    <xf numFmtId="167" fontId="5" fillId="0" borderId="12" xfId="1" applyNumberFormat="1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6" applyNumberFormat="1" applyFont="1" applyFill="1" applyBorder="1" applyAlignment="1">
      <alignment horizontal="center" vertical="center"/>
    </xf>
    <xf numFmtId="167" fontId="12" fillId="0" borderId="0" xfId="2" applyNumberFormat="1" applyFont="1" applyFill="1" applyAlignment="1">
      <alignment horizontal="center"/>
    </xf>
    <xf numFmtId="0" fontId="48" fillId="0" borderId="0" xfId="3" applyNumberFormat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6" applyNumberFormat="1" applyFont="1" applyFill="1" applyAlignment="1">
      <alignment horizontal="center" vertical="center"/>
    </xf>
    <xf numFmtId="167" fontId="5" fillId="10" borderId="22" xfId="1" applyNumberFormat="1" applyFont="1" applyFill="1" applyBorder="1" applyAlignment="1" applyProtection="1">
      <alignment wrapText="1"/>
      <protection locked="0"/>
    </xf>
    <xf numFmtId="0" fontId="5" fillId="10" borderId="0" xfId="0" applyFont="1" applyFill="1" applyAlignment="1">
      <alignment wrapText="1"/>
    </xf>
    <xf numFmtId="0" fontId="5" fillId="10" borderId="21" xfId="0" applyFont="1" applyFill="1" applyBorder="1" applyAlignment="1">
      <alignment wrapText="1"/>
    </xf>
    <xf numFmtId="167" fontId="5" fillId="10" borderId="19" xfId="1" applyNumberFormat="1" applyFont="1" applyFill="1" applyBorder="1" applyAlignment="1" applyProtection="1">
      <alignment wrapText="1"/>
      <protection locked="0"/>
    </xf>
    <xf numFmtId="0" fontId="5" fillId="10" borderId="6" xfId="0" applyFont="1" applyFill="1" applyBorder="1" applyAlignment="1">
      <alignment wrapText="1"/>
    </xf>
    <xf numFmtId="0" fontId="5" fillId="10" borderId="18" xfId="0" applyFont="1" applyFill="1" applyBorder="1" applyAlignment="1">
      <alignment wrapText="1"/>
    </xf>
    <xf numFmtId="0" fontId="7" fillId="0" borderId="0" xfId="6" applyNumberFormat="1" applyFont="1" applyFill="1" applyAlignment="1">
      <alignment horizontal="left" vertical="center"/>
    </xf>
    <xf numFmtId="0" fontId="7" fillId="0" borderId="0" xfId="6" applyNumberFormat="1" applyFont="1" applyFill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164" fontId="6" fillId="12" borderId="3" xfId="1" applyNumberFormat="1" applyFont="1" applyFill="1" applyBorder="1" applyAlignment="1">
      <alignment horizontal="center"/>
    </xf>
    <xf numFmtId="49" fontId="32" fillId="0" borderId="28" xfId="0" applyNumberFormat="1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right" vertical="top"/>
    </xf>
    <xf numFmtId="0" fontId="7" fillId="0" borderId="0" xfId="1" applyNumberFormat="1" applyFont="1" applyFill="1" applyAlignment="1">
      <alignment horizontal="left" vertical="center"/>
    </xf>
    <xf numFmtId="0" fontId="7" fillId="0" borderId="4" xfId="1" applyNumberFormat="1" applyFont="1" applyFill="1" applyBorder="1" applyAlignment="1">
      <alignment horizontal="left" vertical="center"/>
    </xf>
    <xf numFmtId="167" fontId="5" fillId="0" borderId="1" xfId="1" applyNumberFormat="1" applyFont="1" applyBorder="1" applyAlignment="1">
      <alignment horizontal="center"/>
    </xf>
    <xf numFmtId="167" fontId="5" fillId="0" borderId="16" xfId="1" applyNumberFormat="1" applyFont="1" applyBorder="1" applyAlignment="1">
      <alignment horizontal="center"/>
    </xf>
    <xf numFmtId="167" fontId="5" fillId="0" borderId="2" xfId="1" applyNumberFormat="1" applyFont="1" applyBorder="1" applyAlignment="1">
      <alignment horizontal="center"/>
    </xf>
    <xf numFmtId="14" fontId="30" fillId="5" borderId="29" xfId="9" applyNumberFormat="1" applyFont="1" applyFill="1" applyBorder="1" applyAlignment="1">
      <alignment horizontal="center"/>
    </xf>
    <xf numFmtId="14" fontId="30" fillId="5" borderId="30" xfId="9" applyNumberFormat="1" applyFont="1" applyFill="1" applyBorder="1" applyAlignment="1">
      <alignment horizontal="center"/>
    </xf>
    <xf numFmtId="167" fontId="17" fillId="0" borderId="28" xfId="2" applyNumberFormat="1" applyFont="1" applyFill="1" applyBorder="1" applyAlignment="1">
      <alignment horizontal="left"/>
    </xf>
    <xf numFmtId="167" fontId="10" fillId="0" borderId="0" xfId="5" applyNumberForma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7" fontId="18" fillId="0" borderId="28" xfId="1" applyNumberFormat="1" applyFont="1" applyBorder="1" applyAlignment="1">
      <alignment horizontal="left"/>
    </xf>
    <xf numFmtId="170" fontId="8" fillId="0" borderId="28" xfId="1" applyNumberFormat="1" applyFont="1" applyBorder="1" applyAlignment="1">
      <alignment horizontal="left"/>
    </xf>
    <xf numFmtId="167" fontId="32" fillId="0" borderId="1" xfId="1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4" fontId="32" fillId="0" borderId="1" xfId="1" applyNumberFormat="1" applyFont="1" applyBorder="1" applyAlignment="1">
      <alignment horizontal="left" vertical="center"/>
    </xf>
    <xf numFmtId="14" fontId="4" fillId="0" borderId="16" xfId="0" applyNumberFormat="1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4" fillId="0" borderId="4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1" fontId="7" fillId="0" borderId="0" xfId="0" applyNumberFormat="1" applyFont="1" applyAlignment="1">
      <alignment horizontal="left" vertical="center"/>
    </xf>
    <xf numFmtId="49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28" xfId="0" applyFont="1" applyBorder="1" applyAlignment="1">
      <alignment horizontal="left" vertical="center"/>
    </xf>
    <xf numFmtId="1" fontId="7" fillId="0" borderId="4" xfId="0" applyNumberFormat="1" applyFont="1" applyBorder="1" applyAlignment="1">
      <alignment horizontal="left" vertical="center"/>
    </xf>
    <xf numFmtId="0" fontId="6" fillId="0" borderId="4" xfId="2" applyNumberFormat="1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166" fontId="34" fillId="0" borderId="4" xfId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40" fillId="0" borderId="0" xfId="2" applyNumberFormat="1" applyFont="1" applyFill="1" applyAlignment="1">
      <alignment horizontal="left"/>
    </xf>
    <xf numFmtId="0" fontId="21" fillId="0" borderId="0" xfId="0" applyFont="1" applyAlignment="1">
      <alignment horizontal="left"/>
    </xf>
    <xf numFmtId="12" fontId="36" fillId="0" borderId="0" xfId="1" applyNumberFormat="1" applyFont="1" applyFill="1" applyAlignment="1">
      <alignment horizontal="left" vertical="center"/>
    </xf>
    <xf numFmtId="0" fontId="6" fillId="0" borderId="0" xfId="1" applyNumberFormat="1" applyFont="1" applyBorder="1" applyAlignment="1"/>
    <xf numFmtId="174" fontId="9" fillId="5" borderId="1" xfId="0" applyNumberFormat="1" applyFont="1" applyFill="1" applyBorder="1" applyAlignment="1">
      <alignment horizontal="center" vertical="center"/>
    </xf>
    <xf numFmtId="174" fontId="9" fillId="5" borderId="2" xfId="0" applyNumberFormat="1" applyFont="1" applyFill="1" applyBorder="1" applyAlignment="1">
      <alignment horizontal="center" vertical="center"/>
    </xf>
    <xf numFmtId="167" fontId="6" fillId="0" borderId="28" xfId="1" applyNumberFormat="1" applyFont="1" applyBorder="1" applyAlignment="1">
      <alignment horizontal="left" vertical="center"/>
    </xf>
    <xf numFmtId="167" fontId="6" fillId="0" borderId="0" xfId="1" applyNumberFormat="1" applyFont="1" applyAlignment="1">
      <alignment horizontal="left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9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8" fillId="0" borderId="63" xfId="0" applyFont="1" applyBorder="1" applyAlignment="1">
      <alignment horizontal="center" vertical="center" wrapText="1"/>
    </xf>
    <xf numFmtId="0" fontId="58" fillId="0" borderId="67" xfId="0" applyFont="1" applyBorder="1" applyAlignment="1">
      <alignment horizontal="center" vertical="center" wrapText="1"/>
    </xf>
    <xf numFmtId="0" fontId="58" fillId="0" borderId="66" xfId="0" applyFont="1" applyBorder="1" applyAlignment="1">
      <alignment horizontal="center" vertical="center" wrapText="1"/>
    </xf>
    <xf numFmtId="0" fontId="58" fillId="19" borderId="13" xfId="0" applyFont="1" applyFill="1" applyBorder="1" applyAlignment="1">
      <alignment horizontal="center" vertical="center" wrapText="1"/>
    </xf>
    <xf numFmtId="0" fontId="58" fillId="19" borderId="14" xfId="0" applyFont="1" applyFill="1" applyBorder="1" applyAlignment="1">
      <alignment horizontal="center" vertical="center" wrapText="1"/>
    </xf>
    <xf numFmtId="0" fontId="58" fillId="19" borderId="15" xfId="0" applyFont="1" applyFill="1" applyBorder="1" applyAlignment="1">
      <alignment horizontal="center" vertical="center" wrapText="1"/>
    </xf>
    <xf numFmtId="0" fontId="61" fillId="0" borderId="63" xfId="0" applyFont="1" applyBorder="1" applyAlignment="1">
      <alignment horizontal="center" vertical="center" wrapText="1"/>
    </xf>
    <xf numFmtId="0" fontId="61" fillId="0" borderId="67" xfId="0" applyFont="1" applyBorder="1" applyAlignment="1">
      <alignment horizontal="center" vertical="center" wrapText="1"/>
    </xf>
    <xf numFmtId="0" fontId="61" fillId="0" borderId="66" xfId="0" applyFont="1" applyBorder="1" applyAlignment="1">
      <alignment horizontal="center" vertical="center" wrapText="1"/>
    </xf>
    <xf numFmtId="0" fontId="58" fillId="20" borderId="63" xfId="0" applyFont="1" applyFill="1" applyBorder="1" applyAlignment="1">
      <alignment horizontal="center" vertical="center" wrapText="1"/>
    </xf>
    <xf numFmtId="0" fontId="58" fillId="20" borderId="67" xfId="0" applyFont="1" applyFill="1" applyBorder="1" applyAlignment="1">
      <alignment horizontal="center" vertical="center" wrapText="1"/>
    </xf>
    <xf numFmtId="0" fontId="58" fillId="20" borderId="66" xfId="0" applyFont="1" applyFill="1" applyBorder="1" applyAlignment="1">
      <alignment horizontal="center" vertical="center" wrapText="1"/>
    </xf>
    <xf numFmtId="0" fontId="59" fillId="0" borderId="63" xfId="0" applyFont="1" applyBorder="1" applyAlignment="1">
      <alignment vertical="center" wrapText="1"/>
    </xf>
    <xf numFmtId="0" fontId="59" fillId="0" borderId="67" xfId="0" applyFont="1" applyBorder="1" applyAlignment="1">
      <alignment vertical="center" wrapText="1"/>
    </xf>
    <xf numFmtId="0" fontId="59" fillId="0" borderId="66" xfId="0" applyFont="1" applyBorder="1" applyAlignment="1">
      <alignment vertical="center" wrapText="1"/>
    </xf>
    <xf numFmtId="0" fontId="59" fillId="20" borderId="63" xfId="0" applyFont="1" applyFill="1" applyBorder="1" applyAlignment="1">
      <alignment horizontal="center" vertical="center" wrapText="1"/>
    </xf>
    <xf numFmtId="0" fontId="59" fillId="20" borderId="67" xfId="0" applyFont="1" applyFill="1" applyBorder="1" applyAlignment="1">
      <alignment horizontal="center" vertical="center" wrapText="1"/>
    </xf>
    <xf numFmtId="0" fontId="59" fillId="20" borderId="66" xfId="0" applyFont="1" applyFill="1" applyBorder="1" applyAlignment="1">
      <alignment horizontal="center" vertical="center" wrapText="1"/>
    </xf>
    <xf numFmtId="0" fontId="59" fillId="20" borderId="63" xfId="0" applyFont="1" applyFill="1" applyBorder="1" applyAlignment="1">
      <alignment vertical="center" wrapText="1"/>
    </xf>
    <xf numFmtId="0" fontId="59" fillId="20" borderId="67" xfId="0" applyFont="1" applyFill="1" applyBorder="1" applyAlignment="1">
      <alignment vertical="center" wrapText="1"/>
    </xf>
    <xf numFmtId="0" fontId="59" fillId="20" borderId="66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4" xfId="6" applyNumberFormat="1" applyFont="1" applyFill="1" applyBorder="1" applyAlignment="1">
      <alignment horizontal="center" vertical="center"/>
    </xf>
    <xf numFmtId="0" fontId="57" fillId="20" borderId="63" xfId="0" applyFont="1" applyFill="1" applyBorder="1" applyAlignment="1">
      <alignment horizontal="left" vertical="center" wrapText="1" indent="3"/>
    </xf>
    <xf numFmtId="0" fontId="57" fillId="20" borderId="67" xfId="0" applyFont="1" applyFill="1" applyBorder="1" applyAlignment="1">
      <alignment horizontal="left" vertical="center" wrapText="1" indent="3"/>
    </xf>
    <xf numFmtId="0" fontId="57" fillId="20" borderId="66" xfId="0" applyFont="1" applyFill="1" applyBorder="1" applyAlignment="1">
      <alignment horizontal="left" vertical="center" wrapText="1" indent="3"/>
    </xf>
    <xf numFmtId="0" fontId="58" fillId="20" borderId="63" xfId="0" applyFont="1" applyFill="1" applyBorder="1" applyAlignment="1">
      <alignment vertical="center" wrapText="1"/>
    </xf>
    <xf numFmtId="0" fontId="58" fillId="20" borderId="67" xfId="0" applyFont="1" applyFill="1" applyBorder="1" applyAlignment="1">
      <alignment vertical="center" wrapText="1"/>
    </xf>
    <xf numFmtId="0" fontId="58" fillId="20" borderId="66" xfId="0" applyFont="1" applyFill="1" applyBorder="1" applyAlignment="1">
      <alignment vertical="center" wrapText="1"/>
    </xf>
    <xf numFmtId="0" fontId="60" fillId="20" borderId="63" xfId="0" applyFont="1" applyFill="1" applyBorder="1" applyAlignment="1">
      <alignment vertical="center" wrapText="1"/>
    </xf>
    <xf numFmtId="0" fontId="60" fillId="20" borderId="67" xfId="0" applyFont="1" applyFill="1" applyBorder="1" applyAlignment="1">
      <alignment vertical="center" wrapText="1"/>
    </xf>
    <xf numFmtId="0" fontId="60" fillId="20" borderId="66" xfId="0" applyFont="1" applyFill="1" applyBorder="1" applyAlignment="1">
      <alignment vertical="center" wrapText="1"/>
    </xf>
    <xf numFmtId="0" fontId="57" fillId="20" borderId="63" xfId="0" applyFont="1" applyFill="1" applyBorder="1" applyAlignment="1">
      <alignment horizontal="center" vertical="center" wrapText="1"/>
    </xf>
    <xf numFmtId="0" fontId="57" fillId="20" borderId="67" xfId="0" applyFont="1" applyFill="1" applyBorder="1" applyAlignment="1">
      <alignment horizontal="center" vertical="center" wrapText="1"/>
    </xf>
    <xf numFmtId="0" fontId="57" fillId="20" borderId="66" xfId="0" applyFont="1" applyFill="1" applyBorder="1" applyAlignment="1">
      <alignment horizontal="center" vertical="center" wrapText="1"/>
    </xf>
    <xf numFmtId="0" fontId="59" fillId="20" borderId="5" xfId="0" applyFont="1" applyFill="1" applyBorder="1" applyAlignment="1">
      <alignment horizontal="center" vertical="center" wrapText="1"/>
    </xf>
    <xf numFmtId="0" fontId="59" fillId="20" borderId="6" xfId="0" applyFont="1" applyFill="1" applyBorder="1" applyAlignment="1">
      <alignment horizontal="center" vertical="center" wrapText="1"/>
    </xf>
    <xf numFmtId="0" fontId="59" fillId="20" borderId="7" xfId="0" applyFont="1" applyFill="1" applyBorder="1" applyAlignment="1">
      <alignment horizontal="center" vertical="center" wrapText="1"/>
    </xf>
    <xf numFmtId="0" fontId="59" fillId="20" borderId="8" xfId="0" applyFont="1" applyFill="1" applyBorder="1" applyAlignment="1">
      <alignment horizontal="center" vertical="center" wrapText="1"/>
    </xf>
    <xf numFmtId="0" fontId="59" fillId="20" borderId="0" xfId="0" applyFont="1" applyFill="1" applyAlignment="1">
      <alignment horizontal="center" vertical="center" wrapText="1"/>
    </xf>
    <xf numFmtId="0" fontId="59" fillId="20" borderId="9" xfId="0" applyFont="1" applyFill="1" applyBorder="1" applyAlignment="1">
      <alignment horizontal="center" vertical="center" wrapText="1"/>
    </xf>
    <xf numFmtId="0" fontId="59" fillId="20" borderId="10" xfId="0" applyFont="1" applyFill="1" applyBorder="1" applyAlignment="1">
      <alignment horizontal="center" vertical="center" wrapText="1"/>
    </xf>
    <xf numFmtId="0" fontId="59" fillId="20" borderId="11" xfId="0" applyFont="1" applyFill="1" applyBorder="1" applyAlignment="1">
      <alignment horizontal="center" vertical="center" wrapText="1"/>
    </xf>
    <xf numFmtId="0" fontId="59" fillId="20" borderId="1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1" xfId="6" applyNumberFormat="1" applyFont="1" applyFill="1" applyBorder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17" fillId="0" borderId="3" xfId="1" applyNumberFormat="1" applyFont="1" applyBorder="1" applyAlignment="1">
      <alignment horizontal="left"/>
    </xf>
    <xf numFmtId="175" fontId="27" fillId="0" borderId="3" xfId="1" applyNumberFormat="1" applyFont="1" applyBorder="1" applyAlignment="1">
      <alignment horizontal="right"/>
    </xf>
    <xf numFmtId="0" fontId="17" fillId="14" borderId="3" xfId="1" applyNumberFormat="1" applyFont="1" applyFill="1" applyBorder="1" applyAlignment="1">
      <alignment horizontal="left"/>
    </xf>
    <xf numFmtId="0" fontId="8" fillId="14" borderId="3" xfId="1" applyNumberFormat="1" applyFont="1" applyFill="1" applyBorder="1" applyAlignment="1">
      <alignment horizontal="left"/>
    </xf>
    <xf numFmtId="167" fontId="15" fillId="14" borderId="3" xfId="1" applyNumberFormat="1" applyFont="1" applyFill="1" applyBorder="1" applyAlignment="1">
      <alignment horizontal="left"/>
    </xf>
    <xf numFmtId="37" fontId="5" fillId="0" borderId="3" xfId="1" applyNumberFormat="1" applyFont="1" applyBorder="1" applyAlignment="1">
      <alignment horizontal="center"/>
    </xf>
    <xf numFmtId="37" fontId="5" fillId="0" borderId="51" xfId="1" applyNumberFormat="1" applyFont="1" applyBorder="1" applyAlignment="1">
      <alignment horizontal="center"/>
    </xf>
    <xf numFmtId="175" fontId="5" fillId="0" borderId="3" xfId="1" applyNumberFormat="1" applyFont="1" applyBorder="1" applyAlignment="1">
      <alignment horizontal="right"/>
    </xf>
    <xf numFmtId="49" fontId="5" fillId="0" borderId="3" xfId="1" applyNumberFormat="1" applyFont="1" applyBorder="1" applyAlignment="1">
      <alignment horizontal="left" vertical="top" wrapText="1"/>
    </xf>
    <xf numFmtId="49" fontId="5" fillId="0" borderId="3" xfId="1" applyNumberFormat="1" applyFont="1" applyBorder="1" applyAlignment="1">
      <alignment horizontal="left" vertical="top"/>
    </xf>
    <xf numFmtId="167" fontId="5" fillId="0" borderId="3" xfId="1" applyNumberFormat="1" applyFont="1" applyBorder="1" applyAlignment="1">
      <alignment horizontal="left"/>
    </xf>
    <xf numFmtId="167" fontId="5" fillId="0" borderId="51" xfId="1" applyNumberFormat="1" applyFont="1" applyBorder="1" applyAlignment="1">
      <alignment horizontal="left"/>
    </xf>
    <xf numFmtId="167" fontId="5" fillId="0" borderId="3" xfId="1" applyNumberFormat="1" applyFont="1" applyBorder="1" applyAlignment="1">
      <alignment horizontal="center"/>
    </xf>
    <xf numFmtId="167" fontId="5" fillId="0" borderId="51" xfId="1" applyNumberFormat="1" applyFont="1" applyBorder="1" applyAlignment="1">
      <alignment horizontal="center"/>
    </xf>
    <xf numFmtId="167" fontId="13" fillId="0" borderId="3" xfId="1" applyNumberFormat="1" applyFont="1" applyBorder="1" applyAlignment="1">
      <alignment horizontal="left"/>
    </xf>
    <xf numFmtId="167" fontId="13" fillId="14" borderId="0" xfId="1" applyNumberFormat="1" applyFont="1" applyFill="1" applyAlignment="1">
      <alignment horizontal="left"/>
    </xf>
    <xf numFmtId="167" fontId="27" fillId="14" borderId="0" xfId="1" applyNumberFormat="1" applyFont="1" applyFill="1" applyAlignment="1">
      <alignment horizontal="left"/>
    </xf>
    <xf numFmtId="166" fontId="16" fillId="0" borderId="4" xfId="1" applyFont="1" applyFill="1" applyBorder="1" applyAlignment="1">
      <alignment horizontal="left" vertical="center"/>
    </xf>
    <xf numFmtId="0" fontId="46" fillId="0" borderId="3" xfId="0" applyFont="1" applyBorder="1" applyAlignment="1">
      <alignment horizontal="left" vertical="center" wrapText="1"/>
    </xf>
    <xf numFmtId="0" fontId="47" fillId="14" borderId="3" xfId="0" applyFont="1" applyFill="1" applyBorder="1" applyAlignment="1">
      <alignment horizontal="left"/>
    </xf>
    <xf numFmtId="167" fontId="13" fillId="14" borderId="3" xfId="1" applyNumberFormat="1" applyFont="1" applyFill="1" applyBorder="1" applyAlignment="1">
      <alignment horizontal="left"/>
    </xf>
    <xf numFmtId="167" fontId="13" fillId="14" borderId="3" xfId="1" applyNumberFormat="1" applyFont="1" applyFill="1" applyBorder="1" applyAlignment="1">
      <alignment horizontal="center"/>
    </xf>
    <xf numFmtId="167" fontId="15" fillId="14" borderId="0" xfId="1" applyNumberFormat="1" applyFont="1" applyFill="1" applyAlignment="1">
      <alignment horizontal="left"/>
    </xf>
    <xf numFmtId="0" fontId="17" fillId="0" borderId="4" xfId="0" applyFont="1" applyBorder="1" applyAlignment="1">
      <alignment horizontal="left" vertical="center"/>
    </xf>
    <xf numFmtId="0" fontId="17" fillId="0" borderId="4" xfId="1" applyNumberFormat="1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16" xfId="1" applyNumberFormat="1" applyFont="1" applyFill="1" applyBorder="1" applyAlignment="1">
      <alignment horizontal="left" vertical="center"/>
    </xf>
    <xf numFmtId="0" fontId="18" fillId="0" borderId="0" xfId="1" applyNumberFormat="1" applyFont="1" applyBorder="1" applyAlignment="1">
      <alignment vertical="top"/>
    </xf>
    <xf numFmtId="0" fontId="17" fillId="0" borderId="4" xfId="1" applyNumberFormat="1" applyFont="1" applyBorder="1" applyAlignment="1">
      <alignment horizontal="center" vertical="top"/>
    </xf>
    <xf numFmtId="14" fontId="17" fillId="0" borderId="3" xfId="1" applyNumberFormat="1" applyFont="1" applyBorder="1" applyAlignment="1">
      <alignment horizontal="center" vertical="top"/>
    </xf>
    <xf numFmtId="0" fontId="43" fillId="0" borderId="0" xfId="1" applyNumberFormat="1" applyFont="1" applyBorder="1" applyAlignment="1">
      <alignment horizontal="left" readingOrder="1"/>
    </xf>
    <xf numFmtId="0" fontId="17" fillId="0" borderId="4" xfId="1" applyNumberFormat="1" applyFont="1" applyBorder="1" applyAlignment="1">
      <alignment horizontal="left" vertical="center"/>
    </xf>
    <xf numFmtId="170" fontId="17" fillId="0" borderId="4" xfId="1" applyNumberFormat="1" applyFont="1" applyBorder="1" applyAlignment="1">
      <alignment horizontal="center" vertical="center"/>
    </xf>
    <xf numFmtId="0" fontId="18" fillId="0" borderId="4" xfId="1" applyNumberFormat="1" applyFont="1" applyBorder="1" applyAlignment="1">
      <alignment horizontal="center" vertical="top"/>
    </xf>
    <xf numFmtId="0" fontId="18" fillId="0" borderId="0" xfId="1" applyNumberFormat="1" applyFont="1" applyBorder="1" applyAlignment="1">
      <alignment horizontal="left" vertical="center"/>
    </xf>
    <xf numFmtId="0" fontId="18" fillId="0" borderId="1" xfId="1" applyNumberFormat="1" applyFont="1" applyBorder="1" applyAlignment="1">
      <alignment horizontal="left" vertical="top"/>
    </xf>
    <xf numFmtId="0" fontId="18" fillId="0" borderId="16" xfId="1" applyNumberFormat="1" applyFont="1" applyBorder="1" applyAlignment="1">
      <alignment horizontal="left" vertical="top"/>
    </xf>
    <xf numFmtId="0" fontId="18" fillId="0" borderId="2" xfId="1" applyNumberFormat="1" applyFont="1" applyBorder="1" applyAlignment="1">
      <alignment horizontal="left" vertical="top"/>
    </xf>
    <xf numFmtId="167" fontId="13" fillId="0" borderId="0" xfId="1" applyNumberFormat="1" applyFont="1" applyAlignment="1">
      <alignment horizontal="center"/>
    </xf>
    <xf numFmtId="0" fontId="17" fillId="0" borderId="45" xfId="1" applyNumberFormat="1" applyFont="1" applyBorder="1" applyAlignment="1">
      <alignment horizontal="left"/>
    </xf>
    <xf numFmtId="0" fontId="17" fillId="0" borderId="28" xfId="1" applyNumberFormat="1" applyFont="1" applyBorder="1" applyAlignment="1">
      <alignment horizontal="left"/>
    </xf>
    <xf numFmtId="0" fontId="17" fillId="0" borderId="46" xfId="1" applyNumberFormat="1" applyFont="1" applyBorder="1" applyAlignment="1">
      <alignment horizontal="left"/>
    </xf>
    <xf numFmtId="0" fontId="18" fillId="0" borderId="45" xfId="1" applyNumberFormat="1" applyFont="1" applyBorder="1" applyAlignment="1">
      <alignment horizontal="left"/>
    </xf>
    <xf numFmtId="0" fontId="18" fillId="0" borderId="28" xfId="1" applyNumberFormat="1" applyFont="1" applyBorder="1" applyAlignment="1">
      <alignment horizontal="left"/>
    </xf>
    <xf numFmtId="0" fontId="18" fillId="0" borderId="46" xfId="1" applyNumberFormat="1" applyFont="1" applyBorder="1" applyAlignment="1">
      <alignment horizontal="left"/>
    </xf>
    <xf numFmtId="0" fontId="18" fillId="0" borderId="48" xfId="1" applyNumberFormat="1" applyFont="1" applyBorder="1" applyAlignment="1">
      <alignment horizontal="left"/>
    </xf>
    <xf numFmtId="0" fontId="18" fillId="0" borderId="0" xfId="1" applyNumberFormat="1" applyFont="1" applyBorder="1" applyAlignment="1">
      <alignment horizontal="left"/>
    </xf>
    <xf numFmtId="0" fontId="18" fillId="0" borderId="49" xfId="1" applyNumberFormat="1" applyFont="1" applyBorder="1" applyAlignment="1">
      <alignment horizontal="left"/>
    </xf>
    <xf numFmtId="0" fontId="18" fillId="0" borderId="50" xfId="1" applyNumberFormat="1" applyFont="1" applyBorder="1" applyAlignment="1">
      <alignment horizontal="left"/>
    </xf>
    <xf numFmtId="0" fontId="18" fillId="0" borderId="4" xfId="1" applyNumberFormat="1" applyFont="1" applyBorder="1" applyAlignment="1">
      <alignment horizontal="left"/>
    </xf>
    <xf numFmtId="0" fontId="18" fillId="0" borderId="47" xfId="1" applyNumberFormat="1" applyFont="1" applyBorder="1" applyAlignment="1">
      <alignment horizontal="left"/>
    </xf>
    <xf numFmtId="167" fontId="13" fillId="0" borderId="1" xfId="1" applyNumberFormat="1" applyFont="1" applyBorder="1" applyAlignment="1">
      <alignment horizontal="left" vertical="center"/>
    </xf>
    <xf numFmtId="167" fontId="13" fillId="0" borderId="16" xfId="1" applyNumberFormat="1" applyFont="1" applyBorder="1" applyAlignment="1">
      <alignment horizontal="left" vertical="center"/>
    </xf>
    <xf numFmtId="167" fontId="13" fillId="0" borderId="2" xfId="1" applyNumberFormat="1" applyFont="1" applyBorder="1" applyAlignment="1">
      <alignment horizontal="left" vertical="center"/>
    </xf>
    <xf numFmtId="167" fontId="13" fillId="0" borderId="1" xfId="1" applyNumberFormat="1" applyFont="1" applyBorder="1" applyAlignment="1">
      <alignment horizontal="left"/>
    </xf>
    <xf numFmtId="167" fontId="13" fillId="0" borderId="16" xfId="1" applyNumberFormat="1" applyFont="1" applyBorder="1" applyAlignment="1">
      <alignment horizontal="left"/>
    </xf>
    <xf numFmtId="167" fontId="13" fillId="0" borderId="2" xfId="1" applyNumberFormat="1" applyFont="1" applyBorder="1" applyAlignment="1">
      <alignment horizontal="left"/>
    </xf>
    <xf numFmtId="0" fontId="17" fillId="0" borderId="1" xfId="1" applyNumberFormat="1" applyFont="1" applyBorder="1" applyAlignment="1">
      <alignment horizontal="left"/>
    </xf>
    <xf numFmtId="0" fontId="17" fillId="0" borderId="16" xfId="1" applyNumberFormat="1" applyFont="1" applyBorder="1" applyAlignment="1">
      <alignment horizontal="left"/>
    </xf>
    <xf numFmtId="0" fontId="17" fillId="0" borderId="2" xfId="1" applyNumberFormat="1" applyFont="1" applyBorder="1" applyAlignment="1">
      <alignment horizontal="left"/>
    </xf>
    <xf numFmtId="0" fontId="18" fillId="0" borderId="0" xfId="1" applyNumberFormat="1" applyFont="1" applyBorder="1" applyAlignment="1">
      <alignment horizontal="left" readingOrder="1"/>
    </xf>
    <xf numFmtId="0" fontId="18" fillId="0" borderId="45" xfId="1" applyNumberFormat="1" applyFont="1" applyBorder="1" applyAlignment="1">
      <alignment vertical="top"/>
    </xf>
    <xf numFmtId="0" fontId="18" fillId="0" borderId="28" xfId="1" applyNumberFormat="1" applyFont="1" applyBorder="1" applyAlignment="1">
      <alignment vertical="top"/>
    </xf>
    <xf numFmtId="0" fontId="18" fillId="0" borderId="46" xfId="1" applyNumberFormat="1" applyFont="1" applyBorder="1" applyAlignment="1">
      <alignment vertical="top"/>
    </xf>
    <xf numFmtId="0" fontId="18" fillId="0" borderId="48" xfId="1" applyNumberFormat="1" applyFont="1" applyBorder="1" applyAlignment="1">
      <alignment vertical="top"/>
    </xf>
    <xf numFmtId="0" fontId="18" fillId="0" borderId="49" xfId="1" applyNumberFormat="1" applyFont="1" applyBorder="1" applyAlignment="1">
      <alignment vertical="top"/>
    </xf>
    <xf numFmtId="0" fontId="18" fillId="0" borderId="50" xfId="1" applyNumberFormat="1" applyFont="1" applyBorder="1" applyAlignment="1">
      <alignment vertical="top"/>
    </xf>
    <xf numFmtId="0" fontId="18" fillId="0" borderId="4" xfId="1" applyNumberFormat="1" applyFont="1" applyBorder="1" applyAlignment="1">
      <alignment vertical="top"/>
    </xf>
    <xf numFmtId="0" fontId="18" fillId="0" borderId="47" xfId="1" applyNumberFormat="1" applyFont="1" applyBorder="1" applyAlignment="1">
      <alignment vertical="top"/>
    </xf>
    <xf numFmtId="0" fontId="18" fillId="0" borderId="0" xfId="1" applyNumberFormat="1" applyFont="1" applyBorder="1" applyAlignment="1">
      <alignment horizontal="left" vertical="top"/>
    </xf>
    <xf numFmtId="0" fontId="44" fillId="0" borderId="3" xfId="0" applyFont="1" applyBorder="1" applyAlignment="1">
      <alignment horizontal="left"/>
    </xf>
    <xf numFmtId="0" fontId="45" fillId="0" borderId="3" xfId="0" applyFont="1" applyBorder="1" applyAlignment="1">
      <alignment horizontal="center"/>
    </xf>
    <xf numFmtId="0" fontId="45" fillId="0" borderId="51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176" fontId="4" fillId="0" borderId="1" xfId="0" applyNumberFormat="1" applyFont="1" applyBorder="1" applyAlignment="1">
      <alignment horizontal="center"/>
    </xf>
    <xf numFmtId="176" fontId="4" fillId="0" borderId="16" xfId="0" applyNumberFormat="1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15" fillId="13" borderId="1" xfId="0" applyFont="1" applyFill="1" applyBorder="1" applyAlignment="1">
      <alignment horizontal="left"/>
    </xf>
    <xf numFmtId="0" fontId="15" fillId="13" borderId="16" xfId="0" applyFont="1" applyFill="1" applyBorder="1" applyAlignment="1">
      <alignment horizontal="left"/>
    </xf>
    <xf numFmtId="0" fontId="15" fillId="13" borderId="2" xfId="0" applyFont="1" applyFill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49" fontId="45" fillId="0" borderId="3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left"/>
    </xf>
    <xf numFmtId="176" fontId="4" fillId="0" borderId="16" xfId="0" applyNumberFormat="1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167" fontId="5" fillId="0" borderId="6" xfId="1" applyNumberFormat="1" applyFont="1" applyBorder="1" applyAlignment="1">
      <alignment horizontal="center"/>
    </xf>
    <xf numFmtId="167" fontId="13" fillId="0" borderId="13" xfId="1" applyNumberFormat="1" applyFont="1" applyBorder="1" applyAlignment="1">
      <alignment horizontal="left"/>
    </xf>
    <xf numFmtId="167" fontId="13" fillId="0" borderId="14" xfId="1" applyNumberFormat="1" applyFont="1" applyBorder="1" applyAlignment="1">
      <alignment horizontal="left"/>
    </xf>
    <xf numFmtId="167" fontId="13" fillId="0" borderId="15" xfId="1" applyNumberFormat="1" applyFont="1" applyBorder="1" applyAlignment="1">
      <alignment horizontal="left"/>
    </xf>
    <xf numFmtId="167" fontId="15" fillId="0" borderId="14" xfId="1" applyNumberFormat="1" applyFont="1" applyBorder="1" applyAlignment="1">
      <alignment horizontal="left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167" fontId="5" fillId="0" borderId="8" xfId="1" applyNumberFormat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7" fontId="5" fillId="0" borderId="9" xfId="1" applyNumberFormat="1" applyFont="1" applyBorder="1" applyAlignment="1">
      <alignment horizontal="center"/>
    </xf>
    <xf numFmtId="167" fontId="5" fillId="0" borderId="10" xfId="1" applyNumberFormat="1" applyFont="1" applyBorder="1" applyAlignment="1">
      <alignment horizontal="center"/>
    </xf>
    <xf numFmtId="167" fontId="5" fillId="0" borderId="11" xfId="1" applyNumberFormat="1" applyFont="1" applyBorder="1" applyAlignment="1">
      <alignment horizontal="center"/>
    </xf>
    <xf numFmtId="167" fontId="5" fillId="0" borderId="12" xfId="1" applyNumberFormat="1" applyFont="1" applyBorder="1" applyAlignment="1">
      <alignment horizontal="center"/>
    </xf>
    <xf numFmtId="167" fontId="13" fillId="0" borderId="13" xfId="1" applyNumberFormat="1" applyFont="1" applyBorder="1" applyAlignment="1">
      <alignment horizontal="center"/>
    </xf>
    <xf numFmtId="167" fontId="13" fillId="0" borderId="14" xfId="1" applyNumberFormat="1" applyFont="1" applyBorder="1" applyAlignment="1">
      <alignment horizontal="center"/>
    </xf>
    <xf numFmtId="167" fontId="13" fillId="0" borderId="15" xfId="1" applyNumberFormat="1" applyFont="1" applyBorder="1" applyAlignment="1">
      <alignment horizontal="center"/>
    </xf>
    <xf numFmtId="0" fontId="13" fillId="0" borderId="5" xfId="1" applyNumberFormat="1" applyFont="1" applyBorder="1" applyAlignment="1">
      <alignment vertical="top"/>
    </xf>
    <xf numFmtId="0" fontId="13" fillId="0" borderId="6" xfId="1" applyNumberFormat="1" applyFont="1" applyBorder="1" applyAlignment="1">
      <alignment vertical="top"/>
    </xf>
    <xf numFmtId="0" fontId="13" fillId="0" borderId="7" xfId="1" applyNumberFormat="1" applyFont="1" applyBorder="1" applyAlignment="1">
      <alignment vertical="top"/>
    </xf>
    <xf numFmtId="0" fontId="13" fillId="0" borderId="8" xfId="1" applyNumberFormat="1" applyFont="1" applyBorder="1" applyAlignment="1">
      <alignment vertical="top"/>
    </xf>
    <xf numFmtId="0" fontId="13" fillId="0" borderId="0" xfId="1" applyNumberFormat="1" applyFont="1" applyBorder="1" applyAlignment="1">
      <alignment vertical="top"/>
    </xf>
    <xf numFmtId="0" fontId="13" fillId="0" borderId="9" xfId="1" applyNumberFormat="1" applyFont="1" applyBorder="1" applyAlignment="1">
      <alignment vertical="top"/>
    </xf>
    <xf numFmtId="0" fontId="13" fillId="0" borderId="10" xfId="1" applyNumberFormat="1" applyFont="1" applyBorder="1" applyAlignment="1">
      <alignment vertical="top"/>
    </xf>
    <xf numFmtId="0" fontId="13" fillId="0" borderId="11" xfId="1" applyNumberFormat="1" applyFont="1" applyBorder="1" applyAlignment="1">
      <alignment vertical="top"/>
    </xf>
    <xf numFmtId="0" fontId="13" fillId="0" borderId="12" xfId="1" applyNumberFormat="1" applyFont="1" applyBorder="1" applyAlignment="1">
      <alignment vertical="top"/>
    </xf>
    <xf numFmtId="167" fontId="15" fillId="0" borderId="13" xfId="1" applyNumberFormat="1" applyFont="1" applyBorder="1" applyAlignment="1">
      <alignment horizontal="center"/>
    </xf>
    <xf numFmtId="167" fontId="15" fillId="0" borderId="14" xfId="1" applyNumberFormat="1" applyFont="1" applyBorder="1" applyAlignment="1">
      <alignment horizontal="center"/>
    </xf>
    <xf numFmtId="167" fontId="15" fillId="0" borderId="15" xfId="1" applyNumberFormat="1" applyFont="1" applyBorder="1" applyAlignment="1">
      <alignment horizontal="center"/>
    </xf>
    <xf numFmtId="14" fontId="13" fillId="0" borderId="13" xfId="1" applyNumberFormat="1" applyFont="1" applyBorder="1" applyAlignment="1">
      <alignment horizontal="center"/>
    </xf>
    <xf numFmtId="14" fontId="13" fillId="0" borderId="14" xfId="1" applyNumberFormat="1" applyFont="1" applyBorder="1" applyAlignment="1">
      <alignment horizontal="center"/>
    </xf>
    <xf numFmtId="14" fontId="13" fillId="0" borderId="15" xfId="1" applyNumberFormat="1" applyFont="1" applyBorder="1" applyAlignment="1">
      <alignment horizontal="center"/>
    </xf>
    <xf numFmtId="0" fontId="17" fillId="0" borderId="13" xfId="1" applyNumberFormat="1" applyFont="1" applyBorder="1" applyAlignment="1">
      <alignment horizontal="center"/>
    </xf>
    <xf numFmtId="0" fontId="17" fillId="0" borderId="14" xfId="1" applyNumberFormat="1" applyFont="1" applyBorder="1" applyAlignment="1">
      <alignment horizontal="center"/>
    </xf>
    <xf numFmtId="0" fontId="17" fillId="0" borderId="15" xfId="1" applyNumberFormat="1" applyFont="1" applyBorder="1" applyAlignment="1">
      <alignment horizontal="center"/>
    </xf>
    <xf numFmtId="0" fontId="17" fillId="0" borderId="13" xfId="1" applyNumberFormat="1" applyFont="1" applyBorder="1" applyAlignment="1">
      <alignment horizontal="left"/>
    </xf>
    <xf numFmtId="0" fontId="17" fillId="0" borderId="14" xfId="1" applyNumberFormat="1" applyFont="1" applyBorder="1" applyAlignment="1">
      <alignment horizontal="left"/>
    </xf>
    <xf numFmtId="0" fontId="17" fillId="0" borderId="1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vertical="top"/>
    </xf>
    <xf numFmtId="49" fontId="15" fillId="0" borderId="6" xfId="1" applyNumberFormat="1" applyFont="1" applyBorder="1" applyAlignment="1">
      <alignment vertical="top"/>
    </xf>
    <xf numFmtId="49" fontId="15" fillId="0" borderId="7" xfId="1" applyNumberFormat="1" applyFont="1" applyBorder="1" applyAlignment="1">
      <alignment vertical="top"/>
    </xf>
    <xf numFmtId="49" fontId="15" fillId="0" borderId="8" xfId="1" applyNumberFormat="1" applyFont="1" applyBorder="1" applyAlignment="1">
      <alignment vertical="top"/>
    </xf>
    <xf numFmtId="49" fontId="15" fillId="0" borderId="0" xfId="1" applyNumberFormat="1" applyFont="1" applyBorder="1" applyAlignment="1">
      <alignment vertical="top"/>
    </xf>
    <xf numFmtId="49" fontId="15" fillId="0" borderId="9" xfId="1" applyNumberFormat="1" applyFont="1" applyBorder="1" applyAlignment="1">
      <alignment vertical="top"/>
    </xf>
    <xf numFmtId="49" fontId="15" fillId="0" borderId="10" xfId="1" applyNumberFormat="1" applyFont="1" applyBorder="1" applyAlignment="1">
      <alignment vertical="top"/>
    </xf>
    <xf numFmtId="49" fontId="15" fillId="0" borderId="11" xfId="1" applyNumberFormat="1" applyFont="1" applyBorder="1" applyAlignment="1">
      <alignment vertical="top"/>
    </xf>
    <xf numFmtId="49" fontId="15" fillId="0" borderId="12" xfId="1" applyNumberFormat="1" applyFont="1" applyBorder="1" applyAlignment="1">
      <alignment vertical="top"/>
    </xf>
    <xf numFmtId="0" fontId="18" fillId="0" borderId="5" xfId="1" applyNumberFormat="1" applyFont="1" applyBorder="1" applyAlignment="1">
      <alignment vertical="top"/>
    </xf>
    <xf numFmtId="0" fontId="18" fillId="0" borderId="6" xfId="1" applyNumberFormat="1" applyFont="1" applyBorder="1" applyAlignment="1">
      <alignment vertical="top"/>
    </xf>
    <xf numFmtId="0" fontId="18" fillId="0" borderId="7" xfId="1" applyNumberFormat="1" applyFont="1" applyBorder="1" applyAlignment="1">
      <alignment vertical="top"/>
    </xf>
    <xf numFmtId="0" fontId="18" fillId="0" borderId="8" xfId="1" applyNumberFormat="1" applyFont="1" applyBorder="1" applyAlignment="1">
      <alignment vertical="top"/>
    </xf>
    <xf numFmtId="0" fontId="18" fillId="0" borderId="9" xfId="1" applyNumberFormat="1" applyFont="1" applyBorder="1" applyAlignment="1">
      <alignment vertical="top"/>
    </xf>
    <xf numFmtId="0" fontId="18" fillId="0" borderId="10" xfId="1" applyNumberFormat="1" applyFont="1" applyBorder="1" applyAlignment="1">
      <alignment vertical="top"/>
    </xf>
    <xf numFmtId="0" fontId="18" fillId="0" borderId="11" xfId="1" applyNumberFormat="1" applyFont="1" applyBorder="1" applyAlignment="1">
      <alignment vertical="top"/>
    </xf>
    <xf numFmtId="0" fontId="18" fillId="0" borderId="12" xfId="1" applyNumberFormat="1" applyFont="1" applyBorder="1" applyAlignment="1">
      <alignment vertical="top"/>
    </xf>
    <xf numFmtId="0" fontId="17" fillId="0" borderId="13" xfId="1" applyNumberFormat="1" applyFont="1" applyBorder="1" applyAlignment="1"/>
    <xf numFmtId="0" fontId="17" fillId="0" borderId="14" xfId="1" applyNumberFormat="1" applyFont="1" applyBorder="1" applyAlignment="1"/>
    <xf numFmtId="0" fontId="17" fillId="0" borderId="15" xfId="1" applyNumberFormat="1" applyFont="1" applyBorder="1" applyAlignment="1"/>
    <xf numFmtId="165" fontId="15" fillId="0" borderId="13" xfId="13" applyFont="1" applyBorder="1" applyAlignment="1">
      <alignment horizontal="center"/>
    </xf>
    <xf numFmtId="165" fontId="15" fillId="0" borderId="14" xfId="13" applyFont="1" applyBorder="1" applyAlignment="1">
      <alignment horizontal="center"/>
    </xf>
    <xf numFmtId="165" fontId="15" fillId="0" borderId="15" xfId="13" applyFont="1" applyBorder="1" applyAlignment="1">
      <alignment horizontal="center"/>
    </xf>
    <xf numFmtId="0" fontId="17" fillId="0" borderId="10" xfId="1" applyNumberFormat="1" applyFont="1" applyBorder="1" applyAlignment="1">
      <alignment horizontal="left" readingOrder="1"/>
    </xf>
    <xf numFmtId="0" fontId="17" fillId="0" borderId="11" xfId="1" applyNumberFormat="1" applyFont="1" applyBorder="1" applyAlignment="1">
      <alignment horizontal="left" readingOrder="1"/>
    </xf>
    <xf numFmtId="49" fontId="17" fillId="0" borderId="16" xfId="0" applyNumberFormat="1" applyFont="1" applyBorder="1" applyAlignment="1">
      <alignment vertical="center"/>
    </xf>
    <xf numFmtId="169" fontId="15" fillId="0" borderId="13" xfId="1" applyNumberFormat="1" applyFont="1" applyBorder="1" applyAlignment="1">
      <alignment horizontal="center"/>
    </xf>
    <xf numFmtId="169" fontId="15" fillId="0" borderId="14" xfId="1" applyNumberFormat="1" applyFont="1" applyBorder="1" applyAlignment="1">
      <alignment horizontal="center"/>
    </xf>
    <xf numFmtId="169" fontId="15" fillId="0" borderId="15" xfId="1" applyNumberFormat="1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167" fontId="40" fillId="0" borderId="0" xfId="2" applyNumberFormat="1" applyFont="1" applyFill="1" applyAlignment="1">
      <alignment horizontal="center"/>
    </xf>
    <xf numFmtId="0" fontId="6" fillId="0" borderId="1" xfId="1" applyNumberFormat="1" applyFont="1" applyBorder="1" applyAlignment="1">
      <alignment horizontal="left"/>
    </xf>
    <xf numFmtId="0" fontId="6" fillId="0" borderId="16" xfId="1" applyNumberFormat="1" applyFont="1" applyBorder="1" applyAlignment="1">
      <alignment horizontal="left"/>
    </xf>
    <xf numFmtId="0" fontId="6" fillId="0" borderId="2" xfId="1" applyNumberFormat="1" applyFont="1" applyBorder="1" applyAlignment="1">
      <alignment horizontal="left"/>
    </xf>
    <xf numFmtId="49" fontId="6" fillId="0" borderId="3" xfId="1" applyNumberFormat="1" applyFont="1" applyBorder="1" applyAlignment="1">
      <alignment horizontal="left"/>
    </xf>
    <xf numFmtId="0" fontId="36" fillId="0" borderId="3" xfId="6" applyNumberFormat="1" applyFont="1" applyFill="1" applyBorder="1" applyAlignment="1">
      <alignment horizontal="left" vertical="center"/>
    </xf>
    <xf numFmtId="0" fontId="66" fillId="0" borderId="5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2" fontId="36" fillId="0" borderId="3" xfId="1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left" vertical="center"/>
    </xf>
    <xf numFmtId="0" fontId="21" fillId="0" borderId="3" xfId="3" applyNumberFormat="1" applyFont="1" applyFill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6" fillId="0" borderId="3" xfId="3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4" fillId="0" borderId="4" xfId="0" applyFont="1" applyBorder="1" applyAlignment="1"/>
    <xf numFmtId="0" fontId="4" fillId="0" borderId="47" xfId="0" applyFont="1" applyBorder="1" applyAlignment="1"/>
    <xf numFmtId="0" fontId="4" fillId="0" borderId="16" xfId="0" applyFont="1" applyBorder="1" applyAlignment="1"/>
    <xf numFmtId="0" fontId="4" fillId="0" borderId="2" xfId="0" applyFont="1" applyBorder="1" applyAlignment="1"/>
    <xf numFmtId="0" fontId="27" fillId="0" borderId="0" xfId="0" applyFont="1" applyAlignment="1"/>
  </cellXfs>
  <cellStyles count="15">
    <cellStyle name="20 % - uthevingsfarge 1 2" xfId="7" xr:uid="{00000000-0005-0000-0000-000000000000}"/>
    <cellStyle name="20% - Accent3" xfId="3" builtinId="38"/>
    <cellStyle name="40% - Accent1" xfId="2" builtinId="31"/>
    <cellStyle name="60% - Accent3" xfId="4" builtinId="40"/>
    <cellStyle name="Comma" xfId="1" builtinId="3"/>
    <cellStyle name="Currency" xfId="13" builtinId="4"/>
    <cellStyle name="Hyperkobling 2" xfId="8" xr:uid="{00000000-0005-0000-0000-000005000000}"/>
    <cellStyle name="Hyperlink" xfId="5" builtinId="8"/>
    <cellStyle name="Inndata 2" xfId="9" xr:uid="{00000000-0005-0000-0000-000006000000}"/>
    <cellStyle name="Normal" xfId="0" builtinId="0"/>
    <cellStyle name="Normal 2" xfId="12" xr:uid="{00000000-0005-0000-0000-000009000000}"/>
    <cellStyle name="Normal_KALKYLE" xfId="14" xr:uid="{00000000-0005-0000-0000-00000A000000}"/>
    <cellStyle name="Percent" xfId="6" builtinId="5"/>
    <cellStyle name="Tittel 2" xfId="10" xr:uid="{00000000-0005-0000-0000-00000C000000}"/>
    <cellStyle name="Uthevingsfarge2 2" xfId="11" xr:uid="{00000000-0005-0000-0000-00000D000000}"/>
  </cellStyles>
  <dxfs count="25"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_ &quot;kr&quot;\ * #,##0.00_ ;_ &quot;kr&quot;\ * \-#,##0.00_ ;_ &quot;kr&quot;\ * &quot;-&quot;??_ ;_ @_ 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3" formatCode="0\ %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solid">
          <fgColor indexed="64"/>
          <bgColor theme="6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 &quot;kr&quot;\ * #,##0_ ;_ &quot;kr&quot;\ * \-#,##0_ ;_ &quot;kr&quot;\ * &quot;-&quot;_ ;_ @_ "/>
      <fill>
        <patternFill patternType="solid">
          <fgColor indexed="64"/>
          <bgColor theme="6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solid">
          <fgColor indexed="64"/>
          <bgColor indexed="41"/>
        </patternFill>
      </fill>
    </dxf>
    <dxf>
      <font>
        <strike val="0"/>
        <outline val="0"/>
        <shadow val="0"/>
        <vertAlign val="baseline"/>
        <name val="Times New Roman"/>
        <scheme val="none"/>
      </font>
    </dxf>
    <dxf>
      <border>
        <top style="thin">
          <color theme="1" tint="0.499984740745262"/>
        </top>
      </border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bgColor indexed="65"/>
        </patternFill>
      </fill>
      <border>
        <top style="thin">
          <color indexed="55"/>
        </top>
      </border>
    </dxf>
    <dxf>
      <border>
        <top style="thin">
          <color theme="1" tint="0.499984740745262"/>
        </top>
      </border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76200</xdr:rowOff>
    </xdr:from>
    <xdr:to>
      <xdr:col>1</xdr:col>
      <xdr:colOff>800100</xdr:colOff>
      <xdr:row>2</xdr:row>
      <xdr:rowOff>84525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695325" cy="6179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11</xdr:row>
          <xdr:rowOff>152400</xdr:rowOff>
        </xdr:from>
        <xdr:to>
          <xdr:col>1</xdr:col>
          <xdr:colOff>809625</xdr:colOff>
          <xdr:row>13</xdr:row>
          <xdr:rowOff>200025</xdr:rowOff>
        </xdr:to>
        <xdr:sp macro="" textlink="">
          <xdr:nvSpPr>
            <xdr:cNvPr id="16387" name="Avmerkingsboks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14</xdr:row>
          <xdr:rowOff>552450</xdr:rowOff>
        </xdr:from>
        <xdr:to>
          <xdr:col>1</xdr:col>
          <xdr:colOff>628650</xdr:colOff>
          <xdr:row>16</xdr:row>
          <xdr:rowOff>47625</xdr:rowOff>
        </xdr:to>
        <xdr:sp macro="" textlink="">
          <xdr:nvSpPr>
            <xdr:cNvPr id="16388" name="Avmerkingsboks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2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17</xdr:row>
          <xdr:rowOff>0</xdr:rowOff>
        </xdr:from>
        <xdr:to>
          <xdr:col>1</xdr:col>
          <xdr:colOff>628650</xdr:colOff>
          <xdr:row>18</xdr:row>
          <xdr:rowOff>47625</xdr:rowOff>
        </xdr:to>
        <xdr:sp macro="" textlink="">
          <xdr:nvSpPr>
            <xdr:cNvPr id="16389" name="Avmerkingsboks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2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19</xdr:row>
          <xdr:rowOff>0</xdr:rowOff>
        </xdr:from>
        <xdr:to>
          <xdr:col>1</xdr:col>
          <xdr:colOff>628650</xdr:colOff>
          <xdr:row>20</xdr:row>
          <xdr:rowOff>47625</xdr:rowOff>
        </xdr:to>
        <xdr:sp macro="" textlink="">
          <xdr:nvSpPr>
            <xdr:cNvPr id="16390" name="Avmerkingsboks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2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21</xdr:row>
          <xdr:rowOff>0</xdr:rowOff>
        </xdr:from>
        <xdr:to>
          <xdr:col>1</xdr:col>
          <xdr:colOff>628650</xdr:colOff>
          <xdr:row>22</xdr:row>
          <xdr:rowOff>47625</xdr:rowOff>
        </xdr:to>
        <xdr:sp macro="" textlink="">
          <xdr:nvSpPr>
            <xdr:cNvPr id="16391" name="Avmerkingsboks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0</xdr:rowOff>
        </xdr:from>
        <xdr:to>
          <xdr:col>1</xdr:col>
          <xdr:colOff>628650</xdr:colOff>
          <xdr:row>26</xdr:row>
          <xdr:rowOff>85725</xdr:rowOff>
        </xdr:to>
        <xdr:sp macro="" textlink="">
          <xdr:nvSpPr>
            <xdr:cNvPr id="16392" name="Avmerkingsboks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30</xdr:row>
          <xdr:rowOff>0</xdr:rowOff>
        </xdr:from>
        <xdr:to>
          <xdr:col>1</xdr:col>
          <xdr:colOff>628650</xdr:colOff>
          <xdr:row>31</xdr:row>
          <xdr:rowOff>47625</xdr:rowOff>
        </xdr:to>
        <xdr:sp macro="" textlink="">
          <xdr:nvSpPr>
            <xdr:cNvPr id="16393" name="Avmerkingsboks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2</xdr:row>
      <xdr:rowOff>95250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2575" cy="1143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752474</xdr:colOff>
      <xdr:row>0</xdr:row>
      <xdr:rowOff>28575</xdr:rowOff>
    </xdr:from>
    <xdr:to>
      <xdr:col>6</xdr:col>
      <xdr:colOff>476249</xdr:colOff>
      <xdr:row>5</xdr:row>
      <xdr:rowOff>116784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4" y="28575"/>
          <a:ext cx="1381125" cy="12788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0</xdr:rowOff>
    </xdr:from>
    <xdr:to>
      <xdr:col>0</xdr:col>
      <xdr:colOff>1400176</xdr:colOff>
      <xdr:row>0</xdr:row>
      <xdr:rowOff>1195069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0"/>
          <a:ext cx="1371600" cy="119506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1</xdr:row>
      <xdr:rowOff>390525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2575" cy="1019175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44</xdr:row>
      <xdr:rowOff>19050</xdr:rowOff>
    </xdr:from>
    <xdr:to>
      <xdr:col>13</xdr:col>
      <xdr:colOff>533400</xdr:colOff>
      <xdr:row>51</xdr:row>
      <xdr:rowOff>228600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9050" y="9715500"/>
          <a:ext cx="7696200" cy="273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19050</xdr:colOff>
      <xdr:row>55</xdr:row>
      <xdr:rowOff>333375</xdr:rowOff>
    </xdr:from>
    <xdr:to>
      <xdr:col>14</xdr:col>
      <xdr:colOff>0</xdr:colOff>
      <xdr:row>62</xdr:row>
      <xdr:rowOff>314325</xdr:rowOff>
    </xdr:to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19050" y="13677900"/>
          <a:ext cx="7715250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nb-NO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65</xdr:row>
      <xdr:rowOff>57150</xdr:rowOff>
    </xdr:from>
    <xdr:to>
      <xdr:col>13</xdr:col>
      <xdr:colOff>495300</xdr:colOff>
      <xdr:row>68</xdr:row>
      <xdr:rowOff>295274</xdr:rowOff>
    </xdr:to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95250" y="16925925"/>
          <a:ext cx="7581900" cy="1295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/>
        </a:p>
      </xdr:txBody>
    </xdr:sp>
    <xdr:clientData/>
  </xdr:twoCellAnchor>
  <xdr:twoCellAnchor>
    <xdr:from>
      <xdr:col>0</xdr:col>
      <xdr:colOff>28575</xdr:colOff>
      <xdr:row>70</xdr:row>
      <xdr:rowOff>342900</xdr:rowOff>
    </xdr:from>
    <xdr:to>
      <xdr:col>13</xdr:col>
      <xdr:colOff>419100</xdr:colOff>
      <xdr:row>73</xdr:row>
      <xdr:rowOff>342900</xdr:rowOff>
    </xdr:to>
    <xdr:sp macro="" textlink="">
      <xdr:nvSpPr>
        <xdr:cNvPr id="6" name="TekstSylinder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28575" y="18811875"/>
          <a:ext cx="75723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/>
        </a:p>
      </xdr:txBody>
    </xdr:sp>
    <xdr:clientData/>
  </xdr:twoCellAnchor>
  <xdr:twoCellAnchor>
    <xdr:from>
      <xdr:col>0</xdr:col>
      <xdr:colOff>19050</xdr:colOff>
      <xdr:row>70</xdr:row>
      <xdr:rowOff>333375</xdr:rowOff>
    </xdr:from>
    <xdr:to>
      <xdr:col>13</xdr:col>
      <xdr:colOff>504825</xdr:colOff>
      <xdr:row>73</xdr:row>
      <xdr:rowOff>314325</xdr:rowOff>
    </xdr:to>
    <xdr:sp macro="" textlink="">
      <xdr:nvSpPr>
        <xdr:cNvPr id="7" name="TekstSylinder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19050" y="18802350"/>
          <a:ext cx="7667625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28574</xdr:colOff>
      <xdr:row>76</xdr:row>
      <xdr:rowOff>38100</xdr:rowOff>
    </xdr:from>
    <xdr:to>
      <xdr:col>13</xdr:col>
      <xdr:colOff>476249</xdr:colOff>
      <xdr:row>78</xdr:row>
      <xdr:rowOff>323850</xdr:rowOff>
    </xdr:to>
    <xdr:sp macro="" textlink="">
      <xdr:nvSpPr>
        <xdr:cNvPr id="8" name="TekstSylinder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28574" y="20450175"/>
          <a:ext cx="762952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114300</xdr:rowOff>
    </xdr:from>
    <xdr:to>
      <xdr:col>5</xdr:col>
      <xdr:colOff>2352675</xdr:colOff>
      <xdr:row>65</xdr:row>
      <xdr:rowOff>133350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95250" y="6591300"/>
          <a:ext cx="9163050" cy="592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885265</xdr:colOff>
      <xdr:row>3</xdr:row>
      <xdr:rowOff>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799540" cy="742950"/>
        </a:xfrm>
        <a:prstGeom prst="rect">
          <a:avLst/>
        </a:prstGeom>
      </xdr:spPr>
    </xdr:pic>
    <xdr:clientData/>
  </xdr:twoCellAnchor>
  <xdr:twoCellAnchor>
    <xdr:from>
      <xdr:col>6</xdr:col>
      <xdr:colOff>756046</xdr:colOff>
      <xdr:row>10</xdr:row>
      <xdr:rowOff>11906</xdr:rowOff>
    </xdr:from>
    <xdr:to>
      <xdr:col>10</xdr:col>
      <xdr:colOff>11906</xdr:colOff>
      <xdr:row>17</xdr:row>
      <xdr:rowOff>184547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404371" y="754856"/>
          <a:ext cx="2303860" cy="1182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i="1"/>
            <a:t>Gule</a:t>
          </a:r>
          <a:r>
            <a:rPr lang="nb-NO" sz="1100" i="1" baseline="0"/>
            <a:t> felter trenger ikke endres. </a:t>
          </a:r>
        </a:p>
        <a:p>
          <a:r>
            <a:rPr lang="nb-NO" sz="1100" i="1" baseline="0"/>
            <a:t>Datoene og verdiene er kun som et eksempel.</a:t>
          </a:r>
          <a:endParaRPr lang="nb-NO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76200</xdr:rowOff>
    </xdr:from>
    <xdr:to>
      <xdr:col>1</xdr:col>
      <xdr:colOff>800100</xdr:colOff>
      <xdr:row>2</xdr:row>
      <xdr:rowOff>84525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695325" cy="61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3</xdr:col>
      <xdr:colOff>401967</xdr:colOff>
      <xdr:row>4</xdr:row>
      <xdr:rowOff>9525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7625"/>
          <a:ext cx="1323975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114200</xdr:colOff>
      <xdr:row>0</xdr:row>
      <xdr:rowOff>104775</xdr:rowOff>
    </xdr:from>
    <xdr:to>
      <xdr:col>31</xdr:col>
      <xdr:colOff>8292</xdr:colOff>
      <xdr:row>3</xdr:row>
      <xdr:rowOff>66675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00" y="104775"/>
          <a:ext cx="1722892" cy="1200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781050</xdr:colOff>
      <xdr:row>2</xdr:row>
      <xdr:rowOff>85050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695325" cy="666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247650</xdr:colOff>
      <xdr:row>2</xdr:row>
      <xdr:rowOff>47625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904875" cy="81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171450</xdr:colOff>
      <xdr:row>2</xdr:row>
      <xdr:rowOff>28910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828675" cy="795673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24</xdr:row>
      <xdr:rowOff>85725</xdr:rowOff>
    </xdr:from>
    <xdr:to>
      <xdr:col>9</xdr:col>
      <xdr:colOff>714376</xdr:colOff>
      <xdr:row>24</xdr:row>
      <xdr:rowOff>1724025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" y="5124450"/>
          <a:ext cx="79248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Toleransegrensene i leggeanvisning fra produsenten av __________________ er avgjørende for om gulvet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kan legges i tråd med markedsføring fra produsent.</a:t>
          </a:r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Frøiland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Bygg Skade AS'</a:t>
          </a:r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målinger viser at kundens undergulv ikke overholder grensene fra produsenten (avvik ved undergulv). Frøiland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Bygg Skade AS'</a:t>
          </a:r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anbefaling er at vi utbedrer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avvikene i</a:t>
          </a:r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undergulv eller legger annen type gulv om mulig. Avretting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 gulv er en endring som isåfall bestilles separat og kommer som en tilleggskostnad. </a:t>
          </a:r>
          <a:endParaRPr lang="nb-NO">
            <a:effectLst/>
          </a:endParaRPr>
        </a:p>
        <a:p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Ved å signere på dette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skjemaet, aksepterer kunden at resultatet ikke blir som om undergulvet lå innenfor toleransegrenser angitt av produsent. </a:t>
          </a:r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Dette vil kunne gi seg utslag i for eksempel sprekker, utglidning, knirking og «bulking» i gulvet. </a:t>
          </a:r>
          <a:r>
            <a:rPr lang="nb-N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Kunden aksepterer også at mulig garantikrav mot gulvprodusent kan gå tapt ved at gulvet monteres på underlag som ikke overholder toleransegrensene. Frøiland Bygg Skade AS forplikter seg til å utføre arbeidet på fagmessig best mulig måte. Manglende fraråding og/eller mangler relatert til avvik ved undergulv kan likevel ikke gjøres gjeldende av kunde, jf. håndverkertjenesteloven §§ 7, 8 og 17. </a:t>
          </a:r>
          <a:endParaRPr lang="nb-NO">
            <a:effectLst/>
          </a:endParaRPr>
        </a:p>
        <a:p>
          <a:endParaRPr lang="nb-NO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1</xdr:row>
      <xdr:rowOff>390525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2575" cy="1019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2</xdr:row>
      <xdr:rowOff>104775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2575" cy="1152525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12</xdr:row>
      <xdr:rowOff>342900</xdr:rowOff>
    </xdr:from>
    <xdr:to>
      <xdr:col>14</xdr:col>
      <xdr:colOff>0</xdr:colOff>
      <xdr:row>15</xdr:row>
      <xdr:rowOff>342900</xdr:rowOff>
    </xdr:to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28575" y="5257800"/>
          <a:ext cx="77057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/>
        </a:p>
      </xdr:txBody>
    </xdr:sp>
    <xdr:clientData/>
  </xdr:twoCellAnchor>
  <xdr:twoCellAnchor>
    <xdr:from>
      <xdr:col>0</xdr:col>
      <xdr:colOff>19050</xdr:colOff>
      <xdr:row>12</xdr:row>
      <xdr:rowOff>190499</xdr:rowOff>
    </xdr:from>
    <xdr:to>
      <xdr:col>14</xdr:col>
      <xdr:colOff>0</xdr:colOff>
      <xdr:row>19</xdr:row>
      <xdr:rowOff>19050</xdr:rowOff>
    </xdr:to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19050" y="2933699"/>
          <a:ext cx="7848600" cy="1162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28575</xdr:colOff>
      <xdr:row>22</xdr:row>
      <xdr:rowOff>342900</xdr:rowOff>
    </xdr:from>
    <xdr:to>
      <xdr:col>14</xdr:col>
      <xdr:colOff>0</xdr:colOff>
      <xdr:row>25</xdr:row>
      <xdr:rowOff>342900</xdr:rowOff>
    </xdr:to>
    <xdr:sp macro="" textlink="">
      <xdr:nvSpPr>
        <xdr:cNvPr id="7" name="TekstSylinde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8575" y="2933700"/>
          <a:ext cx="783907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100"/>
        </a:p>
      </xdr:txBody>
    </xdr:sp>
    <xdr:clientData/>
  </xdr:twoCellAnchor>
  <xdr:twoCellAnchor>
    <xdr:from>
      <xdr:col>0</xdr:col>
      <xdr:colOff>19050</xdr:colOff>
      <xdr:row>22</xdr:row>
      <xdr:rowOff>190499</xdr:rowOff>
    </xdr:from>
    <xdr:to>
      <xdr:col>14</xdr:col>
      <xdr:colOff>0</xdr:colOff>
      <xdr:row>54</xdr:row>
      <xdr:rowOff>19050</xdr:rowOff>
    </xdr:to>
    <xdr:sp macro="" textlink="">
      <xdr:nvSpPr>
        <xdr:cNvPr id="8" name="TekstSylinde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9050" y="4838699"/>
          <a:ext cx="7848600" cy="6924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C$\Users\Trygve%20Lie\Fr&#248;iland%20bygg%20skade%20as\Rapporter%20&amp;%20skjema\M&#229;leprotoko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C$\Users\Trygve%20Lie\Fr&#248;iland%20bygg%20skade%20as\Rapporter%20&amp;%20skjema\Kalkyle%20m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ler%20og%20skjema/Stavanger/M&#229;leprotoko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ygve.lie/AppData/Local/Microsoft/Windows/INetCache/Content.Outlook/UBIR86BN/Prosjektevaluering%20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lles ut først"/>
      <sheetName val="Protokoll"/>
      <sheetName val="Målskisse"/>
      <sheetName val="Lister"/>
      <sheetName val="ruteark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fylling"/>
      <sheetName val="KALKYLE"/>
      <sheetName val="LISTER"/>
    </sheetNames>
    <sheetDataSet>
      <sheetData sheetId="0">
        <row r="10">
          <cell r="B10" t="str">
            <v>Priskalkyle</v>
          </cell>
        </row>
      </sheetData>
      <sheetData sheetId="1"/>
      <sheetData sheetId="2">
        <row r="2">
          <cell r="A2" t="str">
            <v>timer</v>
          </cell>
          <cell r="C2" t="str">
            <v>Priskalkyle</v>
          </cell>
        </row>
        <row r="3">
          <cell r="A3" t="str">
            <v>stk</v>
          </cell>
          <cell r="C3" t="str">
            <v>Prisestimat</v>
          </cell>
        </row>
        <row r="4">
          <cell r="A4" t="str">
            <v>lm</v>
          </cell>
          <cell r="C4" t="str">
            <v>Pristilbud</v>
          </cell>
        </row>
        <row r="5">
          <cell r="A5" t="str">
            <v>m²</v>
          </cell>
          <cell r="C5" t="str">
            <v>Medgåtte kostnader</v>
          </cell>
        </row>
        <row r="6">
          <cell r="A6" t="str">
            <v>m³</v>
          </cell>
          <cell r="C6" t="str">
            <v>Fakturagrunnlag</v>
          </cell>
        </row>
        <row r="7">
          <cell r="A7" t="str">
            <v>bilag</v>
          </cell>
          <cell r="C7" t="str">
            <v>Sluttfaktura</v>
          </cell>
        </row>
        <row r="8">
          <cell r="A8" t="str">
            <v>rundsum</v>
          </cell>
          <cell r="C8" t="str">
            <v>Fastpris</v>
          </cell>
        </row>
        <row r="9">
          <cell r="A9" t="str">
            <v>sum</v>
          </cell>
        </row>
        <row r="10">
          <cell r="A10" t="str">
            <v>fag</v>
          </cell>
        </row>
        <row r="11">
          <cell r="A11" t="str">
            <v>km</v>
          </cell>
        </row>
        <row r="12">
          <cell r="A12" t="str">
            <v>liter</v>
          </cell>
        </row>
        <row r="13">
          <cell r="A13" t="str">
            <v>sekk</v>
          </cell>
        </row>
        <row r="14">
          <cell r="A14" t="str">
            <v>par</v>
          </cell>
        </row>
        <row r="15">
          <cell r="A15" t="str">
            <v>Rull</v>
          </cell>
        </row>
        <row r="16">
          <cell r="A16" t="str">
            <v>pall</v>
          </cell>
        </row>
        <row r="17">
          <cell r="A17" t="str">
            <v>døgn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lles ut først"/>
      <sheetName val="Protokoll"/>
      <sheetName val="Målskisse"/>
      <sheetName val="Lister"/>
    </sheetNames>
    <sheetDataSet>
      <sheetData sheetId="0">
        <row r="7">
          <cell r="B7">
            <v>0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ering"/>
      <sheetName val="UE"/>
    </sheetNames>
    <sheetDataSet>
      <sheetData sheetId="0"/>
      <sheetData sheetId="1">
        <row r="15">
          <cell r="D15">
            <v>40000</v>
          </cell>
        </row>
        <row r="18">
          <cell r="D18">
            <v>10000</v>
          </cell>
        </row>
        <row r="21">
          <cell r="D21">
            <v>4000</v>
          </cell>
        </row>
        <row r="24">
          <cell r="D24">
            <v>1000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1" displayName="List1" ref="A15:I76" insertRowShift="1" totalsRowShown="0" headerRowDxfId="12" dataDxfId="11" tableBorderDxfId="10" dataCellStyle="Normal_KALKYLE">
  <tableColumns count="9">
    <tableColumn id="1" xr3:uid="{00000000-0010-0000-0000-000001000000}" name="Nr" dataDxfId="9">
      <calculatedColumnFormula>A15+1</calculatedColumnFormula>
    </tableColumn>
    <tableColumn id="2" xr3:uid="{00000000-0010-0000-0000-000002000000}" name="Beskrivelse" dataDxfId="8"/>
    <tableColumn id="3" xr3:uid="{00000000-0010-0000-0000-000003000000}" name="Antall" dataDxfId="7"/>
    <tableColumn id="9" xr3:uid="{00000000-0010-0000-0000-000009000000}" name="Avtalt _x000a_erstatning" dataDxfId="6"/>
    <tableColumn id="4" xr3:uid="{00000000-0010-0000-0000-000004000000}" name="Markeds-_x000a_pris" dataDxfId="5"/>
    <tableColumn id="10" xr3:uid="{00000000-0010-0000-0000-00000A000000}" name="Alder" dataDxfId="4"/>
    <tableColumn id="6" xr3:uid="{00000000-0010-0000-0000-000006000000}" name="Merknad" dataDxfId="3"/>
    <tableColumn id="7" xr3:uid="{00000000-0010-0000-0000-000007000000}" name="Fradrag i % " dataDxfId="2"/>
    <tableColumn id="8" xr3:uid="{00000000-0010-0000-0000-000008000000}" name="Sum" dataDxfId="1">
      <calculatedColumnFormula>List1[[#This Row],[Antall]]*List1[[#This Row],[Avtalt 
erstatning]]+(List1[[#This Row],[Antall]]*List1[[#This Row],[Markeds-
pris]]*(1-List1[[#This Row],[Fradrag i % 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http://www.iss.no/" TargetMode="External"/><Relationship Id="rId1" Type="http://schemas.openxmlformats.org/officeDocument/2006/relationships/hyperlink" Target="mailto:ostfold.dc@iss.no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kadetelemark@fbs.no" TargetMode="External"/><Relationship Id="rId18" Type="http://schemas.openxmlformats.org/officeDocument/2006/relationships/hyperlink" Target="mailto:hamar@froilandbygg.no" TargetMode="External"/><Relationship Id="rId26" Type="http://schemas.openxmlformats.org/officeDocument/2006/relationships/hyperlink" Target="mailto:moirana@froilandbygg.no" TargetMode="External"/><Relationship Id="rId3" Type="http://schemas.openxmlformats.org/officeDocument/2006/relationships/hyperlink" Target="mailto:akershus@fbs.no" TargetMode="External"/><Relationship Id="rId21" Type="http://schemas.openxmlformats.org/officeDocument/2006/relationships/hyperlink" Target="mailto:hallindal@froilandbygg.no" TargetMode="External"/><Relationship Id="rId34" Type="http://schemas.openxmlformats.org/officeDocument/2006/relationships/hyperlink" Target="mailto:baerum@fbs.no" TargetMode="External"/><Relationship Id="rId7" Type="http://schemas.openxmlformats.org/officeDocument/2006/relationships/hyperlink" Target="mailto:honefoss@froilandbygg.no" TargetMode="External"/><Relationship Id="rId12" Type="http://schemas.openxmlformats.org/officeDocument/2006/relationships/hyperlink" Target="mailto:haugesund@froilandbygg.no" TargetMode="External"/><Relationship Id="rId17" Type="http://schemas.openxmlformats.org/officeDocument/2006/relationships/hyperlink" Target="mailto:oddbjorn.bolstad@froilandbygg.no" TargetMode="External"/><Relationship Id="rId25" Type="http://schemas.openxmlformats.org/officeDocument/2006/relationships/hyperlink" Target="mailto:love@froilandbygg.no" TargetMode="External"/><Relationship Id="rId33" Type="http://schemas.openxmlformats.org/officeDocument/2006/relationships/hyperlink" Target="mailto:steinkjer@fbs.no" TargetMode="External"/><Relationship Id="rId2" Type="http://schemas.openxmlformats.org/officeDocument/2006/relationships/hyperlink" Target="mailto:tidemail@froilandbygg.no" TargetMode="External"/><Relationship Id="rId16" Type="http://schemas.openxmlformats.org/officeDocument/2006/relationships/hyperlink" Target="mailto:tromso@froilandbygg.no" TargetMode="External"/><Relationship Id="rId20" Type="http://schemas.openxmlformats.org/officeDocument/2006/relationships/hyperlink" Target="mailto:odda@froilandbygg.no" TargetMode="External"/><Relationship Id="rId29" Type="http://schemas.openxmlformats.org/officeDocument/2006/relationships/hyperlink" Target="mailto:alta@froilandbygg.no" TargetMode="External"/><Relationship Id="rId1" Type="http://schemas.openxmlformats.org/officeDocument/2006/relationships/hyperlink" Target="mailto:oslo@froilandbygg.no" TargetMode="External"/><Relationship Id="rId6" Type="http://schemas.openxmlformats.org/officeDocument/2006/relationships/hyperlink" Target="mailto:drammen@froilandbygg.no" TargetMode="External"/><Relationship Id="rId11" Type="http://schemas.openxmlformats.org/officeDocument/2006/relationships/hyperlink" Target="mailto:stord@fs.no" TargetMode="External"/><Relationship Id="rId24" Type="http://schemas.openxmlformats.org/officeDocument/2006/relationships/hyperlink" Target="mailto:vestfold@froilandbygg.no" TargetMode="External"/><Relationship Id="rId32" Type="http://schemas.openxmlformats.org/officeDocument/2006/relationships/hyperlink" Target="mailto:love@froilandbygg.no" TargetMode="External"/><Relationship Id="rId5" Type="http://schemas.openxmlformats.org/officeDocument/2006/relationships/hyperlink" Target="mailto:vestfold@froilandbygg.no" TargetMode="External"/><Relationship Id="rId15" Type="http://schemas.openxmlformats.org/officeDocument/2006/relationships/hyperlink" Target="mailto:alesund@froilandbygg.no" TargetMode="External"/><Relationship Id="rId23" Type="http://schemas.openxmlformats.org/officeDocument/2006/relationships/hyperlink" Target="mailto:oslosanering@froilandbygg.no" TargetMode="External"/><Relationship Id="rId28" Type="http://schemas.openxmlformats.org/officeDocument/2006/relationships/hyperlink" Target="mailto:sorkjosen@froilandbygg.no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bergen@fbs.no" TargetMode="External"/><Relationship Id="rId19" Type="http://schemas.openxmlformats.org/officeDocument/2006/relationships/hyperlink" Target="mailto:kongsvinger@froilandbygg.no" TargetMode="External"/><Relationship Id="rId31" Type="http://schemas.openxmlformats.org/officeDocument/2006/relationships/hyperlink" Target="mailto:molde@fbs.no" TargetMode="External"/><Relationship Id="rId4" Type="http://schemas.openxmlformats.org/officeDocument/2006/relationships/hyperlink" Target="mailto:akershus@fbs.no" TargetMode="External"/><Relationship Id="rId9" Type="http://schemas.openxmlformats.org/officeDocument/2006/relationships/hyperlink" Target="mailto:kristiansand@froilandbygg.no" TargetMode="External"/><Relationship Id="rId14" Type="http://schemas.openxmlformats.org/officeDocument/2006/relationships/hyperlink" Target="mailto:voss@fbs.no" TargetMode="External"/><Relationship Id="rId22" Type="http://schemas.openxmlformats.org/officeDocument/2006/relationships/hyperlink" Target="mailto:trondheim@froilandbygg.no" TargetMode="External"/><Relationship Id="rId27" Type="http://schemas.openxmlformats.org/officeDocument/2006/relationships/hyperlink" Target="mailto:bronnoysund@froilandbygg.no" TargetMode="External"/><Relationship Id="rId30" Type="http://schemas.openxmlformats.org/officeDocument/2006/relationships/hyperlink" Target="mailto:kirkenes@froilandbygg.no" TargetMode="External"/><Relationship Id="rId35" Type="http://schemas.openxmlformats.org/officeDocument/2006/relationships/hyperlink" Target="mailto:bodo@fbs.no" TargetMode="External"/><Relationship Id="rId8" Type="http://schemas.openxmlformats.org/officeDocument/2006/relationships/hyperlink" Target="mailto:mandal@froilandbygg.n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http://www.iss.no/" TargetMode="External"/><Relationship Id="rId1" Type="http://schemas.openxmlformats.org/officeDocument/2006/relationships/hyperlink" Target="mailto:ostfold.dc@iss.no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iss.no/" TargetMode="External"/><Relationship Id="rId1" Type="http://schemas.openxmlformats.org/officeDocument/2006/relationships/hyperlink" Target="mailto:ostfold.dc@iss.no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Arbeidsrutiner%20for%20t&#248;rkeprosess%20i%20IN4mo.pdf" TargetMode="External"/><Relationship Id="rId1" Type="http://schemas.openxmlformats.org/officeDocument/2006/relationships/hyperlink" Target="http://www.froilandbygg.no/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froilandbygg.n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iss.no/" TargetMode="External"/><Relationship Id="rId1" Type="http://schemas.openxmlformats.org/officeDocument/2006/relationships/hyperlink" Target="mailto:ostfold.dc@iss.no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iss.no/" TargetMode="External"/><Relationship Id="rId1" Type="http://schemas.openxmlformats.org/officeDocument/2006/relationships/hyperlink" Target="mailto:ostfold.dc@iss.no" TargetMode="Externa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ss.no/" TargetMode="External"/><Relationship Id="rId1" Type="http://schemas.openxmlformats.org/officeDocument/2006/relationships/hyperlink" Target="mailto:ostfold.dc@iss.no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1">
    <tabColor rgb="FFFF0000"/>
  </sheetPr>
  <dimension ref="A1:E20"/>
  <sheetViews>
    <sheetView showGridLines="0" showZeros="0" tabSelected="1" workbookViewId="0">
      <selection activeCell="B6" sqref="B6"/>
    </sheetView>
  </sheetViews>
  <sheetFormatPr defaultColWidth="9.140625" defaultRowHeight="15"/>
  <cols>
    <col min="1" max="1" width="16.28515625" style="49" customWidth="1"/>
    <col min="2" max="2" width="35.28515625" style="2" customWidth="1"/>
    <col min="3" max="16384" width="9.140625" style="49"/>
  </cols>
  <sheetData>
    <row r="1" spans="1:5">
      <c r="A1" s="478" t="s">
        <v>0</v>
      </c>
      <c r="B1" s="479"/>
    </row>
    <row r="2" spans="1:5">
      <c r="A2" s="1"/>
    </row>
    <row r="3" spans="1:5">
      <c r="A3" s="3" t="s">
        <v>1</v>
      </c>
      <c r="B3" s="458"/>
      <c r="C3" s="50" t="s">
        <v>2</v>
      </c>
      <c r="D3" s="51"/>
      <c r="E3" s="51"/>
    </row>
    <row r="4" spans="1:5">
      <c r="A4" s="3" t="s">
        <v>3</v>
      </c>
      <c r="B4" s="459"/>
    </row>
    <row r="5" spans="1:5">
      <c r="A5" s="4" t="s">
        <v>4</v>
      </c>
      <c r="B5" s="477"/>
    </row>
    <row r="6" spans="1:5">
      <c r="A6" s="4" t="s">
        <v>5</v>
      </c>
      <c r="B6" s="458"/>
      <c r="C6" s="50" t="s">
        <v>2</v>
      </c>
      <c r="D6" s="51"/>
      <c r="E6" s="51"/>
    </row>
    <row r="7" spans="1:5">
      <c r="A7" s="4" t="s">
        <v>6</v>
      </c>
      <c r="B7" s="460" t="str">
        <f>IF(B6=Lister!E17,"må fylles ut",IF(B6=Lister!E3,"Må fylles ut",IF(B6=Lister!E15,"Må fylles ut",IF(B6=Lister!E8,"Må fylles ut",IF(B6=Lister!E9,"Må fylles ut",IF(B6=Lister!E12,"Må fylles ut",IF(B6=Lister!E23,"Må fylles ut","ikke i bruk")))))))</f>
        <v>ikke i bruk</v>
      </c>
      <c r="C7" s="481"/>
      <c r="D7" s="482"/>
      <c r="E7" s="482"/>
    </row>
    <row r="8" spans="1:5">
      <c r="A8" s="4" t="s">
        <v>7</v>
      </c>
      <c r="B8" s="476"/>
      <c r="C8" s="249"/>
      <c r="D8" s="250"/>
      <c r="E8" s="250"/>
    </row>
    <row r="9" spans="1:5">
      <c r="A9" s="5" t="s">
        <v>8</v>
      </c>
      <c r="B9" s="458"/>
    </row>
    <row r="10" spans="1:5">
      <c r="A10" s="5" t="s">
        <v>9</v>
      </c>
      <c r="B10" s="473"/>
    </row>
    <row r="11" spans="1:5">
      <c r="A11" s="4" t="s">
        <v>10</v>
      </c>
      <c r="B11" s="473"/>
    </row>
    <row r="12" spans="1:5">
      <c r="A12" s="4" t="s">
        <v>11</v>
      </c>
      <c r="B12" s="472"/>
    </row>
    <row r="13" spans="1:5">
      <c r="A13" s="4" t="s">
        <v>12</v>
      </c>
      <c r="B13" s="458"/>
    </row>
    <row r="14" spans="1:5">
      <c r="A14" s="1"/>
    </row>
    <row r="15" spans="1:5">
      <c r="A15" s="480" t="s">
        <v>13</v>
      </c>
      <c r="B15" s="480"/>
    </row>
    <row r="16" spans="1:5">
      <c r="A16" s="6"/>
      <c r="B16" s="7"/>
    </row>
    <row r="17" spans="1:5">
      <c r="A17" s="8" t="s">
        <v>14</v>
      </c>
      <c r="B17" s="47"/>
      <c r="C17" s="50" t="s">
        <v>2</v>
      </c>
      <c r="D17" s="51"/>
      <c r="E17" s="51"/>
    </row>
    <row r="18" spans="1:5">
      <c r="A18" s="8" t="s">
        <v>15</v>
      </c>
      <c r="B18" s="474" t="b">
        <f>IF(B17=Lister!A24,Lister!B24,IF(B17=Lister!A25,Lister!B25,IF(B17=Lister!A26,Lister!B26,IF(B17=Lister!A27,Lister!B27,IF(B17=Lister!A28,Lister!B28,IF(B17=Lister!A29,Lister!B29,IF(B17=Lister!A30,Lister!B30,IF(B17=Lister!A31,Lister!B31,IF(B17=Lister!A32,Lister!B32,IF(B17=Lister!A33,Lister!B33,IF(B17=Lister!A34,Lister!B34,IF(B17=Lister!A35,Lister!B35,IF(B17=Lister!A36,Lister!B36,IF(B17=Lister!A37,Lister!B37,IF(B17=Lister!A38,Lister!B38,IF(B17=Lister!A39,Lister!B39,IF(B17=Lister!A40,Lister!B40,IF(B17=Lister!A41,Lister!B41,IF(B17=Lister!A42,Lister!B42,IF(B17=Lister!A44,Lister!B44,IF(B17=Lister!A45,Lister!B45,IF(B17=Lister!A46,Lister!B46,IF(B17=Lister!A47,Lister!B47,IF(B17=Lister!A48,Lister!B48,IF(B17=Lister!A49,Lister!B49,IF(B17=Lister!A50,Lister!B50,IF(B17=Lister!A43,Lister!B43,IF(B17=Lister!A51,Lister!B51,IF(B17=Lister!A52,Lister!B52,IF(B17=Lister!A53,Lister!B53,IF(B17=Lister!A54,Lister!B54,IF(B17=Lister!A55,Lister!B55,IF(B17=Lister!A56,Lister!B56,IF(B17=Lister!A57,Lister!B57,IF(B17=Lister!A58,Lister!B58,IF(B17=Lister!A59,Lister!B59))))))))))))))))))))))))))))))))))))</f>
        <v>0</v>
      </c>
    </row>
    <row r="19" spans="1:5">
      <c r="A19" s="9" t="s">
        <v>16</v>
      </c>
      <c r="B19" s="475" t="s">
        <v>17</v>
      </c>
    </row>
    <row r="20" spans="1:5">
      <c r="A20" s="10" t="s">
        <v>18</v>
      </c>
      <c r="B20" s="474">
        <f>IF(B17=Lister!A26,Lister!C26,IF(B17=Lister!A27,Lister!C27,IF(B17=Lister!A28,Lister!C28,IF(B17=Lister!A29,Lister!C29,IF(B17=Lister!A30,Lister!C30,IF(B17=Lister!A31,Lister!C31,IF(B17=Lister!A32,Lister!C32,IF(B17=Lister!A33,Lister!C33,IF(B17=Lister!A34,Lister!C34,IF(B17=Lister!A35,Lister!C35,IF(B17=Lister!A36,Lister!C36,IF(B17=Lister!A37,Lister!C37,IF(B17=Lister!A38,Lister!C38,IF(B17=Lister!A39,Lister!C39,IF(B17=Lister!A40,Lister!C40,IF(B17=Lister!A41,Lister!C41,IF(B17=Lister!A42,Lister!C42,IF(B17=Lister!A43,Lister!C43,IF(B17=Lister!A44,Lister!C44,IF(B17=Lister!A46,Lister!C46,IF(B17=Lister!A47,Lister!C47,IF(B17=Lister!A48,Lister!C48,IF(B17=Lister!A49,Lister!C49,IF(B17=Lister!A50,Lister!C50,IF(B17=Lister!A51,Lister!C51,IF(B17=Lister!A52,Lister!C52,IF(B17=Lister!A45,Lister!C45,IF(B17=Lister!A53,Lister!C53,IF(B17=Lister!A54,Lister!C54,IF(B17=Lister!A55,Lister!C55,IF(B17=Lister!A56,Lister!C56,IF(B17=Lister!A57,Lister!C57,IF(B17=Lister!A58,Lister!C58,IF(B17=Lister!A59,Lister!C59,IF(B17=Lister!A60,Lister!C60,IF(B17=Lister!A61,Lister!C61,IF(B17=Lister!A24,Lister!C24,IF(B17=Lister!A25,Lister!C25))))))))))))))))))))))))))))))))))))))</f>
        <v>0</v>
      </c>
    </row>
  </sheetData>
  <protectedRanges>
    <protectedRange sqref="A1:B1048576 C1:XFD11 C12:XFD1048576" name="Område1" securityDescriptor="O:WDG:WDD:(A;;CC;;;S-1-5-21-1078081533-1965331169-839522115-2486747)"/>
  </protectedRanges>
  <mergeCells count="3">
    <mergeCell ref="A1:B1"/>
    <mergeCell ref="A15:B15"/>
    <mergeCell ref="C7:E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Lister!$H$2:$H$11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Lister!$A$24:$A$59</xm:f>
          </x14:formula1>
          <xm:sqref>B17</xm:sqref>
        </x14:dataValidation>
        <x14:dataValidation type="list" allowBlank="1" showInputMessage="1" showErrorMessage="1" xr:uid="{00000000-0002-0000-0000-000001000000}">
          <x14:formula1>
            <xm:f>Lister!$E$2:$E$37</xm:f>
          </x14:formula1>
          <xm:sqref>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71"/>
  <dimension ref="A1:N45"/>
  <sheetViews>
    <sheetView showGridLines="0" showRowColHeaders="0" showZeros="0" showRuler="0" zoomScaleNormal="100" workbookViewId="0">
      <selection activeCell="D30" sqref="D30:H30"/>
    </sheetView>
  </sheetViews>
  <sheetFormatPr defaultColWidth="2" defaultRowHeight="12.75"/>
  <cols>
    <col min="1" max="1" width="7.7109375" style="11" customWidth="1"/>
    <col min="2" max="6" width="7.7109375" style="13" customWidth="1"/>
    <col min="7" max="7" width="9.5703125" style="13" customWidth="1"/>
    <col min="8" max="14" width="7.7109375" style="13" customWidth="1"/>
    <col min="15" max="253" width="9.140625" style="13" customWidth="1"/>
    <col min="254" max="16384" width="2" style="13"/>
  </cols>
  <sheetData>
    <row r="1" spans="1:14" ht="49.5" customHeight="1">
      <c r="B1" s="12"/>
      <c r="C1" s="12"/>
      <c r="D1" s="12"/>
      <c r="E1" s="12"/>
      <c r="F1" s="237" t="s">
        <v>324</v>
      </c>
      <c r="G1" s="12"/>
      <c r="H1" s="12"/>
      <c r="I1" s="12"/>
      <c r="J1" s="12"/>
      <c r="K1" s="12"/>
      <c r="L1" s="12"/>
    </row>
    <row r="2" spans="1:14" ht="33"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</row>
    <row r="3" spans="1:14" ht="12.75" customHeight="1">
      <c r="A3" s="15"/>
      <c r="B3" s="15"/>
      <c r="C3" s="15"/>
      <c r="D3" s="15"/>
      <c r="E3" s="15"/>
      <c r="F3" s="15"/>
      <c r="G3" s="15"/>
      <c r="H3" s="15"/>
      <c r="I3" s="16"/>
      <c r="J3" s="16"/>
      <c r="K3" s="16"/>
      <c r="L3" s="16"/>
      <c r="M3" s="48" t="str">
        <f ca="1">"Endringsmelingsdato:  "&amp;TEXT(TODAY(),"dd.mm:åå")</f>
        <v>Endringsmelingsdato:  03.01:22</v>
      </c>
    </row>
    <row r="4" spans="1:14" ht="4.5" customHeight="1">
      <c r="A4" s="13"/>
      <c r="C4" s="12"/>
      <c r="D4" s="12"/>
      <c r="H4" s="12"/>
      <c r="I4" s="12"/>
      <c r="J4" s="12"/>
      <c r="K4" s="12"/>
      <c r="M4" s="12"/>
    </row>
    <row r="5" spans="1:14" s="17" customFormat="1" ht="14.25" customHeight="1">
      <c r="A5" s="28" t="s">
        <v>1</v>
      </c>
      <c r="B5" s="29"/>
      <c r="C5" s="30"/>
      <c r="D5" s="659">
        <f>'Fylles ut først'!B3</f>
        <v>0</v>
      </c>
      <c r="E5" s="659"/>
      <c r="F5" s="659"/>
      <c r="H5" s="31" t="s">
        <v>4</v>
      </c>
      <c r="I5" s="30"/>
      <c r="J5" s="30"/>
      <c r="K5" s="660">
        <f>'Fylles ut først'!B5</f>
        <v>0</v>
      </c>
      <c r="L5" s="660"/>
      <c r="M5" s="660"/>
    </row>
    <row r="6" spans="1:14" s="17" customFormat="1" ht="14.25" customHeight="1">
      <c r="A6" s="28" t="s">
        <v>3</v>
      </c>
      <c r="B6" s="29"/>
      <c r="C6" s="30"/>
      <c r="D6" s="661">
        <f>'Fylles ut først'!B4</f>
        <v>0</v>
      </c>
      <c r="E6" s="661"/>
      <c r="F6" s="661"/>
      <c r="H6" s="31" t="s">
        <v>229</v>
      </c>
      <c r="I6" s="30"/>
      <c r="J6" s="30"/>
      <c r="K6" s="662">
        <f>'Fylles ut først'!B6</f>
        <v>0</v>
      </c>
      <c r="L6" s="662"/>
      <c r="M6" s="662"/>
    </row>
    <row r="7" spans="1:14" s="18" customFormat="1" ht="14.25" customHeight="1">
      <c r="A7" s="32" t="s">
        <v>292</v>
      </c>
      <c r="B7" s="33"/>
      <c r="C7" s="33"/>
      <c r="D7" s="659">
        <f>'Fylles ut først'!B11</f>
        <v>0</v>
      </c>
      <c r="E7" s="659"/>
      <c r="F7" s="659"/>
      <c r="G7" s="659"/>
      <c r="H7" s="34" t="s">
        <v>8</v>
      </c>
      <c r="I7" s="35"/>
      <c r="J7" s="35"/>
      <c r="K7" s="660">
        <f>'Fylles ut først'!B9</f>
        <v>0</v>
      </c>
      <c r="L7" s="660"/>
      <c r="M7" s="660"/>
    </row>
    <row r="8" spans="1:14" ht="12.75" customHeight="1">
      <c r="A8" s="19"/>
      <c r="B8" s="19"/>
      <c r="C8" s="19"/>
      <c r="D8" s="19"/>
      <c r="E8" s="20"/>
      <c r="F8" s="20"/>
      <c r="G8" s="19"/>
      <c r="H8" s="19"/>
      <c r="I8" s="19"/>
      <c r="J8" s="19"/>
      <c r="K8" s="19"/>
      <c r="L8" s="19"/>
      <c r="M8" s="19"/>
    </row>
    <row r="9" spans="1:14" ht="15.75">
      <c r="A9" s="235" t="s">
        <v>325</v>
      </c>
      <c r="B9" s="37"/>
      <c r="C9" s="37"/>
      <c r="D9" s="653">
        <f>'Fylles ut først'!B13</f>
        <v>0</v>
      </c>
      <c r="E9" s="653"/>
      <c r="F9" s="653"/>
      <c r="G9" s="653"/>
    </row>
    <row r="10" spans="1:14" ht="15" customHeight="1">
      <c r="A10" s="36"/>
      <c r="B10" s="24"/>
      <c r="D10" s="25"/>
      <c r="G10" s="25"/>
    </row>
    <row r="11" spans="1:14" ht="28.35" customHeight="1">
      <c r="A11" s="654" t="s">
        <v>326</v>
      </c>
      <c r="B11" s="654"/>
      <c r="C11" s="654"/>
      <c r="D11" s="654"/>
      <c r="E11" s="654"/>
      <c r="F11" s="654"/>
      <c r="G11" s="654"/>
      <c r="H11" s="654"/>
      <c r="I11" s="654"/>
      <c r="J11" s="654"/>
      <c r="K11" s="654"/>
      <c r="L11" s="654"/>
      <c r="M11" s="654"/>
      <c r="N11" s="654"/>
    </row>
    <row r="12" spans="1:14" ht="15.75" customHeight="1">
      <c r="A12" s="655" t="s">
        <v>327</v>
      </c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655"/>
      <c r="N12" s="655"/>
    </row>
    <row r="13" spans="1:14" ht="28.35" customHeight="1">
      <c r="A13" s="644"/>
      <c r="B13" s="644"/>
      <c r="C13" s="644"/>
      <c r="D13" s="644"/>
      <c r="E13" s="644"/>
      <c r="F13" s="644"/>
      <c r="G13" s="644"/>
      <c r="H13" s="644"/>
      <c r="I13" s="644"/>
      <c r="J13" s="644"/>
      <c r="K13" s="644"/>
      <c r="L13" s="644"/>
      <c r="M13" s="644"/>
      <c r="N13" s="644"/>
    </row>
    <row r="14" spans="1:14" ht="32.25" customHeight="1">
      <c r="A14" s="644"/>
      <c r="B14" s="644"/>
      <c r="C14" s="644"/>
      <c r="D14" s="644"/>
      <c r="E14" s="644"/>
      <c r="F14" s="644"/>
      <c r="G14" s="644"/>
      <c r="H14" s="644"/>
      <c r="I14" s="644"/>
      <c r="J14" s="644"/>
      <c r="K14" s="644"/>
      <c r="L14" s="644"/>
      <c r="M14" s="644"/>
      <c r="N14" s="644"/>
    </row>
    <row r="15" spans="1:14" ht="21" customHeight="1">
      <c r="A15" s="644"/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 s="644"/>
      <c r="N15" s="644"/>
    </row>
    <row r="16" spans="1:14" ht="28.35" customHeight="1">
      <c r="A16" s="644"/>
      <c r="B16" s="644"/>
      <c r="C16" s="644"/>
      <c r="D16" s="644"/>
      <c r="E16" s="644"/>
      <c r="F16" s="644"/>
      <c r="G16" s="644"/>
      <c r="H16" s="644"/>
      <c r="I16" s="644"/>
      <c r="J16" s="644"/>
      <c r="K16" s="644"/>
      <c r="L16" s="644"/>
      <c r="M16" s="644"/>
      <c r="N16" s="644"/>
    </row>
    <row r="17" spans="1:14" ht="28.35" customHeight="1">
      <c r="A17" s="644"/>
      <c r="B17" s="644"/>
      <c r="C17" s="644"/>
      <c r="D17" s="644"/>
      <c r="E17" s="644"/>
      <c r="F17" s="644"/>
      <c r="G17" s="644"/>
      <c r="H17" s="644"/>
      <c r="I17" s="644"/>
      <c r="J17" s="644"/>
      <c r="K17" s="644"/>
      <c r="L17" s="644"/>
      <c r="M17" s="644"/>
      <c r="N17" s="644"/>
    </row>
    <row r="18" spans="1:14" ht="12" customHeight="1">
      <c r="A18" s="644"/>
      <c r="B18" s="644"/>
      <c r="C18" s="644"/>
      <c r="D18" s="644"/>
      <c r="E18" s="644"/>
      <c r="F18" s="644"/>
      <c r="G18" s="644"/>
      <c r="H18" s="644"/>
      <c r="I18" s="644"/>
      <c r="J18" s="644"/>
      <c r="K18" s="644"/>
      <c r="L18" s="644"/>
      <c r="M18" s="644"/>
      <c r="N18" s="644"/>
    </row>
    <row r="19" spans="1:14" ht="28.35" customHeight="1">
      <c r="A19" s="644"/>
      <c r="B19" s="644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</row>
    <row r="20" spans="1:14" ht="14.25" customHeight="1">
      <c r="A20" s="13"/>
    </row>
    <row r="21" spans="1:14" ht="20.25" customHeight="1">
      <c r="A21" s="656" t="s">
        <v>247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7" t="s">
        <v>328</v>
      </c>
      <c r="N21" s="657"/>
    </row>
    <row r="22" spans="1:14" ht="28.35" customHeight="1">
      <c r="A22" s="650" t="s">
        <v>329</v>
      </c>
      <c r="B22" s="650"/>
      <c r="C22" s="650"/>
      <c r="D22" s="650"/>
      <c r="E22" s="650"/>
      <c r="F22" s="650"/>
      <c r="G22" s="650"/>
      <c r="H22" s="650"/>
      <c r="I22" s="650"/>
      <c r="J22" s="650"/>
      <c r="K22" s="650"/>
      <c r="L22" s="650"/>
      <c r="M22" s="637"/>
      <c r="N22" s="637"/>
    </row>
    <row r="23" spans="1:14" ht="14.25" customHeight="1">
      <c r="A23" s="13"/>
    </row>
    <row r="24" spans="1:14" ht="28.35" customHeight="1">
      <c r="A24" s="651" t="s">
        <v>330</v>
      </c>
      <c r="B24" s="651"/>
      <c r="C24" s="651"/>
      <c r="D24" s="651" t="s">
        <v>331</v>
      </c>
      <c r="E24" s="651"/>
      <c r="F24" s="651"/>
      <c r="G24" s="651"/>
      <c r="H24" s="651"/>
      <c r="I24" s="658" t="s">
        <v>248</v>
      </c>
      <c r="J24" s="658"/>
      <c r="K24" s="658" t="s">
        <v>332</v>
      </c>
      <c r="L24" s="658"/>
      <c r="M24" s="652" t="s">
        <v>305</v>
      </c>
      <c r="N24" s="652"/>
    </row>
    <row r="25" spans="1:14" ht="28.35" customHeight="1">
      <c r="A25" s="645" t="s">
        <v>333</v>
      </c>
      <c r="B25" s="645"/>
      <c r="C25" s="645"/>
      <c r="D25" s="646"/>
      <c r="E25" s="646"/>
      <c r="F25" s="646"/>
      <c r="G25" s="646"/>
      <c r="H25" s="646"/>
      <c r="I25" s="648"/>
      <c r="J25" s="648"/>
      <c r="K25" s="641"/>
      <c r="L25" s="641"/>
      <c r="M25" s="643">
        <f>K25*I25</f>
        <v>0</v>
      </c>
      <c r="N25" s="643"/>
    </row>
    <row r="26" spans="1:14" ht="28.35" customHeight="1">
      <c r="A26" s="645"/>
      <c r="B26" s="645"/>
      <c r="C26" s="645"/>
      <c r="D26" s="646"/>
      <c r="E26" s="646"/>
      <c r="F26" s="646"/>
      <c r="G26" s="646"/>
      <c r="H26" s="646"/>
      <c r="I26" s="648"/>
      <c r="J26" s="648"/>
      <c r="K26" s="641"/>
      <c r="L26" s="641"/>
      <c r="M26" s="643">
        <f t="shared" ref="M26:M29" si="0">K26*I26</f>
        <v>0</v>
      </c>
      <c r="N26" s="643"/>
    </row>
    <row r="27" spans="1:14" ht="28.35" customHeight="1">
      <c r="A27" s="645"/>
      <c r="B27" s="645"/>
      <c r="C27" s="645"/>
      <c r="D27" s="646"/>
      <c r="E27" s="646"/>
      <c r="F27" s="646"/>
      <c r="G27" s="646"/>
      <c r="H27" s="646"/>
      <c r="I27" s="648"/>
      <c r="J27" s="648"/>
      <c r="K27" s="641"/>
      <c r="L27" s="641"/>
      <c r="M27" s="643">
        <f t="shared" si="0"/>
        <v>0</v>
      </c>
      <c r="N27" s="643"/>
    </row>
    <row r="28" spans="1:14" ht="28.35" customHeight="1">
      <c r="A28" s="645"/>
      <c r="B28" s="645"/>
      <c r="C28" s="645"/>
      <c r="D28" s="646"/>
      <c r="E28" s="646"/>
      <c r="F28" s="646"/>
      <c r="G28" s="646"/>
      <c r="H28" s="646"/>
      <c r="I28" s="648"/>
      <c r="J28" s="648"/>
      <c r="K28" s="641"/>
      <c r="L28" s="641"/>
      <c r="M28" s="643">
        <f t="shared" si="0"/>
        <v>0</v>
      </c>
      <c r="N28" s="643"/>
    </row>
    <row r="29" spans="1:14" ht="28.35" customHeight="1">
      <c r="A29" s="645"/>
      <c r="B29" s="645"/>
      <c r="C29" s="645"/>
      <c r="D29" s="646"/>
      <c r="E29" s="646"/>
      <c r="F29" s="646"/>
      <c r="G29" s="646"/>
      <c r="H29" s="646"/>
      <c r="I29" s="648"/>
      <c r="J29" s="648"/>
      <c r="K29" s="641"/>
      <c r="L29" s="641"/>
      <c r="M29" s="643">
        <f t="shared" si="0"/>
        <v>0</v>
      </c>
      <c r="N29" s="643"/>
    </row>
    <row r="30" spans="1:14" ht="28.35" customHeight="1">
      <c r="A30" s="645" t="s">
        <v>334</v>
      </c>
      <c r="B30" s="645"/>
      <c r="C30" s="645"/>
      <c r="D30" s="646"/>
      <c r="E30" s="646"/>
      <c r="F30" s="646"/>
      <c r="G30" s="646"/>
      <c r="H30" s="646"/>
      <c r="I30" s="648"/>
      <c r="J30" s="648"/>
      <c r="K30" s="641"/>
      <c r="L30" s="641"/>
      <c r="M30" s="643">
        <f t="shared" ref="M30:M32" si="1">K30*I30</f>
        <v>0</v>
      </c>
      <c r="N30" s="643"/>
    </row>
    <row r="31" spans="1:14" ht="28.35" customHeight="1">
      <c r="A31" s="645"/>
      <c r="B31" s="645"/>
      <c r="C31" s="645"/>
      <c r="D31" s="646"/>
      <c r="E31" s="646"/>
      <c r="F31" s="646"/>
      <c r="G31" s="646"/>
      <c r="H31" s="646"/>
      <c r="I31" s="648"/>
      <c r="J31" s="648"/>
      <c r="K31" s="641"/>
      <c r="L31" s="641"/>
      <c r="M31" s="643">
        <f t="shared" si="1"/>
        <v>0</v>
      </c>
      <c r="N31" s="643"/>
    </row>
    <row r="32" spans="1:14" ht="28.35" customHeight="1">
      <c r="A32" s="645"/>
      <c r="B32" s="645"/>
      <c r="C32" s="645"/>
      <c r="D32" s="646"/>
      <c r="E32" s="646"/>
      <c r="F32" s="646"/>
      <c r="G32" s="646"/>
      <c r="H32" s="646"/>
      <c r="I32" s="648"/>
      <c r="J32" s="648"/>
      <c r="K32" s="641"/>
      <c r="L32" s="641"/>
      <c r="M32" s="643">
        <f t="shared" si="1"/>
        <v>0</v>
      </c>
      <c r="N32" s="643"/>
    </row>
    <row r="33" spans="1:14" ht="20.85" customHeight="1">
      <c r="A33" s="645"/>
      <c r="B33" s="645"/>
      <c r="C33" s="645"/>
      <c r="D33" s="646"/>
      <c r="E33" s="646"/>
      <c r="F33" s="646"/>
      <c r="G33" s="646"/>
      <c r="H33" s="646"/>
      <c r="I33" s="648"/>
      <c r="J33" s="648"/>
      <c r="K33" s="641"/>
      <c r="L33" s="641"/>
      <c r="M33" s="643">
        <f t="shared" ref="M33" si="2">K33*I33</f>
        <v>0</v>
      </c>
      <c r="N33" s="643"/>
    </row>
    <row r="34" spans="1:14" ht="28.35" customHeight="1">
      <c r="A34" s="644" t="s">
        <v>335</v>
      </c>
      <c r="B34" s="645"/>
      <c r="C34" s="645"/>
      <c r="D34" s="646"/>
      <c r="E34" s="646"/>
      <c r="F34" s="646"/>
      <c r="G34" s="646"/>
      <c r="H34" s="646"/>
      <c r="I34" s="648"/>
      <c r="J34" s="648"/>
      <c r="K34" s="641"/>
      <c r="L34" s="641"/>
      <c r="M34" s="643">
        <f t="shared" ref="M34:M36" si="3">K34*I34</f>
        <v>0</v>
      </c>
      <c r="N34" s="643"/>
    </row>
    <row r="35" spans="1:14" ht="28.35" customHeight="1">
      <c r="A35" s="645"/>
      <c r="B35" s="645"/>
      <c r="C35" s="645"/>
      <c r="D35" s="646"/>
      <c r="E35" s="646"/>
      <c r="F35" s="646"/>
      <c r="G35" s="646"/>
      <c r="H35" s="646"/>
      <c r="I35" s="648"/>
      <c r="J35" s="648"/>
      <c r="K35" s="641"/>
      <c r="L35" s="641"/>
      <c r="M35" s="643">
        <f t="shared" si="3"/>
        <v>0</v>
      </c>
      <c r="N35" s="643"/>
    </row>
    <row r="36" spans="1:14" ht="28.35" customHeight="1">
      <c r="A36" s="645"/>
      <c r="B36" s="645"/>
      <c r="C36" s="645"/>
      <c r="D36" s="647"/>
      <c r="E36" s="647"/>
      <c r="F36" s="647"/>
      <c r="G36" s="647"/>
      <c r="H36" s="647"/>
      <c r="I36" s="649"/>
      <c r="J36" s="649"/>
      <c r="K36" s="642"/>
      <c r="L36" s="642"/>
      <c r="M36" s="643">
        <f t="shared" si="3"/>
        <v>0</v>
      </c>
      <c r="N36" s="643"/>
    </row>
    <row r="37" spans="1:14" ht="28.35" customHeight="1">
      <c r="A37" s="636" t="s">
        <v>336</v>
      </c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7">
        <f>SUM(M25:N36)</f>
        <v>0</v>
      </c>
      <c r="N37" s="637"/>
    </row>
    <row r="38" spans="1:14" ht="9.75" customHeight="1"/>
    <row r="39" spans="1:14" ht="28.35" customHeight="1">
      <c r="A39" s="638" t="s">
        <v>247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40" t="s">
        <v>305</v>
      </c>
      <c r="N39" s="640"/>
    </row>
    <row r="40" spans="1:14" ht="28.35" customHeight="1">
      <c r="A40" s="636" t="s">
        <v>337</v>
      </c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7">
        <f>SUM(M37+M22)</f>
        <v>0</v>
      </c>
      <c r="N40" s="637"/>
    </row>
    <row r="41" spans="1:14" ht="28.35" customHeight="1"/>
    <row r="42" spans="1:14" ht="28.35" customHeight="1"/>
    <row r="43" spans="1:14" ht="28.35" customHeight="1"/>
    <row r="44" spans="1:14" ht="28.35" customHeight="1"/>
    <row r="45" spans="1:14" ht="28.35" customHeight="1"/>
  </sheetData>
  <protectedRanges>
    <protectedRange sqref="H5:L7 E1:L4 D10:E10 A10:B10 G10 A1:D9 E8:L9 O10:XFD10 M1:XFD9 A11:XFD1048576" name="Område1" securityDescriptor="O:WDG:WDD:(A;;CC;;;S-1-5-21-1078081533-1965331169-839522115-2486747)"/>
  </protectedRanges>
  <mergeCells count="77">
    <mergeCell ref="D7:G7"/>
    <mergeCell ref="K7:M7"/>
    <mergeCell ref="B2:L2"/>
    <mergeCell ref="D5:F5"/>
    <mergeCell ref="K5:M5"/>
    <mergeCell ref="D6:F6"/>
    <mergeCell ref="K6:M6"/>
    <mergeCell ref="A22:L22"/>
    <mergeCell ref="M22:N22"/>
    <mergeCell ref="A24:C24"/>
    <mergeCell ref="M24:N24"/>
    <mergeCell ref="D9:G9"/>
    <mergeCell ref="A11:N11"/>
    <mergeCell ref="A12:N12"/>
    <mergeCell ref="A13:N19"/>
    <mergeCell ref="A21:L21"/>
    <mergeCell ref="M21:N21"/>
    <mergeCell ref="K24:L24"/>
    <mergeCell ref="I24:J24"/>
    <mergeCell ref="D24:H24"/>
    <mergeCell ref="A25:C29"/>
    <mergeCell ref="D25:H25"/>
    <mergeCell ref="D26:H26"/>
    <mergeCell ref="D27:H27"/>
    <mergeCell ref="D28:H28"/>
    <mergeCell ref="D29:H29"/>
    <mergeCell ref="I25:J25"/>
    <mergeCell ref="I26:J26"/>
    <mergeCell ref="I27:J27"/>
    <mergeCell ref="I28:J28"/>
    <mergeCell ref="I29:J29"/>
    <mergeCell ref="K25:L25"/>
    <mergeCell ref="K26:L26"/>
    <mergeCell ref="K27:L27"/>
    <mergeCell ref="K28:L28"/>
    <mergeCell ref="K29:L29"/>
    <mergeCell ref="M30:N30"/>
    <mergeCell ref="M31:N31"/>
    <mergeCell ref="M32:N32"/>
    <mergeCell ref="M33:N33"/>
    <mergeCell ref="A30:C33"/>
    <mergeCell ref="D30:H30"/>
    <mergeCell ref="D31:H31"/>
    <mergeCell ref="D32:H32"/>
    <mergeCell ref="D33:H33"/>
    <mergeCell ref="I30:J30"/>
    <mergeCell ref="I31:J31"/>
    <mergeCell ref="I32:J32"/>
    <mergeCell ref="I33:J33"/>
    <mergeCell ref="K30:L30"/>
    <mergeCell ref="K31:L31"/>
    <mergeCell ref="K32:L32"/>
    <mergeCell ref="M25:N25"/>
    <mergeCell ref="M26:N26"/>
    <mergeCell ref="M27:N27"/>
    <mergeCell ref="M28:N28"/>
    <mergeCell ref="M29:N29"/>
    <mergeCell ref="A34:C36"/>
    <mergeCell ref="D34:H34"/>
    <mergeCell ref="D35:H35"/>
    <mergeCell ref="D36:H36"/>
    <mergeCell ref="I34:J34"/>
    <mergeCell ref="I35:J35"/>
    <mergeCell ref="I36:J36"/>
    <mergeCell ref="K33:L33"/>
    <mergeCell ref="K34:L34"/>
    <mergeCell ref="K35:L35"/>
    <mergeCell ref="K36:L36"/>
    <mergeCell ref="M34:N34"/>
    <mergeCell ref="M35:N35"/>
    <mergeCell ref="M36:N36"/>
    <mergeCell ref="A37:L37"/>
    <mergeCell ref="M37:N37"/>
    <mergeCell ref="A39:L39"/>
    <mergeCell ref="M39:N39"/>
    <mergeCell ref="A40:L40"/>
    <mergeCell ref="M40:N40"/>
  </mergeCells>
  <pageMargins left="0.7" right="0.7" top="0.75" bottom="0.75" header="0.3" footer="0.3"/>
  <pageSetup paperSize="9" scale="76" orientation="portrait" r:id="rId1"/>
  <headerFooter>
    <oddFooter xml:space="preserve">&amp;L&amp;"Times New Roman,Halvfet"&amp;12www.froilandbygg.no&amp;11
&amp;C&amp;"Times New Roman,Halvfet"&amp;12Frøiland Bygg Skade as
Moseidveien 5, 4033 Stavanger
Tlf: 51 95 85 50&amp;R&amp;"Times New Roman,Halvfet"&amp;12Mail: skade@froilandbygg.no&amp;"-,Normal"&amp;11
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81"/>
  <dimension ref="A1:N91"/>
  <sheetViews>
    <sheetView showGridLines="0" showRowColHeaders="0" showZeros="0" showRuler="0" view="pageLayout" zoomScaleNormal="100" workbookViewId="0">
      <selection activeCell="B2" sqref="B2:L2"/>
    </sheetView>
  </sheetViews>
  <sheetFormatPr defaultColWidth="2" defaultRowHeight="12.75"/>
  <cols>
    <col min="1" max="1" width="7.7109375" style="11" customWidth="1"/>
    <col min="2" max="6" width="7.7109375" style="13" customWidth="1"/>
    <col min="7" max="7" width="9.5703125" style="13" customWidth="1"/>
    <col min="8" max="14" width="7.7109375" style="13" customWidth="1"/>
    <col min="15" max="253" width="9.140625" style="13" customWidth="1"/>
    <col min="254" max="16384" width="2" style="13"/>
  </cols>
  <sheetData>
    <row r="1" spans="1:14" ht="49.5" customHeight="1">
      <c r="B1" s="12"/>
      <c r="C1" s="12"/>
      <c r="D1" s="12"/>
      <c r="E1" s="12"/>
      <c r="F1" s="237" t="s">
        <v>338</v>
      </c>
      <c r="G1" s="12"/>
      <c r="H1" s="12"/>
      <c r="I1" s="12"/>
      <c r="J1" s="12"/>
      <c r="K1" s="12"/>
      <c r="L1" s="12"/>
    </row>
    <row r="2" spans="1:14" ht="33"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</row>
    <row r="3" spans="1:14" ht="12.75" customHeight="1">
      <c r="A3" s="15"/>
      <c r="B3" s="15"/>
      <c r="C3" s="15"/>
      <c r="D3" s="15"/>
      <c r="E3" s="15"/>
      <c r="F3" s="15"/>
      <c r="G3" s="15"/>
      <c r="H3" s="15"/>
      <c r="I3" s="16"/>
      <c r="J3" s="16"/>
      <c r="K3" s="16"/>
      <c r="L3" s="16"/>
      <c r="M3" s="48" t="str">
        <f ca="1">"Bestillingsdato:  "&amp;TEXT(TODAY(),"dd.mm:åå")</f>
        <v>Bestillingsdato:  03.01:22</v>
      </c>
    </row>
    <row r="4" spans="1:14" ht="4.5" customHeight="1">
      <c r="A4" s="13"/>
      <c r="C4" s="12"/>
      <c r="D4" s="12"/>
      <c r="H4" s="12"/>
      <c r="I4" s="12"/>
      <c r="J4" s="12"/>
      <c r="K4" s="12"/>
      <c r="M4" s="12"/>
    </row>
    <row r="5" spans="1:14" s="17" customFormat="1" ht="14.25" customHeight="1">
      <c r="A5" s="28" t="s">
        <v>1</v>
      </c>
      <c r="B5" s="29"/>
      <c r="C5" s="30"/>
      <c r="D5" s="659">
        <f>'Fylles ut først'!B3</f>
        <v>0</v>
      </c>
      <c r="E5" s="659"/>
      <c r="F5" s="659"/>
      <c r="H5" s="31" t="s">
        <v>4</v>
      </c>
      <c r="I5" s="30"/>
      <c r="J5" s="30"/>
      <c r="K5" s="660">
        <f>'Fylles ut først'!B5</f>
        <v>0</v>
      </c>
      <c r="L5" s="660"/>
      <c r="M5" s="660"/>
    </row>
    <row r="6" spans="1:14" s="17" customFormat="1" ht="14.25" customHeight="1">
      <c r="A6" s="28" t="s">
        <v>3</v>
      </c>
      <c r="B6" s="29"/>
      <c r="C6" s="30"/>
      <c r="D6" s="661">
        <f>'Fylles ut først'!B4</f>
        <v>0</v>
      </c>
      <c r="E6" s="661"/>
      <c r="F6" s="661"/>
      <c r="H6" s="31" t="s">
        <v>229</v>
      </c>
      <c r="I6" s="30"/>
      <c r="J6" s="30"/>
      <c r="K6" s="662">
        <f>'Fylles ut først'!B6</f>
        <v>0</v>
      </c>
      <c r="L6" s="662"/>
      <c r="M6" s="662"/>
    </row>
    <row r="7" spans="1:14" s="18" customFormat="1" ht="14.25" customHeight="1">
      <c r="A7" s="32" t="s">
        <v>292</v>
      </c>
      <c r="B7" s="33"/>
      <c r="C7" s="33"/>
      <c r="D7" s="659">
        <f>'Fylles ut først'!B11</f>
        <v>0</v>
      </c>
      <c r="E7" s="659"/>
      <c r="F7" s="659"/>
      <c r="G7" s="659"/>
      <c r="H7" s="34" t="s">
        <v>8</v>
      </c>
      <c r="I7" s="35"/>
      <c r="J7" s="35"/>
      <c r="K7" s="660">
        <f>'Fylles ut først'!B9</f>
        <v>0</v>
      </c>
      <c r="L7" s="660"/>
      <c r="M7" s="660"/>
    </row>
    <row r="8" spans="1:14" ht="12.75" customHeight="1">
      <c r="A8" s="19"/>
      <c r="B8" s="19"/>
      <c r="C8" s="19"/>
      <c r="D8" s="19"/>
      <c r="E8" s="20"/>
      <c r="F8" s="20"/>
      <c r="G8" s="19"/>
      <c r="H8" s="19"/>
      <c r="I8" s="19"/>
      <c r="J8" s="19"/>
      <c r="K8" s="19"/>
      <c r="L8" s="19"/>
      <c r="M8" s="19"/>
    </row>
    <row r="9" spans="1:14" ht="15.75">
      <c r="A9" s="235" t="s">
        <v>325</v>
      </c>
      <c r="B9" s="37"/>
      <c r="C9" s="37"/>
      <c r="D9" s="653">
        <f>'Fylles ut først'!B13</f>
        <v>0</v>
      </c>
      <c r="E9" s="653"/>
      <c r="F9" s="653"/>
      <c r="G9" s="653"/>
    </row>
    <row r="10" spans="1:14" ht="15" customHeight="1">
      <c r="A10" s="36"/>
      <c r="B10" s="24"/>
      <c r="D10" s="25"/>
      <c r="G10" s="25"/>
    </row>
    <row r="11" spans="1:14" ht="15" customHeight="1">
      <c r="A11" s="664" t="s">
        <v>339</v>
      </c>
      <c r="B11" s="664"/>
      <c r="C11" s="236"/>
      <c r="D11" s="665"/>
      <c r="E11" s="665"/>
      <c r="F11" s="236"/>
      <c r="G11" s="236" t="s">
        <v>340</v>
      </c>
      <c r="H11" s="236"/>
      <c r="I11" s="238"/>
      <c r="J11" s="236"/>
      <c r="K11" s="236" t="s">
        <v>341</v>
      </c>
      <c r="L11" s="236"/>
      <c r="M11" s="239"/>
      <c r="N11" s="234"/>
    </row>
    <row r="12" spans="1:14" ht="15" customHeight="1"/>
    <row r="13" spans="1:14" s="24" customFormat="1" ht="15" customHeight="1">
      <c r="A13" s="666" t="s">
        <v>342</v>
      </c>
      <c r="B13" s="666"/>
      <c r="C13" s="666"/>
      <c r="D13" s="666"/>
      <c r="E13" s="666"/>
      <c r="F13" s="666"/>
      <c r="G13" s="666"/>
      <c r="H13" s="666"/>
      <c r="I13" s="666"/>
      <c r="J13" s="666"/>
    </row>
    <row r="14" spans="1:14" s="24" customFormat="1" ht="15" customHeight="1">
      <c r="A14" s="663"/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 s="663"/>
      <c r="N14" s="663"/>
    </row>
    <row r="15" spans="1:14" s="24" customFormat="1" ht="15" customHeight="1">
      <c r="A15" s="663"/>
      <c r="B15" s="663"/>
      <c r="C15" s="663"/>
      <c r="D15" s="663"/>
      <c r="E15" s="663"/>
      <c r="F15" s="663"/>
      <c r="G15" s="663"/>
      <c r="H15" s="663"/>
      <c r="I15" s="663"/>
      <c r="J15" s="663"/>
      <c r="K15" s="663"/>
      <c r="L15" s="663"/>
      <c r="M15" s="663"/>
      <c r="N15" s="663"/>
    </row>
    <row r="16" spans="1:14" s="24" customFormat="1" ht="15" customHeight="1">
      <c r="A16" s="663"/>
      <c r="B16" s="663"/>
      <c r="C16" s="663"/>
      <c r="D16" s="663"/>
      <c r="E16" s="663"/>
      <c r="F16" s="663"/>
      <c r="G16" s="663"/>
      <c r="H16" s="663"/>
      <c r="I16" s="663"/>
      <c r="J16" s="663"/>
      <c r="K16" s="663"/>
      <c r="L16" s="663"/>
      <c r="M16" s="663"/>
      <c r="N16" s="663"/>
    </row>
    <row r="17" spans="1:14" s="24" customFormat="1" ht="1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</row>
    <row r="18" spans="1:14" s="24" customFormat="1" ht="1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 s="24" customFormat="1" ht="1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1:14" s="24" customFormat="1" ht="1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s="24" customFormat="1" ht="1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 spans="1:14" s="24" customFormat="1" ht="1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 s="24" customFormat="1" ht="15" customHeight="1">
      <c r="A23" s="666" t="s">
        <v>343</v>
      </c>
      <c r="B23" s="666"/>
      <c r="C23" s="666"/>
      <c r="D23" s="666"/>
      <c r="E23" s="666"/>
      <c r="F23" s="666"/>
      <c r="G23" s="666"/>
      <c r="H23" s="666"/>
      <c r="I23" s="666"/>
      <c r="J23" s="666"/>
    </row>
    <row r="24" spans="1:14" s="24" customFormat="1" ht="15" customHeight="1">
      <c r="A24" s="663"/>
      <c r="B24" s="663"/>
      <c r="C24" s="663"/>
      <c r="D24" s="663"/>
      <c r="E24" s="663"/>
      <c r="F24" s="663"/>
      <c r="G24" s="663"/>
      <c r="H24" s="663"/>
      <c r="I24" s="663"/>
      <c r="J24" s="663"/>
      <c r="K24" s="663"/>
      <c r="L24" s="663"/>
      <c r="M24" s="663"/>
      <c r="N24" s="663"/>
    </row>
    <row r="25" spans="1:14" s="24" customFormat="1" ht="15" customHeight="1">
      <c r="A25" s="663"/>
      <c r="B25" s="663"/>
      <c r="C25" s="663"/>
      <c r="D25" s="663"/>
      <c r="E25" s="663"/>
      <c r="F25" s="663"/>
      <c r="G25" s="663"/>
      <c r="H25" s="663"/>
      <c r="I25" s="663"/>
      <c r="J25" s="663"/>
      <c r="K25" s="663"/>
      <c r="L25" s="663"/>
      <c r="M25" s="663"/>
      <c r="N25" s="663"/>
    </row>
    <row r="26" spans="1:14" s="24" customFormat="1" ht="15" customHeight="1">
      <c r="A26" s="663"/>
      <c r="B26" s="663"/>
      <c r="C26" s="663"/>
      <c r="D26" s="663"/>
      <c r="E26" s="663"/>
      <c r="F26" s="663"/>
      <c r="G26" s="663"/>
      <c r="H26" s="663"/>
      <c r="I26" s="663"/>
      <c r="J26" s="663"/>
      <c r="K26" s="663"/>
      <c r="L26" s="663"/>
      <c r="M26" s="663"/>
      <c r="N26" s="663"/>
    </row>
    <row r="27" spans="1:14" s="24" customFormat="1" ht="1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</row>
    <row r="28" spans="1:14" s="24" customFormat="1" ht="1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24" customFormat="1" ht="1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</row>
    <row r="30" spans="1:14" s="24" customFormat="1" ht="1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s="24" customFormat="1" ht="1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s="24" customFormat="1" ht="1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s="24" customFormat="1" ht="1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s="24" customFormat="1" ht="1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s="24" customFormat="1" ht="1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s="24" customFormat="1" ht="1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s="24" customFormat="1" ht="1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s="24" customFormat="1" ht="1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s="24" customFormat="1" ht="1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ht="15" customHeight="1"/>
    <row r="41" spans="1:14" ht="15" customHeight="1">
      <c r="A41" s="13"/>
    </row>
    <row r="42" spans="1:14" ht="15" customHeight="1">
      <c r="A42" s="13"/>
    </row>
    <row r="43" spans="1:14">
      <c r="A43" s="13"/>
    </row>
    <row r="44" spans="1:14" ht="28.35" customHeight="1">
      <c r="A44" s="13"/>
    </row>
    <row r="45" spans="1:14" ht="12" customHeight="1">
      <c r="A45" s="13"/>
    </row>
    <row r="46" spans="1:14" ht="28.35" customHeight="1">
      <c r="A46" s="13"/>
    </row>
    <row r="47" spans="1:14" ht="14.25" customHeight="1">
      <c r="A47" s="13"/>
    </row>
    <row r="48" spans="1:14" ht="28.35" customHeight="1">
      <c r="A48" s="13"/>
    </row>
    <row r="49" spans="1:1" ht="28.35" customHeight="1">
      <c r="A49" s="13"/>
    </row>
    <row r="50" spans="1:1" ht="12.75" customHeight="1">
      <c r="A50" s="13"/>
    </row>
    <row r="51" spans="1:1" ht="28.35" customHeight="1">
      <c r="A51" s="13"/>
    </row>
    <row r="52" spans="1:1" ht="12.75" customHeight="1">
      <c r="A52" s="13"/>
    </row>
    <row r="53" spans="1:1" ht="28.35" customHeight="1">
      <c r="A53" s="13"/>
    </row>
    <row r="54" spans="1:1" ht="28.35" customHeight="1">
      <c r="A54" s="13"/>
    </row>
    <row r="55" spans="1:1" ht="28.35" customHeight="1">
      <c r="A55" s="13"/>
    </row>
    <row r="56" spans="1:1" ht="28.35" customHeight="1">
      <c r="A56" s="13"/>
    </row>
    <row r="57" spans="1:1" ht="28.35" customHeight="1">
      <c r="A57" s="13"/>
    </row>
    <row r="58" spans="1:1" ht="28.35" customHeight="1">
      <c r="A58" s="13"/>
    </row>
    <row r="59" spans="1:1" ht="28.35" customHeight="1">
      <c r="A59" s="13"/>
    </row>
    <row r="60" spans="1:1" ht="32.25" customHeight="1">
      <c r="A60" s="13"/>
    </row>
    <row r="61" spans="1:1" ht="21" customHeight="1">
      <c r="A61" s="13"/>
    </row>
    <row r="62" spans="1:1" ht="28.35" customHeight="1">
      <c r="A62" s="13"/>
    </row>
    <row r="63" spans="1:1" ht="28.35" customHeight="1">
      <c r="A63" s="13"/>
    </row>
    <row r="64" spans="1:1" ht="12" customHeight="1">
      <c r="A64" s="13"/>
    </row>
    <row r="65" spans="1:1" ht="28.35" customHeight="1">
      <c r="A65" s="13"/>
    </row>
    <row r="66" spans="1:1" ht="28.35" customHeight="1">
      <c r="A66" s="13"/>
    </row>
    <row r="67" spans="1:1" ht="28.35" customHeight="1">
      <c r="A67" s="13"/>
    </row>
    <row r="68" spans="1:1" ht="28.35" customHeight="1">
      <c r="A68" s="13"/>
    </row>
    <row r="69" spans="1:1" ht="28.35" customHeight="1">
      <c r="A69" s="13"/>
    </row>
    <row r="70" spans="1:1" ht="28.35" customHeight="1">
      <c r="A70" s="13"/>
    </row>
    <row r="71" spans="1:1" ht="28.35" customHeight="1">
      <c r="A71" s="13"/>
    </row>
    <row r="72" spans="1:1" ht="28.35" customHeight="1">
      <c r="A72" s="13"/>
    </row>
    <row r="73" spans="1:1" ht="28.35" customHeight="1">
      <c r="A73" s="13"/>
    </row>
    <row r="74" spans="1:1" ht="28.35" customHeight="1">
      <c r="A74" s="13"/>
    </row>
    <row r="75" spans="1:1" ht="28.35" customHeight="1">
      <c r="A75" s="13"/>
    </row>
    <row r="76" spans="1:1" ht="28.35" customHeight="1">
      <c r="A76" s="13"/>
    </row>
    <row r="77" spans="1:1" ht="28.35" customHeight="1">
      <c r="A77" s="13"/>
    </row>
    <row r="78" spans="1:1" ht="28.35" customHeight="1">
      <c r="A78" s="13"/>
    </row>
    <row r="79" spans="1:1" ht="15" customHeight="1">
      <c r="A79" s="13"/>
    </row>
    <row r="80" spans="1:1" ht="28.35" customHeight="1">
      <c r="A80" s="13"/>
    </row>
    <row r="81" spans="1:1" ht="28.35" customHeight="1">
      <c r="A81" s="13"/>
    </row>
    <row r="82" spans="1:1" ht="28.35" customHeight="1">
      <c r="A82" s="13"/>
    </row>
    <row r="83" spans="1:1" ht="28.35" customHeight="1"/>
    <row r="84" spans="1:1" ht="14.25" customHeight="1"/>
    <row r="85" spans="1:1" ht="28.35" customHeight="1"/>
    <row r="86" spans="1:1" ht="28.35" customHeight="1"/>
    <row r="87" spans="1:1" ht="28.35" customHeight="1"/>
    <row r="88" spans="1:1" ht="28.35" customHeight="1"/>
    <row r="89" spans="1:1" ht="28.35" customHeight="1"/>
    <row r="90" spans="1:1" ht="28.35" customHeight="1"/>
    <row r="91" spans="1:1" ht="28.35" customHeight="1"/>
  </sheetData>
  <protectedRanges>
    <protectedRange sqref="H5:L7 E1:L4 D10:E10 A10:B10 G10 A1:D9 O1:XFD9 E8:L9 O10:XFD22 A11:N22 O23:XFD1048576 A23:N1048576 M1:N9" name="Område1" securityDescriptor="O:WDG:WDD:(A;;CC;;;S-1-5-21-1078081533-1965331169-839522115-2486747)"/>
  </protectedRanges>
  <mergeCells count="14">
    <mergeCell ref="D9:G9"/>
    <mergeCell ref="A13:J13"/>
    <mergeCell ref="B2:L2"/>
    <mergeCell ref="D5:F5"/>
    <mergeCell ref="K5:M5"/>
    <mergeCell ref="D6:F6"/>
    <mergeCell ref="K6:M6"/>
    <mergeCell ref="D7:G7"/>
    <mergeCell ref="K7:M7"/>
    <mergeCell ref="A24:N26"/>
    <mergeCell ref="A14:N16"/>
    <mergeCell ref="A11:B11"/>
    <mergeCell ref="D11:E11"/>
    <mergeCell ref="A23:J23"/>
  </mergeCells>
  <pageMargins left="0.7" right="0.7" top="0.75" bottom="0.75" header="0.3" footer="0.3"/>
  <pageSetup paperSize="9" scale="76" orientation="portrait" r:id="rId1"/>
  <headerFooter>
    <oddFooter>&amp;L&amp;"Times New Roman,Halvfet"&amp;12www.froilandbygg.no&amp;11
&amp;C&amp;"Times New Roman,Halvfet"&amp;12Frøiland Bygg Skade as
Tlf: 51 95 85 50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9"/>
  <dimension ref="A1:O98"/>
  <sheetViews>
    <sheetView showGridLines="0" showRowColHeaders="0" showZeros="0" showRuler="0" view="pageLayout" zoomScaleNormal="100" workbookViewId="0">
      <selection activeCell="A10" sqref="A10"/>
    </sheetView>
  </sheetViews>
  <sheetFormatPr defaultColWidth="2" defaultRowHeight="12.75"/>
  <cols>
    <col min="1" max="1" width="7.7109375" style="11" customWidth="1"/>
    <col min="2" max="14" width="7.7109375" style="13" customWidth="1"/>
    <col min="15" max="254" width="9.140625" style="13" customWidth="1"/>
    <col min="255" max="16384" width="2" style="13"/>
  </cols>
  <sheetData>
    <row r="1" spans="1:15" ht="49.5" customHeight="1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O1" s="14"/>
    </row>
    <row r="2" spans="1:15" ht="33"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O2" s="14"/>
    </row>
    <row r="3" spans="1:15" ht="12.75" customHeight="1">
      <c r="A3" s="15"/>
      <c r="B3" s="15"/>
      <c r="C3" s="15"/>
      <c r="D3" s="15"/>
      <c r="E3" s="15"/>
      <c r="F3" s="15"/>
      <c r="G3" s="15"/>
      <c r="H3" s="15"/>
      <c r="I3" s="16"/>
      <c r="J3" s="16"/>
      <c r="K3" s="16"/>
      <c r="L3" s="16"/>
      <c r="M3" s="48" t="str">
        <f ca="1">"Rapportdato:  "&amp;TEXT(TODAY(),"dd.mm:åå")</f>
        <v>Rapportdato:  03.01:22</v>
      </c>
      <c r="O3" s="14"/>
    </row>
    <row r="4" spans="1:15" ht="4.5" customHeight="1">
      <c r="A4" s="13"/>
      <c r="C4" s="12"/>
      <c r="D4" s="12"/>
      <c r="H4" s="12"/>
      <c r="I4" s="12"/>
      <c r="J4" s="12"/>
      <c r="K4" s="12"/>
      <c r="M4" s="12"/>
      <c r="O4" s="14"/>
    </row>
    <row r="5" spans="1:15" s="17" customFormat="1" ht="14.25" customHeight="1">
      <c r="A5" s="28" t="s">
        <v>1</v>
      </c>
      <c r="B5" s="29"/>
      <c r="C5" s="30"/>
      <c r="D5" s="659">
        <f>'Fylles ut først'!B3</f>
        <v>0</v>
      </c>
      <c r="E5" s="659"/>
      <c r="F5" s="659"/>
      <c r="H5" s="31" t="s">
        <v>4</v>
      </c>
      <c r="I5" s="30"/>
      <c r="J5" s="30"/>
      <c r="K5" s="660">
        <f>'Fylles ut først'!B5</f>
        <v>0</v>
      </c>
      <c r="L5" s="660"/>
      <c r="M5" s="660"/>
      <c r="O5" s="14"/>
    </row>
    <row r="6" spans="1:15" s="17" customFormat="1" ht="14.25" customHeight="1">
      <c r="A6" s="28" t="s">
        <v>3</v>
      </c>
      <c r="B6" s="29"/>
      <c r="C6" s="30"/>
      <c r="D6" s="661">
        <f>'Fylles ut først'!B4</f>
        <v>0</v>
      </c>
      <c r="E6" s="661"/>
      <c r="F6" s="661"/>
      <c r="H6" s="31" t="s">
        <v>229</v>
      </c>
      <c r="I6" s="30"/>
      <c r="J6" s="30"/>
      <c r="K6" s="662">
        <f>'Fylles ut først'!B6</f>
        <v>0</v>
      </c>
      <c r="L6" s="662"/>
      <c r="M6" s="662"/>
      <c r="O6" s="14"/>
    </row>
    <row r="7" spans="1:15" s="18" customFormat="1" ht="14.25" customHeight="1">
      <c r="A7" s="32" t="s">
        <v>292</v>
      </c>
      <c r="B7" s="33"/>
      <c r="C7" s="33"/>
      <c r="D7" s="659">
        <f>'Fylles ut først'!B11</f>
        <v>0</v>
      </c>
      <c r="E7" s="659"/>
      <c r="F7" s="659"/>
      <c r="G7" s="659"/>
      <c r="H7" s="34" t="s">
        <v>8</v>
      </c>
      <c r="I7" s="35"/>
      <c r="J7" s="35"/>
      <c r="K7" s="660">
        <f>'Fylles ut først'!B9</f>
        <v>0</v>
      </c>
      <c r="L7" s="660"/>
      <c r="M7" s="660"/>
    </row>
    <row r="8" spans="1:15" ht="12.75" customHeight="1">
      <c r="A8" s="19"/>
      <c r="B8" s="19"/>
      <c r="C8" s="19"/>
      <c r="D8" s="19"/>
      <c r="E8" s="20"/>
      <c r="F8" s="20"/>
      <c r="G8" s="19"/>
      <c r="H8" s="19"/>
      <c r="I8" s="19"/>
      <c r="J8" s="19"/>
      <c r="K8" s="19"/>
      <c r="L8" s="19"/>
      <c r="M8" s="19"/>
    </row>
    <row r="9" spans="1:15" ht="15.75">
      <c r="A9" s="38" t="s">
        <v>233</v>
      </c>
      <c r="D9" s="653">
        <f>'Fylles ut først'!B13</f>
        <v>0</v>
      </c>
      <c r="E9" s="653"/>
      <c r="F9" s="653"/>
      <c r="G9" s="653"/>
      <c r="H9" s="34" t="s">
        <v>7</v>
      </c>
      <c r="I9" s="37"/>
      <c r="J9" s="37"/>
      <c r="K9" s="660">
        <f>'Fylles ut først'!B8</f>
        <v>0</v>
      </c>
      <c r="L9" s="660"/>
      <c r="M9" s="660"/>
    </row>
    <row r="10" spans="1:15" ht="15" customHeight="1">
      <c r="A10" s="36"/>
      <c r="B10" s="24"/>
      <c r="D10" s="25"/>
      <c r="G10" s="25"/>
    </row>
    <row r="11" spans="1:15" ht="39" customHeight="1">
      <c r="A11" s="687" t="s">
        <v>344</v>
      </c>
      <c r="B11" s="688"/>
      <c r="C11" s="688"/>
      <c r="D11" s="689"/>
      <c r="E11" s="690"/>
      <c r="F11" s="691"/>
      <c r="G11" s="691"/>
      <c r="H11" s="691"/>
      <c r="I11" s="691"/>
      <c r="J11" s="691"/>
      <c r="K11" s="691"/>
      <c r="L11" s="691"/>
      <c r="M11" s="691"/>
      <c r="N11" s="692"/>
    </row>
    <row r="12" spans="1:15" s="19" customFormat="1" ht="15" customHeight="1">
      <c r="A12" s="26"/>
      <c r="B12" s="24"/>
      <c r="C12" s="24"/>
      <c r="D12" s="25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5" s="19" customFormat="1" ht="15" customHeight="1">
      <c r="A13" s="693" t="s">
        <v>345</v>
      </c>
      <c r="B13" s="694"/>
      <c r="C13" s="69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5" s="19" customFormat="1" ht="5.85" customHeight="1" thickBot="1">
      <c r="A14" s="301"/>
      <c r="B14" s="301"/>
      <c r="C14" s="30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5" ht="15" customHeight="1" thickBot="1">
      <c r="A15" s="705" t="s">
        <v>346</v>
      </c>
      <c r="B15" s="705"/>
      <c r="C15" s="705"/>
      <c r="D15" s="705"/>
      <c r="E15" s="705"/>
      <c r="F15" s="705"/>
      <c r="G15" s="705"/>
      <c r="H15" s="705"/>
      <c r="I15" s="321"/>
      <c r="J15" s="297" t="s">
        <v>86</v>
      </c>
      <c r="K15" s="321"/>
      <c r="L15" s="297" t="s">
        <v>89</v>
      </c>
      <c r="M15" s="56"/>
      <c r="N15" s="56"/>
    </row>
    <row r="16" spans="1:15" ht="5.85" customHeight="1">
      <c r="A16" s="298"/>
      <c r="B16" s="298"/>
      <c r="C16" s="298"/>
      <c r="D16" s="298"/>
      <c r="E16" s="298"/>
      <c r="F16" s="298"/>
      <c r="G16" s="298"/>
      <c r="H16" s="298"/>
      <c r="I16" s="53"/>
      <c r="J16" s="56"/>
      <c r="K16" s="53"/>
      <c r="L16" s="56"/>
      <c r="M16" s="56"/>
      <c r="N16" s="56"/>
    </row>
    <row r="17" spans="1:14" ht="56.25" customHeight="1">
      <c r="A17" s="671" t="s">
        <v>347</v>
      </c>
      <c r="B17" s="672"/>
      <c r="C17" s="672"/>
      <c r="D17" s="672"/>
      <c r="E17" s="672"/>
      <c r="F17" s="672"/>
      <c r="G17" s="672"/>
      <c r="H17" s="672"/>
      <c r="I17" s="672"/>
      <c r="J17" s="672"/>
      <c r="K17" s="672"/>
      <c r="L17" s="672"/>
      <c r="M17" s="672"/>
      <c r="N17" s="673"/>
    </row>
    <row r="18" spans="1:14" ht="5.85" customHeight="1" thickBo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 ht="23.25" customHeight="1" thickBot="1">
      <c r="A19" s="670" t="s">
        <v>348</v>
      </c>
      <c r="B19" s="670"/>
      <c r="C19" s="670"/>
      <c r="D19" s="670"/>
      <c r="E19" s="670"/>
      <c r="F19" s="670"/>
      <c r="G19" s="670"/>
      <c r="H19" s="670"/>
      <c r="I19" s="320"/>
      <c r="J19" s="299" t="s">
        <v>86</v>
      </c>
      <c r="K19" s="320"/>
      <c r="L19" s="299" t="s">
        <v>89</v>
      </c>
      <c r="M19" s="320"/>
      <c r="N19" s="300" t="s">
        <v>349</v>
      </c>
    </row>
    <row r="20" spans="1:14" ht="5.8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ht="56.25" customHeight="1">
      <c r="A21" s="671" t="s">
        <v>347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2"/>
      <c r="L21" s="672"/>
      <c r="M21" s="672"/>
      <c r="N21" s="673"/>
    </row>
    <row r="22" spans="1:14" ht="5.85" customHeight="1" thickBo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 ht="23.25" customHeight="1" thickBot="1">
      <c r="A23" s="670" t="s">
        <v>350</v>
      </c>
      <c r="B23" s="670"/>
      <c r="C23" s="670"/>
      <c r="D23" s="670"/>
      <c r="E23" s="670"/>
      <c r="F23" s="670"/>
      <c r="G23" s="670"/>
      <c r="H23" s="670"/>
      <c r="I23" s="320"/>
      <c r="J23" s="299" t="s">
        <v>86</v>
      </c>
      <c r="K23" s="320"/>
      <c r="L23" s="299" t="s">
        <v>89</v>
      </c>
      <c r="M23" s="320"/>
      <c r="N23" s="300" t="s">
        <v>349</v>
      </c>
    </row>
    <row r="24" spans="1:14" ht="5.8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 ht="56.25" customHeight="1">
      <c r="A25" s="671" t="s">
        <v>347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3"/>
    </row>
    <row r="26" spans="1:14" ht="5.85" customHeight="1" thickBo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 ht="23.25" customHeight="1" thickBot="1">
      <c r="A27" s="670" t="s">
        <v>351</v>
      </c>
      <c r="B27" s="670"/>
      <c r="C27" s="670"/>
      <c r="D27" s="670"/>
      <c r="E27" s="670"/>
      <c r="F27" s="670"/>
      <c r="G27" s="670"/>
      <c r="H27" s="670"/>
      <c r="I27" s="320"/>
      <c r="J27" s="299" t="s">
        <v>86</v>
      </c>
      <c r="K27" s="320"/>
      <c r="L27" s="299" t="s">
        <v>89</v>
      </c>
      <c r="M27" s="320"/>
      <c r="N27" s="300" t="s">
        <v>349</v>
      </c>
    </row>
    <row r="28" spans="1:14" ht="5.8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ht="55.5" customHeight="1">
      <c r="A29" s="671" t="s">
        <v>347</v>
      </c>
      <c r="B29" s="672"/>
      <c r="C29" s="672"/>
      <c r="D29" s="672"/>
      <c r="E29" s="672"/>
      <c r="F29" s="672"/>
      <c r="G29" s="672"/>
      <c r="H29" s="672"/>
      <c r="I29" s="672"/>
      <c r="J29" s="672"/>
      <c r="K29" s="672"/>
      <c r="L29" s="672"/>
      <c r="M29" s="672"/>
      <c r="N29" s="673"/>
    </row>
    <row r="30" spans="1:14" ht="1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ht="15" customHeight="1"/>
    <row r="32" spans="1:14" ht="15" customHeight="1">
      <c r="A32" s="696" t="s">
        <v>352</v>
      </c>
      <c r="B32" s="696"/>
      <c r="C32" s="696"/>
      <c r="D32" s="696"/>
      <c r="E32" s="696"/>
      <c r="F32" s="696"/>
      <c r="G32" s="696"/>
      <c r="H32" s="696"/>
      <c r="I32" s="696"/>
      <c r="J32" s="696"/>
    </row>
    <row r="33" spans="1:14" ht="15" customHeight="1">
      <c r="A33" s="697" t="s">
        <v>353</v>
      </c>
      <c r="B33" s="698"/>
      <c r="C33" s="698"/>
      <c r="D33" s="698"/>
      <c r="E33" s="698"/>
      <c r="F33" s="698"/>
      <c r="G33" s="698"/>
      <c r="H33" s="698"/>
      <c r="I33" s="698"/>
      <c r="J33" s="698"/>
      <c r="K33" s="698"/>
      <c r="L33" s="698"/>
      <c r="M33" s="698"/>
      <c r="N33" s="699"/>
    </row>
    <row r="34" spans="1:14" ht="15" customHeight="1">
      <c r="A34" s="700"/>
      <c r="B34" s="663"/>
      <c r="C34" s="663"/>
      <c r="D34" s="663"/>
      <c r="E34" s="663"/>
      <c r="F34" s="663"/>
      <c r="G34" s="663"/>
      <c r="H34" s="663"/>
      <c r="I34" s="663"/>
      <c r="J34" s="663"/>
      <c r="K34" s="663"/>
      <c r="L34" s="663"/>
      <c r="M34" s="663"/>
      <c r="N34" s="701"/>
    </row>
    <row r="35" spans="1:14" ht="46.5" customHeight="1">
      <c r="A35" s="702"/>
      <c r="B35" s="703"/>
      <c r="C35" s="703"/>
      <c r="D35" s="703"/>
      <c r="E35" s="703"/>
      <c r="F35" s="703"/>
      <c r="G35" s="703"/>
      <c r="H35" s="703"/>
      <c r="I35" s="703"/>
      <c r="J35" s="703"/>
      <c r="K35" s="703"/>
      <c r="L35" s="703"/>
      <c r="M35" s="703"/>
      <c r="N35" s="704"/>
    </row>
    <row r="36" spans="1:14" ht="1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ht="15" customHeight="1" thickBo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ht="15" customHeight="1" thickBot="1">
      <c r="A38" s="667" t="s">
        <v>244</v>
      </c>
      <c r="B38" s="667"/>
      <c r="C38" s="668" t="e">
        <f>'Kalkyle fakturagrunnlag'!#REF!</f>
        <v>#REF!</v>
      </c>
      <c r="D38" s="668"/>
      <c r="E38" s="56"/>
      <c r="F38" s="320"/>
      <c r="G38" s="669" t="s">
        <v>349</v>
      </c>
      <c r="H38" s="669"/>
      <c r="I38" s="56"/>
      <c r="J38" s="56"/>
      <c r="K38" s="56"/>
      <c r="L38" s="56"/>
      <c r="M38" s="56"/>
      <c r="N38" s="56"/>
    </row>
    <row r="39" spans="1:14" ht="15" customHeight="1"/>
    <row r="40" spans="1:14" ht="15" customHeight="1">
      <c r="A40" s="675" t="s">
        <v>354</v>
      </c>
      <c r="B40" s="676"/>
      <c r="C40" s="676"/>
      <c r="D40" s="677"/>
    </row>
    <row r="41" spans="1:14" ht="15" customHeight="1">
      <c r="A41" s="678" t="s">
        <v>355</v>
      </c>
      <c r="B41" s="679"/>
      <c r="C41" s="679"/>
      <c r="D41" s="679"/>
      <c r="E41" s="679"/>
      <c r="F41" s="679"/>
      <c r="G41" s="679"/>
      <c r="H41" s="679"/>
      <c r="I41" s="679"/>
      <c r="J41" s="679"/>
      <c r="K41" s="679"/>
      <c r="L41" s="679"/>
      <c r="M41" s="679"/>
      <c r="N41" s="680"/>
    </row>
    <row r="42" spans="1:14" ht="15" customHeight="1">
      <c r="A42" s="681"/>
      <c r="B42" s="682"/>
      <c r="C42" s="682"/>
      <c r="D42" s="682"/>
      <c r="E42" s="682"/>
      <c r="F42" s="682"/>
      <c r="G42" s="682"/>
      <c r="H42" s="682"/>
      <c r="I42" s="682"/>
      <c r="J42" s="682"/>
      <c r="K42" s="682"/>
      <c r="L42" s="682"/>
      <c r="M42" s="682"/>
      <c r="N42" s="683"/>
    </row>
    <row r="43" spans="1:14" ht="15" customHeight="1">
      <c r="A43" s="681"/>
      <c r="B43" s="682"/>
      <c r="C43" s="682"/>
      <c r="D43" s="682"/>
      <c r="E43" s="682"/>
      <c r="F43" s="682"/>
      <c r="G43" s="682"/>
      <c r="H43" s="682"/>
      <c r="I43" s="682"/>
      <c r="J43" s="682"/>
      <c r="K43" s="682"/>
      <c r="L43" s="682"/>
      <c r="M43" s="682"/>
      <c r="N43" s="683"/>
    </row>
    <row r="44" spans="1:14" ht="15" customHeight="1">
      <c r="A44" s="681"/>
      <c r="B44" s="682"/>
      <c r="C44" s="682"/>
      <c r="D44" s="682"/>
      <c r="E44" s="682"/>
      <c r="F44" s="682"/>
      <c r="G44" s="682"/>
      <c r="H44" s="682"/>
      <c r="I44" s="682"/>
      <c r="J44" s="682"/>
      <c r="K44" s="682"/>
      <c r="L44" s="682"/>
      <c r="M44" s="682"/>
      <c r="N44" s="683"/>
    </row>
    <row r="45" spans="1:14" ht="15" customHeight="1">
      <c r="A45" s="681"/>
      <c r="B45" s="682"/>
      <c r="C45" s="682"/>
      <c r="D45" s="682"/>
      <c r="E45" s="682"/>
      <c r="F45" s="682"/>
      <c r="G45" s="682"/>
      <c r="H45" s="682"/>
      <c r="I45" s="682"/>
      <c r="J45" s="682"/>
      <c r="K45" s="682"/>
      <c r="L45" s="682"/>
      <c r="M45" s="682"/>
      <c r="N45" s="683"/>
    </row>
    <row r="46" spans="1:14" ht="15" customHeight="1">
      <c r="A46" s="684"/>
      <c r="B46" s="685"/>
      <c r="C46" s="685"/>
      <c r="D46" s="685"/>
      <c r="E46" s="685"/>
      <c r="F46" s="685"/>
      <c r="G46" s="685"/>
      <c r="H46" s="685"/>
      <c r="I46" s="685"/>
      <c r="J46" s="685"/>
      <c r="K46" s="685"/>
      <c r="L46" s="685"/>
      <c r="M46" s="685"/>
      <c r="N46" s="686"/>
    </row>
    <row r="47" spans="1:14" ht="15" customHeight="1">
      <c r="A47" s="13"/>
    </row>
    <row r="48" spans="1:14" ht="15" customHeight="1">
      <c r="A48" s="674" t="s">
        <v>356</v>
      </c>
      <c r="B48" s="674"/>
      <c r="C48" s="674"/>
      <c r="D48" s="674"/>
      <c r="E48" s="674"/>
      <c r="F48" s="674"/>
      <c r="G48" s="674"/>
      <c r="H48" s="674"/>
      <c r="I48" s="674"/>
      <c r="J48" s="674"/>
      <c r="K48" s="674"/>
      <c r="L48" s="674"/>
      <c r="M48" s="674"/>
      <c r="N48" s="674"/>
    </row>
    <row r="49" spans="1:1" ht="15" customHeight="1">
      <c r="A49" s="13"/>
    </row>
    <row r="50" spans="1:1">
      <c r="A50" s="13"/>
    </row>
    <row r="51" spans="1:1" ht="28.35" customHeight="1">
      <c r="A51" s="13"/>
    </row>
    <row r="52" spans="1:1" ht="12" customHeight="1">
      <c r="A52" s="13"/>
    </row>
    <row r="53" spans="1:1" ht="28.35" customHeight="1">
      <c r="A53" s="13"/>
    </row>
    <row r="54" spans="1:1" ht="14.25" customHeight="1">
      <c r="A54" s="13"/>
    </row>
    <row r="55" spans="1:1" ht="28.35" customHeight="1">
      <c r="A55" s="13"/>
    </row>
    <row r="56" spans="1:1" ht="28.35" customHeight="1">
      <c r="A56" s="13"/>
    </row>
    <row r="57" spans="1:1" ht="12.75" customHeight="1">
      <c r="A57" s="13"/>
    </row>
    <row r="58" spans="1:1" ht="28.35" customHeight="1">
      <c r="A58" s="13"/>
    </row>
    <row r="59" spans="1:1" ht="12.75" customHeight="1">
      <c r="A59" s="13"/>
    </row>
    <row r="60" spans="1:1" ht="28.35" customHeight="1">
      <c r="A60" s="13"/>
    </row>
    <row r="61" spans="1:1" ht="28.35" customHeight="1">
      <c r="A61" s="13"/>
    </row>
    <row r="62" spans="1:1" ht="28.35" customHeight="1">
      <c r="A62" s="13"/>
    </row>
    <row r="63" spans="1:1" ht="28.35" customHeight="1">
      <c r="A63" s="13"/>
    </row>
    <row r="64" spans="1:1" ht="28.35" customHeight="1">
      <c r="A64" s="13"/>
    </row>
    <row r="65" spans="1:1" ht="28.35" customHeight="1">
      <c r="A65" s="13"/>
    </row>
    <row r="66" spans="1:1" ht="28.35" customHeight="1">
      <c r="A66" s="13"/>
    </row>
    <row r="67" spans="1:1" ht="32.25" customHeight="1">
      <c r="A67" s="13"/>
    </row>
    <row r="68" spans="1:1" ht="21" customHeight="1">
      <c r="A68" s="13"/>
    </row>
    <row r="69" spans="1:1" ht="28.35" customHeight="1">
      <c r="A69" s="13"/>
    </row>
    <row r="70" spans="1:1" ht="28.35" customHeight="1">
      <c r="A70" s="13"/>
    </row>
    <row r="71" spans="1:1" ht="12" customHeight="1">
      <c r="A71" s="13"/>
    </row>
    <row r="72" spans="1:1" ht="28.35" customHeight="1">
      <c r="A72" s="13"/>
    </row>
    <row r="73" spans="1:1" ht="28.35" customHeight="1">
      <c r="A73" s="13"/>
    </row>
    <row r="74" spans="1:1" ht="28.35" customHeight="1">
      <c r="A74" s="13"/>
    </row>
    <row r="75" spans="1:1" ht="28.35" customHeight="1">
      <c r="A75" s="13"/>
    </row>
    <row r="76" spans="1:1" ht="28.35" customHeight="1">
      <c r="A76" s="13"/>
    </row>
    <row r="77" spans="1:1" ht="28.35" customHeight="1">
      <c r="A77" s="13"/>
    </row>
    <row r="78" spans="1:1" ht="28.35" customHeight="1">
      <c r="A78" s="13"/>
    </row>
    <row r="79" spans="1:1" ht="28.35" customHeight="1">
      <c r="A79" s="13"/>
    </row>
    <row r="80" spans="1:1" ht="28.35" customHeight="1">
      <c r="A80" s="13"/>
    </row>
    <row r="81" spans="1:1" ht="28.35" customHeight="1">
      <c r="A81" s="13"/>
    </row>
    <row r="82" spans="1:1" ht="28.35" customHeight="1">
      <c r="A82" s="13"/>
    </row>
    <row r="83" spans="1:1" ht="28.35" customHeight="1">
      <c r="A83" s="13"/>
    </row>
    <row r="84" spans="1:1" ht="28.35" customHeight="1">
      <c r="A84" s="13"/>
    </row>
    <row r="85" spans="1:1" ht="28.35" customHeight="1">
      <c r="A85" s="13"/>
    </row>
    <row r="86" spans="1:1" ht="15" customHeight="1">
      <c r="A86" s="13"/>
    </row>
    <row r="87" spans="1:1" ht="28.35" customHeight="1">
      <c r="A87" s="13"/>
    </row>
    <row r="88" spans="1:1" ht="28.35" customHeight="1">
      <c r="A88" s="13"/>
    </row>
    <row r="89" spans="1:1" ht="28.35" customHeight="1">
      <c r="A89" s="13"/>
    </row>
    <row r="90" spans="1:1" ht="28.35" customHeight="1"/>
    <row r="91" spans="1:1" ht="14.25" customHeight="1"/>
    <row r="92" spans="1:1" ht="28.35" customHeight="1"/>
    <row r="93" spans="1:1" ht="28.35" customHeight="1"/>
    <row r="94" spans="1:1" ht="28.35" customHeight="1"/>
    <row r="95" spans="1:1" ht="28.35" customHeight="1"/>
    <row r="96" spans="1:1" ht="28.35" customHeight="1"/>
    <row r="97" ht="28.35" customHeight="1"/>
    <row r="98" ht="28.35" customHeight="1"/>
  </sheetData>
  <protectedRanges>
    <protectedRange sqref="H5:L7 E1:L4 D10:E10 G10 A1:D9 M1:XFD8 E8:L8 E9:XFD9 D11:N12 A10:B12 A13:N20 O10:XFD20 A39:XFD1048576 A21:XFD30 A31:XFD38" name="Område1" securityDescriptor="O:WDG:WDD:(A;;CC;;;S-1-5-21-1078081533-1965331169-839522115-2486747)"/>
  </protectedRanges>
  <mergeCells count="28">
    <mergeCell ref="A48:N48"/>
    <mergeCell ref="A27:H27"/>
    <mergeCell ref="A29:N29"/>
    <mergeCell ref="K7:M7"/>
    <mergeCell ref="D7:G7"/>
    <mergeCell ref="A40:D40"/>
    <mergeCell ref="A41:N46"/>
    <mergeCell ref="D9:G9"/>
    <mergeCell ref="A11:D11"/>
    <mergeCell ref="E11:N11"/>
    <mergeCell ref="A13:C13"/>
    <mergeCell ref="A32:J32"/>
    <mergeCell ref="A33:N35"/>
    <mergeCell ref="K9:M9"/>
    <mergeCell ref="A15:H15"/>
    <mergeCell ref="A17:N17"/>
    <mergeCell ref="B2:L2"/>
    <mergeCell ref="D5:F5"/>
    <mergeCell ref="K5:M5"/>
    <mergeCell ref="D6:F6"/>
    <mergeCell ref="K6:M6"/>
    <mergeCell ref="A38:B38"/>
    <mergeCell ref="C38:D38"/>
    <mergeCell ref="G38:H38"/>
    <mergeCell ref="A19:H19"/>
    <mergeCell ref="A21:N21"/>
    <mergeCell ref="A23:H23"/>
    <mergeCell ref="A25:N25"/>
  </mergeCells>
  <pageMargins left="0.7" right="0.7" top="0.75" bottom="0.75" header="0.3" footer="0.3"/>
  <pageSetup paperSize="9" scale="76" orientation="portrait" r:id="rId1"/>
  <headerFooter>
    <oddHeader>&amp;C&amp;"Times New Roman,Halvfet"&amp;26Ferdigmelding</oddHeader>
    <oddFooter>&amp;L&amp;"Times New Roman,Halvfet"&amp;12www.froilandbygg.no&amp;11
&amp;C&amp;"Times New Roman,Halvfet"&amp;12Frøiland Bygg Skade as
Tlf: 51 95 85 50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10"/>
  <dimension ref="A1:G45"/>
  <sheetViews>
    <sheetView showGridLines="0" showRowColHeaders="0" showZeros="0" zoomScaleNormal="100" workbookViewId="0">
      <selection activeCell="L22" sqref="L22"/>
    </sheetView>
  </sheetViews>
  <sheetFormatPr defaultColWidth="11.42578125" defaultRowHeight="15"/>
  <cols>
    <col min="1" max="1" width="9.85546875" style="49" customWidth="1"/>
    <col min="2" max="2" width="11.140625" style="49" customWidth="1"/>
    <col min="3" max="3" width="29.7109375" style="49" customWidth="1"/>
    <col min="4" max="4" width="7.85546875" style="49" customWidth="1"/>
    <col min="5" max="5" width="7.28515625" style="49" customWidth="1"/>
    <col min="6" max="6" width="7.42578125" style="49" customWidth="1"/>
    <col min="7" max="7" width="11.85546875" style="49" customWidth="1"/>
    <col min="8" max="16384" width="11.42578125" style="49"/>
  </cols>
  <sheetData>
    <row r="1" spans="1:7" ht="24.95" customHeight="1">
      <c r="A1" s="706" t="s">
        <v>357</v>
      </c>
      <c r="B1" s="706"/>
      <c r="C1" s="248">
        <f>'Fylles ut først'!B4</f>
        <v>0</v>
      </c>
    </row>
    <row r="3" spans="1:7" ht="20.100000000000001" customHeight="1">
      <c r="A3" s="706" t="s">
        <v>358</v>
      </c>
      <c r="B3" s="706"/>
      <c r="C3" s="707">
        <f>'Fylles ut først'!B6</f>
        <v>0</v>
      </c>
      <c r="D3" s="707"/>
    </row>
    <row r="5" spans="1:7" ht="20.100000000000001" customHeight="1">
      <c r="A5" s="706" t="s">
        <v>8</v>
      </c>
      <c r="B5" s="706"/>
      <c r="C5" s="707">
        <f>'Fylles ut først'!B9</f>
        <v>0</v>
      </c>
      <c r="D5" s="707"/>
    </row>
    <row r="7" spans="1:7" ht="20.100000000000001" customHeight="1">
      <c r="A7" s="706" t="s">
        <v>359</v>
      </c>
      <c r="B7" s="706"/>
      <c r="C7" s="707">
        <f>'Fylles ut først'!B11</f>
        <v>0</v>
      </c>
      <c r="D7" s="707"/>
      <c r="E7" s="707"/>
      <c r="F7" s="707"/>
    </row>
    <row r="9" spans="1:7" ht="20.100000000000001" customHeight="1">
      <c r="A9" s="706" t="s">
        <v>233</v>
      </c>
      <c r="B9" s="706"/>
      <c r="C9" s="707">
        <f>'Fylles ut først'!B13</f>
        <v>0</v>
      </c>
      <c r="D9" s="707"/>
      <c r="E9" s="707"/>
      <c r="F9" s="707"/>
    </row>
    <row r="12" spans="1:7" ht="15.75">
      <c r="A12" s="240" t="s">
        <v>360</v>
      </c>
      <c r="B12" s="240" t="s">
        <v>361</v>
      </c>
      <c r="C12" s="240" t="s">
        <v>247</v>
      </c>
      <c r="D12" s="240" t="s">
        <v>362</v>
      </c>
      <c r="E12" s="240" t="s">
        <v>363</v>
      </c>
      <c r="F12" s="240" t="s">
        <v>332</v>
      </c>
      <c r="G12" s="240" t="s">
        <v>305</v>
      </c>
    </row>
    <row r="13" spans="1:7" ht="20.100000000000001" customHeight="1">
      <c r="A13" s="241"/>
      <c r="B13" s="241"/>
      <c r="C13" s="242"/>
      <c r="D13" s="245">
        <f>SUM(B13-A13)+1</f>
        <v>1</v>
      </c>
      <c r="E13" s="245"/>
      <c r="F13" s="244">
        <f>IF(C3=Lister!E2,Lister!F2,IF(C3=Lister!E3,Lister!F3,IF(C3=Lister!E4,Lister!F4,IF(C3=Lister!E5,Lister!F5,IF(C3=Lister!E7,Lister!F6,IF(C3=Lister!E8,Lister!F7,IF(C3=Lister!E10,Lister!F8,IF(C3=Lister!E13,Lister!F9,IF(C3=Lister!E20,Lister!F11,IF(C3=Lister!E21,Lister!F12,IF(C3=Lister!E26,Lister!F13,IF(C3=Lister!E28,Lister!F14,IF(C3=Lister!E12,Lister!F10,IF(C3=Lister!E35,Lister!F16,IF(C3=Lister!E37,Lister!F17,IF(C3=Lister!E28,Lister!F15))))))))))))))))</f>
        <v>10</v>
      </c>
      <c r="G13" s="246">
        <f>F13*E13*D13</f>
        <v>0</v>
      </c>
    </row>
    <row r="14" spans="1:7" ht="20.100000000000001" customHeight="1">
      <c r="A14" s="241"/>
      <c r="B14" s="241"/>
      <c r="C14" s="242"/>
      <c r="D14" s="245">
        <f t="shared" ref="D14:D24" si="0">SUM(B14-A14)+1</f>
        <v>1</v>
      </c>
      <c r="E14" s="245"/>
      <c r="F14" s="244">
        <f>F$13</f>
        <v>10</v>
      </c>
      <c r="G14" s="246">
        <f t="shared" ref="G14:G24" si="1">F14*E14*D14</f>
        <v>0</v>
      </c>
    </row>
    <row r="15" spans="1:7" ht="20.100000000000001" customHeight="1">
      <c r="A15" s="241"/>
      <c r="B15" s="241"/>
      <c r="C15" s="242"/>
      <c r="D15" s="245">
        <f t="shared" si="0"/>
        <v>1</v>
      </c>
      <c r="E15" s="245"/>
      <c r="F15" s="244">
        <f t="shared" ref="F15:F24" si="2">F$13</f>
        <v>10</v>
      </c>
      <c r="G15" s="246">
        <f t="shared" si="1"/>
        <v>0</v>
      </c>
    </row>
    <row r="16" spans="1:7" ht="20.100000000000001" customHeight="1">
      <c r="A16" s="241"/>
      <c r="B16" s="241"/>
      <c r="C16" s="242"/>
      <c r="D16" s="245">
        <f t="shared" si="0"/>
        <v>1</v>
      </c>
      <c r="E16" s="245"/>
      <c r="F16" s="244">
        <f t="shared" si="2"/>
        <v>10</v>
      </c>
      <c r="G16" s="246">
        <f t="shared" si="1"/>
        <v>0</v>
      </c>
    </row>
    <row r="17" spans="1:7" ht="20.100000000000001" customHeight="1">
      <c r="A17" s="241"/>
      <c r="B17" s="241"/>
      <c r="C17" s="242"/>
      <c r="D17" s="245">
        <f t="shared" si="0"/>
        <v>1</v>
      </c>
      <c r="E17" s="245"/>
      <c r="F17" s="244">
        <f t="shared" si="2"/>
        <v>10</v>
      </c>
      <c r="G17" s="246">
        <f t="shared" si="1"/>
        <v>0</v>
      </c>
    </row>
    <row r="18" spans="1:7" ht="20.100000000000001" customHeight="1">
      <c r="A18" s="241"/>
      <c r="B18" s="241"/>
      <c r="C18" s="242"/>
      <c r="D18" s="245">
        <f t="shared" si="0"/>
        <v>1</v>
      </c>
      <c r="E18" s="245"/>
      <c r="F18" s="244">
        <f t="shared" si="2"/>
        <v>10</v>
      </c>
      <c r="G18" s="246">
        <f t="shared" si="1"/>
        <v>0</v>
      </c>
    </row>
    <row r="19" spans="1:7" ht="20.100000000000001" customHeight="1">
      <c r="A19" s="241"/>
      <c r="B19" s="241"/>
      <c r="C19" s="242"/>
      <c r="D19" s="245">
        <f t="shared" si="0"/>
        <v>1</v>
      </c>
      <c r="E19" s="245"/>
      <c r="F19" s="244">
        <f t="shared" si="2"/>
        <v>10</v>
      </c>
      <c r="G19" s="246">
        <f t="shared" si="1"/>
        <v>0</v>
      </c>
    </row>
    <row r="20" spans="1:7" ht="20.100000000000001" customHeight="1">
      <c r="A20" s="241"/>
      <c r="B20" s="241"/>
      <c r="C20" s="242"/>
      <c r="D20" s="245">
        <f t="shared" si="0"/>
        <v>1</v>
      </c>
      <c r="E20" s="245"/>
      <c r="F20" s="244">
        <f t="shared" si="2"/>
        <v>10</v>
      </c>
      <c r="G20" s="246">
        <f t="shared" si="1"/>
        <v>0</v>
      </c>
    </row>
    <row r="21" spans="1:7" ht="20.100000000000001" customHeight="1">
      <c r="A21" s="241"/>
      <c r="B21" s="241"/>
      <c r="C21" s="242"/>
      <c r="D21" s="245">
        <f t="shared" si="0"/>
        <v>1</v>
      </c>
      <c r="E21" s="245"/>
      <c r="F21" s="244">
        <f t="shared" si="2"/>
        <v>10</v>
      </c>
      <c r="G21" s="246">
        <f t="shared" si="1"/>
        <v>0</v>
      </c>
    </row>
    <row r="22" spans="1:7" ht="20.100000000000001" customHeight="1">
      <c r="A22" s="241"/>
      <c r="B22" s="241"/>
      <c r="C22" s="242"/>
      <c r="D22" s="245">
        <f t="shared" si="0"/>
        <v>1</v>
      </c>
      <c r="E22" s="245"/>
      <c r="F22" s="244">
        <f t="shared" si="2"/>
        <v>10</v>
      </c>
      <c r="G22" s="246">
        <f t="shared" si="1"/>
        <v>0</v>
      </c>
    </row>
    <row r="23" spans="1:7" ht="20.100000000000001" customHeight="1">
      <c r="A23" s="241"/>
      <c r="B23" s="241"/>
      <c r="C23" s="242"/>
      <c r="D23" s="245">
        <f t="shared" si="0"/>
        <v>1</v>
      </c>
      <c r="E23" s="245"/>
      <c r="F23" s="244">
        <f t="shared" si="2"/>
        <v>10</v>
      </c>
      <c r="G23" s="246">
        <f t="shared" si="1"/>
        <v>0</v>
      </c>
    </row>
    <row r="24" spans="1:7" ht="20.100000000000001" customHeight="1">
      <c r="A24" s="241"/>
      <c r="B24" s="241"/>
      <c r="C24" s="242"/>
      <c r="D24" s="245">
        <f t="shared" si="0"/>
        <v>1</v>
      </c>
      <c r="E24" s="245"/>
      <c r="F24" s="244">
        <f t="shared" si="2"/>
        <v>10</v>
      </c>
      <c r="G24" s="246">
        <f t="shared" si="1"/>
        <v>0</v>
      </c>
    </row>
    <row r="25" spans="1:7" ht="15.75" thickBot="1">
      <c r="E25" s="539" t="s">
        <v>305</v>
      </c>
      <c r="F25" s="539"/>
      <c r="G25" s="247">
        <f>SUM(G13:G24)</f>
        <v>0</v>
      </c>
    </row>
    <row r="26" spans="1:7" ht="20.25" thickTop="1" thickBot="1">
      <c r="A26" s="708" t="s">
        <v>364</v>
      </c>
      <c r="B26" s="708"/>
    </row>
    <row r="27" spans="1:7">
      <c r="A27" s="709"/>
      <c r="B27" s="710"/>
      <c r="C27" s="710"/>
      <c r="D27" s="710"/>
      <c r="E27" s="710"/>
      <c r="F27" s="710"/>
      <c r="G27" s="711"/>
    </row>
    <row r="28" spans="1:7">
      <c r="A28" s="712"/>
      <c r="B28" s="482"/>
      <c r="C28" s="482"/>
      <c r="D28" s="482"/>
      <c r="E28" s="482"/>
      <c r="F28" s="482"/>
      <c r="G28" s="713"/>
    </row>
    <row r="29" spans="1:7">
      <c r="A29" s="712"/>
      <c r="B29" s="482"/>
      <c r="C29" s="482"/>
      <c r="D29" s="482"/>
      <c r="E29" s="482"/>
      <c r="F29" s="482"/>
      <c r="G29" s="713"/>
    </row>
    <row r="30" spans="1:7">
      <c r="A30" s="712"/>
      <c r="B30" s="482"/>
      <c r="C30" s="482"/>
      <c r="D30" s="482"/>
      <c r="E30" s="482"/>
      <c r="F30" s="482"/>
      <c r="G30" s="713"/>
    </row>
    <row r="31" spans="1:7">
      <c r="A31" s="712"/>
      <c r="B31" s="482"/>
      <c r="C31" s="482"/>
      <c r="D31" s="482"/>
      <c r="E31" s="482"/>
      <c r="F31" s="482"/>
      <c r="G31" s="713"/>
    </row>
    <row r="32" spans="1:7">
      <c r="A32" s="712"/>
      <c r="B32" s="482"/>
      <c r="C32" s="482"/>
      <c r="D32" s="482"/>
      <c r="E32" s="482"/>
      <c r="F32" s="482"/>
      <c r="G32" s="713"/>
    </row>
    <row r="33" spans="1:7">
      <c r="A33" s="712"/>
      <c r="B33" s="482"/>
      <c r="C33" s="482"/>
      <c r="D33" s="482"/>
      <c r="E33" s="482"/>
      <c r="F33" s="482"/>
      <c r="G33" s="713"/>
    </row>
    <row r="34" spans="1:7">
      <c r="A34" s="712"/>
      <c r="B34" s="482"/>
      <c r="C34" s="482"/>
      <c r="D34" s="482"/>
      <c r="E34" s="482"/>
      <c r="F34" s="482"/>
      <c r="G34" s="713"/>
    </row>
    <row r="35" spans="1:7">
      <c r="A35" s="712"/>
      <c r="B35" s="482"/>
      <c r="C35" s="482"/>
      <c r="D35" s="482"/>
      <c r="E35" s="482"/>
      <c r="F35" s="482"/>
      <c r="G35" s="713"/>
    </row>
    <row r="36" spans="1:7">
      <c r="A36" s="712"/>
      <c r="B36" s="482"/>
      <c r="C36" s="482"/>
      <c r="D36" s="482"/>
      <c r="E36" s="482"/>
      <c r="F36" s="482"/>
      <c r="G36" s="713"/>
    </row>
    <row r="37" spans="1:7">
      <c r="A37" s="712"/>
      <c r="B37" s="482"/>
      <c r="C37" s="482"/>
      <c r="D37" s="482"/>
      <c r="E37" s="482"/>
      <c r="F37" s="482"/>
      <c r="G37" s="713"/>
    </row>
    <row r="38" spans="1:7">
      <c r="A38" s="712"/>
      <c r="B38" s="482"/>
      <c r="C38" s="482"/>
      <c r="D38" s="482"/>
      <c r="E38" s="482"/>
      <c r="F38" s="482"/>
      <c r="G38" s="713"/>
    </row>
    <row r="39" spans="1:7">
      <c r="A39" s="712"/>
      <c r="B39" s="482"/>
      <c r="C39" s="482"/>
      <c r="D39" s="482"/>
      <c r="E39" s="482"/>
      <c r="F39" s="482"/>
      <c r="G39" s="713"/>
    </row>
    <row r="40" spans="1:7">
      <c r="A40" s="712"/>
      <c r="B40" s="482"/>
      <c r="C40" s="482"/>
      <c r="D40" s="482"/>
      <c r="E40" s="482"/>
      <c r="F40" s="482"/>
      <c r="G40" s="713"/>
    </row>
    <row r="41" spans="1:7">
      <c r="A41" s="712"/>
      <c r="B41" s="482"/>
      <c r="C41" s="482"/>
      <c r="D41" s="482"/>
      <c r="E41" s="482"/>
      <c r="F41" s="482"/>
      <c r="G41" s="713"/>
    </row>
    <row r="42" spans="1:7">
      <c r="A42" s="712"/>
      <c r="B42" s="482"/>
      <c r="C42" s="482"/>
      <c r="D42" s="482"/>
      <c r="E42" s="482"/>
      <c r="F42" s="482"/>
      <c r="G42" s="713"/>
    </row>
    <row r="43" spans="1:7">
      <c r="A43" s="712"/>
      <c r="B43" s="482"/>
      <c r="C43" s="482"/>
      <c r="D43" s="482"/>
      <c r="E43" s="482"/>
      <c r="F43" s="482"/>
      <c r="G43" s="713"/>
    </row>
    <row r="44" spans="1:7">
      <c r="A44" s="712"/>
      <c r="B44" s="482"/>
      <c r="C44" s="482"/>
      <c r="D44" s="482"/>
      <c r="E44" s="482"/>
      <c r="F44" s="482"/>
      <c r="G44" s="713"/>
    </row>
    <row r="45" spans="1:7" ht="15.75" thickBot="1">
      <c r="A45" s="714"/>
      <c r="B45" s="715"/>
      <c r="C45" s="715"/>
      <c r="D45" s="715"/>
      <c r="E45" s="715"/>
      <c r="F45" s="715"/>
      <c r="G45" s="716"/>
    </row>
  </sheetData>
  <mergeCells count="12">
    <mergeCell ref="A26:B26"/>
    <mergeCell ref="C3:D3"/>
    <mergeCell ref="C5:D5"/>
    <mergeCell ref="E25:F25"/>
    <mergeCell ref="A27:G45"/>
    <mergeCell ref="A9:B9"/>
    <mergeCell ref="C9:F9"/>
    <mergeCell ref="A1:B1"/>
    <mergeCell ref="A3:B3"/>
    <mergeCell ref="A5:B5"/>
    <mergeCell ref="A7:B7"/>
    <mergeCell ref="C7:F7"/>
  </mergeCells>
  <pageMargins left="0.7" right="0.7" top="0.75" bottom="0.75" header="0.3" footer="0.3"/>
  <pageSetup paperSize="9" scale="99" orientation="portrait" r:id="rId1"/>
  <headerFooter>
    <oddHeader>&amp;C&amp;"Times New Roman,Halvfet"&amp;20Lagerleie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12"/>
  <dimension ref="A1:F38"/>
  <sheetViews>
    <sheetView showGridLines="0" showRowColHeaders="0" showZeros="0" showRuler="0" view="pageLayout" zoomScaleNormal="100" workbookViewId="0">
      <selection activeCell="E13" sqref="E13"/>
    </sheetView>
  </sheetViews>
  <sheetFormatPr defaultColWidth="11.42578125" defaultRowHeight="15"/>
  <cols>
    <col min="1" max="1" width="33.85546875" style="49" customWidth="1"/>
    <col min="2" max="2" width="12" style="49" customWidth="1"/>
    <col min="3" max="3" width="3.28515625" style="49" customWidth="1"/>
    <col min="4" max="4" width="7.5703125" style="49" customWidth="1"/>
    <col min="5" max="5" width="12" style="49" customWidth="1"/>
    <col min="6" max="6" width="11.85546875" style="49" customWidth="1"/>
    <col min="7" max="16384" width="11.42578125" style="49"/>
  </cols>
  <sheetData>
    <row r="1" spans="1:6" ht="96" customHeight="1"/>
    <row r="2" spans="1:6" s="358" customFormat="1" ht="24.95" customHeight="1">
      <c r="A2" s="357" t="s">
        <v>357</v>
      </c>
      <c r="B2" s="707">
        <f>'Fylles ut først'!B4</f>
        <v>0</v>
      </c>
      <c r="C2" s="707"/>
      <c r="D2" s="707"/>
      <c r="E2" s="707"/>
      <c r="F2" s="707"/>
    </row>
    <row r="4" spans="1:6" s="358" customFormat="1" ht="20.100000000000001" customHeight="1">
      <c r="A4" s="360" t="s">
        <v>294</v>
      </c>
      <c r="B4" s="726">
        <f>'Fylles ut først'!B17</f>
        <v>0</v>
      </c>
      <c r="C4" s="707"/>
      <c r="D4" s="707"/>
      <c r="E4" s="707"/>
      <c r="F4" s="707"/>
    </row>
    <row r="6" spans="1:6" s="358" customFormat="1" ht="20.100000000000001" customHeight="1">
      <c r="A6" s="359" t="s">
        <v>365</v>
      </c>
      <c r="B6" s="724">
        <f>'Fylles ut først'!B11</f>
        <v>0</v>
      </c>
      <c r="C6" s="724"/>
      <c r="D6" s="724"/>
      <c r="E6" s="724"/>
      <c r="F6" s="724"/>
    </row>
    <row r="7" spans="1:6" ht="15.75">
      <c r="A7" s="45"/>
    </row>
    <row r="8" spans="1:6" s="358" customFormat="1" ht="18.75">
      <c r="A8" s="359" t="s">
        <v>233</v>
      </c>
      <c r="B8" s="724">
        <f>'Fylles ut først'!B13</f>
        <v>0</v>
      </c>
      <c r="C8" s="724"/>
      <c r="D8" s="724"/>
      <c r="E8" s="724"/>
      <c r="F8" s="724"/>
    </row>
    <row r="9" spans="1:6" ht="15.75">
      <c r="A9" s="45"/>
    </row>
    <row r="10" spans="1:6" ht="15.75">
      <c r="A10" s="359" t="s">
        <v>366</v>
      </c>
      <c r="B10" s="725"/>
      <c r="C10" s="725"/>
      <c r="D10" s="725"/>
      <c r="E10" s="725"/>
      <c r="F10" s="725"/>
    </row>
    <row r="11" spans="1:6" ht="20.100000000000001" customHeight="1"/>
    <row r="12" spans="1:6" ht="20.100000000000001" customHeight="1">
      <c r="A12" s="721" t="s">
        <v>247</v>
      </c>
      <c r="B12" s="722"/>
      <c r="C12" s="723"/>
      <c r="D12" s="240" t="s">
        <v>248</v>
      </c>
      <c r="E12" s="240" t="s">
        <v>332</v>
      </c>
      <c r="F12" s="240" t="s">
        <v>305</v>
      </c>
    </row>
    <row r="13" spans="1:6" ht="20.100000000000001" customHeight="1">
      <c r="A13" s="727" t="s">
        <v>367</v>
      </c>
      <c r="B13" s="728"/>
      <c r="C13" s="729"/>
      <c r="D13" s="361"/>
      <c r="E13" s="244">
        <v>350</v>
      </c>
      <c r="F13" s="246">
        <f>E13*D13</f>
        <v>0</v>
      </c>
    </row>
    <row r="14" spans="1:6" ht="20.100000000000001" customHeight="1">
      <c r="A14" s="727" t="s">
        <v>368</v>
      </c>
      <c r="B14" s="728"/>
      <c r="C14" s="729"/>
      <c r="D14" s="361"/>
      <c r="E14" s="244">
        <v>7.5</v>
      </c>
      <c r="F14" s="246">
        <f t="shared" ref="F14:F24" si="0">E14*D14</f>
        <v>0</v>
      </c>
    </row>
    <row r="15" spans="1:6" ht="20.100000000000001" customHeight="1">
      <c r="A15" s="727" t="s">
        <v>369</v>
      </c>
      <c r="B15" s="728"/>
      <c r="C15" s="729"/>
      <c r="D15" s="361"/>
      <c r="E15" s="244"/>
      <c r="F15" s="246">
        <f t="shared" si="0"/>
        <v>0</v>
      </c>
    </row>
    <row r="16" spans="1:6" ht="20.100000000000001" customHeight="1">
      <c r="A16" s="727" t="s">
        <v>370</v>
      </c>
      <c r="B16" s="728"/>
      <c r="C16" s="729"/>
      <c r="D16" s="361"/>
      <c r="E16" s="244"/>
      <c r="F16" s="246">
        <f t="shared" si="0"/>
        <v>0</v>
      </c>
    </row>
    <row r="17" spans="1:6" ht="20.100000000000001" customHeight="1">
      <c r="A17" s="727" t="s">
        <v>371</v>
      </c>
      <c r="B17" s="728"/>
      <c r="C17" s="729"/>
      <c r="D17" s="361"/>
      <c r="E17" s="244"/>
      <c r="F17" s="246">
        <f t="shared" si="0"/>
        <v>0</v>
      </c>
    </row>
    <row r="18" spans="1:6" ht="20.100000000000001" customHeight="1">
      <c r="A18" s="718"/>
      <c r="B18" s="719"/>
      <c r="C18" s="720"/>
      <c r="D18" s="361"/>
      <c r="E18" s="244"/>
      <c r="F18" s="246">
        <f t="shared" si="0"/>
        <v>0</v>
      </c>
    </row>
    <row r="19" spans="1:6" ht="20.100000000000001" customHeight="1">
      <c r="A19" s="718"/>
      <c r="B19" s="719"/>
      <c r="C19" s="720"/>
      <c r="D19" s="361"/>
      <c r="E19" s="244"/>
      <c r="F19" s="246">
        <f t="shared" si="0"/>
        <v>0</v>
      </c>
    </row>
    <row r="20" spans="1:6" ht="20.100000000000001" customHeight="1">
      <c r="A20" s="718"/>
      <c r="B20" s="719"/>
      <c r="C20" s="720"/>
      <c r="D20" s="361"/>
      <c r="E20" s="244"/>
      <c r="F20" s="246">
        <f t="shared" si="0"/>
        <v>0</v>
      </c>
    </row>
    <row r="21" spans="1:6" ht="20.100000000000001" customHeight="1">
      <c r="A21" s="718"/>
      <c r="B21" s="719"/>
      <c r="C21" s="720"/>
      <c r="D21" s="361"/>
      <c r="E21" s="244"/>
      <c r="F21" s="246">
        <f t="shared" si="0"/>
        <v>0</v>
      </c>
    </row>
    <row r="22" spans="1:6" ht="20.100000000000001" customHeight="1">
      <c r="A22" s="718"/>
      <c r="B22" s="719"/>
      <c r="C22" s="720"/>
      <c r="D22" s="361"/>
      <c r="E22" s="244"/>
      <c r="F22" s="246">
        <f t="shared" si="0"/>
        <v>0</v>
      </c>
    </row>
    <row r="23" spans="1:6">
      <c r="A23" s="718"/>
      <c r="B23" s="719"/>
      <c r="C23" s="720"/>
      <c r="D23" s="361"/>
      <c r="E23" s="244"/>
      <c r="F23" s="246">
        <f t="shared" si="0"/>
        <v>0</v>
      </c>
    </row>
    <row r="24" spans="1:6">
      <c r="A24" s="718"/>
      <c r="B24" s="719"/>
      <c r="C24" s="720"/>
      <c r="D24" s="361"/>
      <c r="E24" s="244"/>
      <c r="F24" s="246">
        <f t="shared" si="0"/>
        <v>0</v>
      </c>
    </row>
    <row r="25" spans="1:6" ht="15.75" thickBot="1">
      <c r="D25" s="539" t="s">
        <v>305</v>
      </c>
      <c r="E25" s="539"/>
      <c r="F25" s="247">
        <f>SUM(F13:F24)</f>
        <v>0</v>
      </c>
    </row>
    <row r="26" spans="1:6" ht="19.5" thickTop="1">
      <c r="A26" s="355" t="s">
        <v>364</v>
      </c>
    </row>
    <row r="27" spans="1:6">
      <c r="A27" s="717"/>
      <c r="B27" s="717"/>
      <c r="C27" s="717"/>
      <c r="D27" s="717"/>
      <c r="E27" s="717"/>
      <c r="F27" s="717"/>
    </row>
    <row r="28" spans="1:6">
      <c r="A28" s="717"/>
      <c r="B28" s="717"/>
      <c r="C28" s="717"/>
      <c r="D28" s="717"/>
      <c r="E28" s="717"/>
      <c r="F28" s="717"/>
    </row>
    <row r="29" spans="1:6">
      <c r="A29" s="717"/>
      <c r="B29" s="717"/>
      <c r="C29" s="717"/>
      <c r="D29" s="717"/>
      <c r="E29" s="717"/>
      <c r="F29" s="717"/>
    </row>
    <row r="30" spans="1:6">
      <c r="A30" s="717"/>
      <c r="B30" s="717"/>
      <c r="C30" s="717"/>
      <c r="D30" s="717"/>
      <c r="E30" s="717"/>
      <c r="F30" s="717"/>
    </row>
    <row r="31" spans="1:6">
      <c r="A31" s="717"/>
      <c r="B31" s="717"/>
      <c r="C31" s="717"/>
      <c r="D31" s="717"/>
      <c r="E31" s="717"/>
      <c r="F31" s="717"/>
    </row>
    <row r="32" spans="1:6">
      <c r="A32" s="717"/>
      <c r="B32" s="717"/>
      <c r="C32" s="717"/>
      <c r="D32" s="717"/>
      <c r="E32" s="717"/>
      <c r="F32" s="717"/>
    </row>
    <row r="33" spans="1:6">
      <c r="A33" s="717"/>
      <c r="B33" s="717"/>
      <c r="C33" s="717"/>
      <c r="D33" s="717"/>
      <c r="E33" s="717"/>
      <c r="F33" s="717"/>
    </row>
    <row r="34" spans="1:6">
      <c r="A34" s="717"/>
      <c r="B34" s="717"/>
      <c r="C34" s="717"/>
      <c r="D34" s="717"/>
      <c r="E34" s="717"/>
      <c r="F34" s="717"/>
    </row>
    <row r="35" spans="1:6">
      <c r="A35" s="717"/>
      <c r="B35" s="717"/>
      <c r="C35" s="717"/>
      <c r="D35" s="717"/>
      <c r="E35" s="717"/>
      <c r="F35" s="717"/>
    </row>
    <row r="36" spans="1:6">
      <c r="A36" s="717"/>
      <c r="B36" s="717"/>
      <c r="C36" s="717"/>
      <c r="D36" s="717"/>
      <c r="E36" s="717"/>
      <c r="F36" s="717"/>
    </row>
    <row r="37" spans="1:6">
      <c r="A37" s="717"/>
      <c r="B37" s="717"/>
      <c r="C37" s="717"/>
      <c r="D37" s="717"/>
      <c r="E37" s="717"/>
      <c r="F37" s="717"/>
    </row>
    <row r="38" spans="1:6">
      <c r="A38" s="717"/>
      <c r="B38" s="717"/>
      <c r="C38" s="717"/>
      <c r="D38" s="717"/>
      <c r="E38" s="717"/>
      <c r="F38" s="717"/>
    </row>
  </sheetData>
  <mergeCells count="20">
    <mergeCell ref="A19:C19"/>
    <mergeCell ref="D25:E25"/>
    <mergeCell ref="A13:C13"/>
    <mergeCell ref="A14:C14"/>
    <mergeCell ref="A15:C15"/>
    <mergeCell ref="A16:C16"/>
    <mergeCell ref="A17:C17"/>
    <mergeCell ref="A12:C12"/>
    <mergeCell ref="A18:C18"/>
    <mergeCell ref="B2:F2"/>
    <mergeCell ref="B8:F8"/>
    <mergeCell ref="B6:F6"/>
    <mergeCell ref="B10:F10"/>
    <mergeCell ref="B4:F4"/>
    <mergeCell ref="A27:F38"/>
    <mergeCell ref="A20:C20"/>
    <mergeCell ref="A21:C21"/>
    <mergeCell ref="A22:C22"/>
    <mergeCell ref="A23:C23"/>
    <mergeCell ref="A24:C24"/>
  </mergeCells>
  <pageMargins left="0.7" right="0.7" top="0.75" bottom="0.75" header="0.3" footer="0.3"/>
  <pageSetup paperSize="9" orientation="portrait" r:id="rId1"/>
  <headerFooter>
    <oddHeader xml:space="preserve">&amp;C&amp;"-,Fet"&amp;18Avvik ved levering&amp;"-,Normal"&amp;11
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Lister!$A$64:$A$67</xm:f>
          </x14:formula1>
          <xm:sqref>B10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2"/>
  <dimension ref="A1:P95"/>
  <sheetViews>
    <sheetView showGridLines="0" showRowColHeaders="0" showRuler="0" view="pageLayout" zoomScaleNormal="100" workbookViewId="0">
      <selection activeCell="T61" sqref="T61"/>
    </sheetView>
  </sheetViews>
  <sheetFormatPr defaultColWidth="2" defaultRowHeight="12.75"/>
  <cols>
    <col min="1" max="1" width="7.7109375" style="11" customWidth="1"/>
    <col min="2" max="14" width="7.7109375" style="13" customWidth="1"/>
    <col min="15" max="255" width="9.140625" style="13" customWidth="1"/>
    <col min="256" max="16384" width="2" style="13"/>
  </cols>
  <sheetData>
    <row r="1" spans="1:16" ht="49.5" customHeight="1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O1" s="14"/>
      <c r="P1" s="14"/>
    </row>
    <row r="2" spans="1:16" ht="33"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O2" s="14"/>
      <c r="P2" s="14"/>
    </row>
    <row r="3" spans="1:16" ht="12.75" customHeight="1">
      <c r="A3" s="15"/>
      <c r="B3" s="15"/>
      <c r="C3" s="15"/>
      <c r="D3" s="15"/>
      <c r="E3" s="15"/>
      <c r="F3" s="15"/>
      <c r="G3" s="15"/>
      <c r="H3" s="15"/>
      <c r="I3" s="16"/>
      <c r="J3" s="16"/>
      <c r="K3" s="16"/>
      <c r="L3" s="16"/>
      <c r="M3" s="48" t="str">
        <f ca="1">"Rapportdato:  "&amp;TEXT(TODAY(),"dd.mm:åå")</f>
        <v>Rapportdato:  03.01:22</v>
      </c>
      <c r="O3" s="14"/>
      <c r="P3" s="14"/>
    </row>
    <row r="4" spans="1:16" ht="4.5" customHeight="1">
      <c r="A4" s="13"/>
      <c r="C4" s="12"/>
      <c r="D4" s="12"/>
      <c r="H4" s="12"/>
      <c r="I4" s="12"/>
      <c r="J4" s="12"/>
      <c r="K4" s="12"/>
      <c r="M4" s="12"/>
      <c r="O4" s="14"/>
      <c r="P4" s="14"/>
    </row>
    <row r="5" spans="1:16" s="17" customFormat="1" ht="14.25" customHeight="1">
      <c r="A5" s="28" t="s">
        <v>1</v>
      </c>
      <c r="B5" s="29"/>
      <c r="C5" s="30"/>
      <c r="D5" s="659">
        <f>'Fylles ut først'!B3</f>
        <v>0</v>
      </c>
      <c r="E5" s="659"/>
      <c r="F5" s="659"/>
      <c r="H5" s="31" t="s">
        <v>372</v>
      </c>
      <c r="I5" s="30"/>
      <c r="J5" s="30"/>
      <c r="K5" s="660">
        <f>'Fylles ut først'!B5</f>
        <v>0</v>
      </c>
      <c r="L5" s="660"/>
      <c r="M5" s="660"/>
      <c r="O5" s="14"/>
      <c r="P5" s="14"/>
    </row>
    <row r="6" spans="1:16" s="17" customFormat="1" ht="14.25" customHeight="1">
      <c r="A6" s="28" t="s">
        <v>3</v>
      </c>
      <c r="B6" s="29"/>
      <c r="C6" s="30"/>
      <c r="D6" s="792">
        <f>'Fylles ut først'!B4</f>
        <v>0</v>
      </c>
      <c r="E6" s="792"/>
      <c r="F6" s="792"/>
      <c r="H6" s="31" t="s">
        <v>229</v>
      </c>
      <c r="I6" s="30"/>
      <c r="J6" s="30"/>
      <c r="K6" s="662">
        <f>'Fylles ut først'!B6</f>
        <v>0</v>
      </c>
      <c r="L6" s="662"/>
      <c r="M6" s="662"/>
      <c r="O6" s="14"/>
      <c r="P6" s="14"/>
    </row>
    <row r="7" spans="1:16" s="18" customFormat="1" ht="14.25" customHeight="1">
      <c r="A7" s="32" t="s">
        <v>292</v>
      </c>
      <c r="B7" s="33"/>
      <c r="C7" s="33"/>
      <c r="D7" s="659">
        <f>'Fylles ut først'!B11</f>
        <v>0</v>
      </c>
      <c r="E7" s="659"/>
      <c r="F7" s="659"/>
      <c r="G7" s="659"/>
      <c r="H7" s="34" t="s">
        <v>8</v>
      </c>
      <c r="I7" s="35"/>
      <c r="J7" s="35"/>
      <c r="K7" s="660">
        <f>'Fylles ut først'!B9</f>
        <v>0</v>
      </c>
      <c r="L7" s="660"/>
      <c r="M7" s="660"/>
    </row>
    <row r="8" spans="1:16" ht="12.75" customHeight="1">
      <c r="A8" s="19"/>
      <c r="B8" s="19"/>
      <c r="C8" s="19"/>
      <c r="D8" s="19"/>
      <c r="E8" s="20"/>
      <c r="F8" s="20"/>
      <c r="G8" s="19"/>
      <c r="H8" s="19"/>
      <c r="I8" s="19"/>
      <c r="J8" s="19"/>
      <c r="K8" s="19"/>
      <c r="L8" s="19"/>
      <c r="M8" s="19"/>
    </row>
    <row r="9" spans="1:16" ht="16.5" thickBot="1">
      <c r="A9" s="38" t="s">
        <v>325</v>
      </c>
      <c r="D9" s="27">
        <f>'Fylles ut først'!B13</f>
        <v>0</v>
      </c>
      <c r="E9" s="37"/>
      <c r="F9" s="37"/>
      <c r="G9" s="37"/>
    </row>
    <row r="10" spans="1:16" ht="15" customHeight="1">
      <c r="A10" s="13"/>
      <c r="B10" s="735"/>
      <c r="C10" s="730"/>
      <c r="D10" s="730"/>
      <c r="E10" s="730"/>
      <c r="F10" s="730"/>
      <c r="G10" s="730"/>
      <c r="H10" s="730"/>
      <c r="I10" s="730"/>
      <c r="J10" s="730"/>
      <c r="K10" s="730"/>
      <c r="L10" s="730"/>
      <c r="M10" s="736"/>
    </row>
    <row r="11" spans="1:16" ht="15" customHeight="1">
      <c r="A11" s="13"/>
      <c r="B11" s="737"/>
      <c r="C11" s="738"/>
      <c r="D11" s="738"/>
      <c r="E11" s="738"/>
      <c r="F11" s="738"/>
      <c r="G11" s="738"/>
      <c r="H11" s="738"/>
      <c r="I11" s="738"/>
      <c r="J11" s="738"/>
      <c r="K11" s="738"/>
      <c r="L11" s="738"/>
      <c r="M11" s="739"/>
    </row>
    <row r="12" spans="1:16" s="19" customFormat="1" ht="15" customHeight="1">
      <c r="B12" s="737"/>
      <c r="C12" s="738"/>
      <c r="D12" s="738"/>
      <c r="E12" s="738"/>
      <c r="F12" s="738"/>
      <c r="G12" s="738"/>
      <c r="H12" s="738"/>
      <c r="I12" s="738"/>
      <c r="J12" s="738"/>
      <c r="K12" s="738"/>
      <c r="L12" s="738"/>
      <c r="M12" s="739"/>
    </row>
    <row r="13" spans="1:16" s="19" customFormat="1" ht="15" customHeight="1">
      <c r="B13" s="737"/>
      <c r="C13" s="738"/>
      <c r="D13" s="738"/>
      <c r="E13" s="738"/>
      <c r="F13" s="738"/>
      <c r="G13" s="738"/>
      <c r="H13" s="738"/>
      <c r="I13" s="738"/>
      <c r="J13" s="738"/>
      <c r="K13" s="738"/>
      <c r="L13" s="738"/>
      <c r="M13" s="739"/>
    </row>
    <row r="14" spans="1:16" s="19" customFormat="1" ht="15" customHeight="1">
      <c r="B14" s="737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9"/>
    </row>
    <row r="15" spans="1:16" ht="15" customHeight="1">
      <c r="A15" s="13"/>
      <c r="B15" s="737"/>
      <c r="C15" s="738"/>
      <c r="D15" s="738"/>
      <c r="E15" s="738"/>
      <c r="F15" s="738"/>
      <c r="G15" s="738"/>
      <c r="H15" s="738"/>
      <c r="I15" s="738"/>
      <c r="J15" s="738"/>
      <c r="K15" s="738"/>
      <c r="L15" s="738"/>
      <c r="M15" s="739"/>
    </row>
    <row r="16" spans="1:16" ht="15" customHeight="1">
      <c r="A16" s="13"/>
      <c r="B16" s="737"/>
      <c r="C16" s="738"/>
      <c r="D16" s="738"/>
      <c r="E16" s="738"/>
      <c r="F16" s="738"/>
      <c r="G16" s="738"/>
      <c r="H16" s="738"/>
      <c r="I16" s="738"/>
      <c r="J16" s="738"/>
      <c r="K16" s="738"/>
      <c r="L16" s="738"/>
      <c r="M16" s="739"/>
    </row>
    <row r="17" spans="2:13" ht="15" customHeight="1">
      <c r="B17" s="737"/>
      <c r="C17" s="738"/>
      <c r="D17" s="738"/>
      <c r="E17" s="738"/>
      <c r="F17" s="738"/>
      <c r="G17" s="738"/>
      <c r="H17" s="738"/>
      <c r="I17" s="738"/>
      <c r="J17" s="738"/>
      <c r="K17" s="738"/>
      <c r="L17" s="738"/>
      <c r="M17" s="739"/>
    </row>
    <row r="18" spans="2:13" ht="15" customHeight="1">
      <c r="B18" s="737"/>
      <c r="C18" s="738"/>
      <c r="D18" s="738"/>
      <c r="E18" s="738"/>
      <c r="F18" s="738"/>
      <c r="G18" s="738"/>
      <c r="H18" s="738"/>
      <c r="I18" s="738"/>
      <c r="J18" s="738"/>
      <c r="K18" s="738"/>
      <c r="L18" s="738"/>
      <c r="M18" s="739"/>
    </row>
    <row r="19" spans="2:13" ht="15" customHeight="1">
      <c r="B19" s="737"/>
      <c r="C19" s="738"/>
      <c r="D19" s="738"/>
      <c r="E19" s="738"/>
      <c r="F19" s="738"/>
      <c r="G19" s="738"/>
      <c r="H19" s="738"/>
      <c r="I19" s="738"/>
      <c r="J19" s="738"/>
      <c r="K19" s="738"/>
      <c r="L19" s="738"/>
      <c r="M19" s="739"/>
    </row>
    <row r="20" spans="2:13" ht="15" customHeight="1">
      <c r="B20" s="737"/>
      <c r="C20" s="738"/>
      <c r="D20" s="738"/>
      <c r="E20" s="738"/>
      <c r="F20" s="738"/>
      <c r="G20" s="738"/>
      <c r="H20" s="738"/>
      <c r="I20" s="738"/>
      <c r="J20" s="738"/>
      <c r="K20" s="738"/>
      <c r="L20" s="738"/>
      <c r="M20" s="739"/>
    </row>
    <row r="21" spans="2:13" ht="15" customHeight="1">
      <c r="B21" s="737"/>
      <c r="C21" s="738"/>
      <c r="D21" s="738"/>
      <c r="E21" s="738"/>
      <c r="F21" s="738"/>
      <c r="G21" s="738"/>
      <c r="H21" s="738"/>
      <c r="I21" s="738"/>
      <c r="J21" s="738"/>
      <c r="K21" s="738"/>
      <c r="L21" s="738"/>
      <c r="M21" s="739"/>
    </row>
    <row r="22" spans="2:13" ht="15" customHeight="1">
      <c r="B22" s="737"/>
      <c r="C22" s="738"/>
      <c r="D22" s="738"/>
      <c r="E22" s="738"/>
      <c r="F22" s="738"/>
      <c r="G22" s="738"/>
      <c r="H22" s="738"/>
      <c r="I22" s="738"/>
      <c r="J22" s="738"/>
      <c r="K22" s="738"/>
      <c r="L22" s="738"/>
      <c r="M22" s="739"/>
    </row>
    <row r="23" spans="2:13" ht="15" customHeight="1">
      <c r="B23" s="737"/>
      <c r="C23" s="738"/>
      <c r="D23" s="738"/>
      <c r="E23" s="738"/>
      <c r="F23" s="738"/>
      <c r="G23" s="738"/>
      <c r="H23" s="738"/>
      <c r="I23" s="738"/>
      <c r="J23" s="738"/>
      <c r="K23" s="738"/>
      <c r="L23" s="738"/>
      <c r="M23" s="739"/>
    </row>
    <row r="24" spans="2:13" ht="15" customHeight="1">
      <c r="B24" s="737"/>
      <c r="C24" s="738"/>
      <c r="D24" s="738"/>
      <c r="E24" s="738"/>
      <c r="F24" s="738"/>
      <c r="G24" s="738"/>
      <c r="H24" s="738"/>
      <c r="I24" s="738"/>
      <c r="J24" s="738"/>
      <c r="K24" s="738"/>
      <c r="L24" s="738"/>
      <c r="M24" s="739"/>
    </row>
    <row r="25" spans="2:13" ht="15" customHeight="1">
      <c r="B25" s="737"/>
      <c r="C25" s="738"/>
      <c r="D25" s="738"/>
      <c r="E25" s="738"/>
      <c r="F25" s="738"/>
      <c r="G25" s="738"/>
      <c r="H25" s="738"/>
      <c r="I25" s="738"/>
      <c r="J25" s="738"/>
      <c r="K25" s="738"/>
      <c r="L25" s="738"/>
      <c r="M25" s="739"/>
    </row>
    <row r="26" spans="2:13" ht="15" customHeight="1">
      <c r="B26" s="737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9"/>
    </row>
    <row r="27" spans="2:13" ht="15" customHeight="1">
      <c r="B27" s="737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9"/>
    </row>
    <row r="28" spans="2:13" ht="15" customHeight="1">
      <c r="B28" s="737"/>
      <c r="C28" s="738"/>
      <c r="D28" s="738"/>
      <c r="E28" s="738"/>
      <c r="F28" s="738"/>
      <c r="G28" s="738"/>
      <c r="H28" s="738"/>
      <c r="I28" s="738"/>
      <c r="J28" s="738"/>
      <c r="K28" s="738"/>
      <c r="L28" s="738"/>
      <c r="M28" s="739"/>
    </row>
    <row r="29" spans="2:13" ht="15" customHeight="1">
      <c r="B29" s="737"/>
      <c r="C29" s="738"/>
      <c r="D29" s="738"/>
      <c r="E29" s="738"/>
      <c r="F29" s="738"/>
      <c r="G29" s="738"/>
      <c r="H29" s="738"/>
      <c r="I29" s="738"/>
      <c r="J29" s="738"/>
      <c r="K29" s="738"/>
      <c r="L29" s="738"/>
      <c r="M29" s="739"/>
    </row>
    <row r="30" spans="2:13" ht="15" customHeight="1">
      <c r="B30" s="737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9"/>
    </row>
    <row r="31" spans="2:13" ht="15" customHeight="1">
      <c r="B31" s="737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9"/>
    </row>
    <row r="32" spans="2:13" ht="15" customHeight="1" thickBot="1">
      <c r="B32" s="740"/>
      <c r="C32" s="741"/>
      <c r="D32" s="741"/>
      <c r="E32" s="741"/>
      <c r="F32" s="741"/>
      <c r="G32" s="741"/>
      <c r="H32" s="741"/>
      <c r="I32" s="741"/>
      <c r="J32" s="741"/>
      <c r="K32" s="741"/>
      <c r="L32" s="741"/>
      <c r="M32" s="742"/>
    </row>
    <row r="33" spans="1:14" ht="15" customHeight="1">
      <c r="A33" s="674" t="s">
        <v>373</v>
      </c>
      <c r="B33" s="674"/>
      <c r="C33" s="674"/>
      <c r="D33" s="674"/>
      <c r="E33" s="674"/>
      <c r="F33" s="674"/>
      <c r="G33" s="674"/>
      <c r="H33" s="674"/>
      <c r="I33" s="674"/>
      <c r="J33" s="674"/>
      <c r="K33" s="674"/>
      <c r="L33" s="674"/>
      <c r="M33" s="674"/>
      <c r="N33" s="674"/>
    </row>
    <row r="34" spans="1:14" ht="13.5" thickBot="1">
      <c r="A34" s="3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ht="28.35" customHeight="1" thickBot="1">
      <c r="A35" s="731" t="s">
        <v>374</v>
      </c>
      <c r="B35" s="732"/>
      <c r="C35" s="733"/>
      <c r="D35" s="743"/>
      <c r="E35" s="744"/>
      <c r="F35" s="744"/>
      <c r="G35" s="744"/>
      <c r="H35" s="744"/>
      <c r="I35" s="744"/>
      <c r="J35" s="744"/>
      <c r="K35" s="744"/>
      <c r="L35" s="744"/>
      <c r="M35" s="744"/>
      <c r="N35" s="745"/>
    </row>
    <row r="36" spans="1:14" ht="12" customHeight="1" thickBot="1">
      <c r="A36" s="36"/>
      <c r="B36" s="24"/>
      <c r="C36" s="25"/>
      <c r="D36" s="25"/>
      <c r="E36" s="25"/>
      <c r="F36" s="25"/>
      <c r="G36" s="25"/>
    </row>
    <row r="37" spans="1:14" ht="28.35" customHeight="1" thickBot="1">
      <c r="A37" s="731" t="s">
        <v>375</v>
      </c>
      <c r="B37" s="732"/>
      <c r="C37" s="733"/>
      <c r="D37" s="743"/>
      <c r="E37" s="745"/>
      <c r="F37" s="25"/>
      <c r="G37" s="25"/>
      <c r="H37" s="731" t="s">
        <v>376</v>
      </c>
      <c r="I37" s="732"/>
      <c r="J37" s="732"/>
      <c r="K37" s="733"/>
      <c r="L37" s="793"/>
      <c r="M37" s="794"/>
      <c r="N37" s="795"/>
    </row>
    <row r="38" spans="1:14" ht="14.25" customHeight="1" thickBot="1">
      <c r="A38" s="36"/>
      <c r="B38" s="24"/>
      <c r="D38" s="25"/>
      <c r="G38" s="25"/>
    </row>
    <row r="39" spans="1:14" ht="28.35" customHeight="1" thickBot="1">
      <c r="A39" s="731" t="s">
        <v>377</v>
      </c>
      <c r="B39" s="732"/>
      <c r="C39" s="732"/>
      <c r="D39" s="733"/>
      <c r="E39" s="758"/>
      <c r="F39" s="759"/>
      <c r="G39" s="760"/>
      <c r="H39" s="41"/>
      <c r="I39" s="41"/>
      <c r="J39" s="41"/>
      <c r="K39" s="41"/>
      <c r="L39" s="42"/>
      <c r="M39" s="42"/>
      <c r="N39" s="42"/>
    </row>
    <row r="40" spans="1:14" ht="28.35" customHeight="1" thickBot="1">
      <c r="A40" s="731" t="s">
        <v>378</v>
      </c>
      <c r="B40" s="732"/>
      <c r="C40" s="732"/>
      <c r="D40" s="733"/>
      <c r="E40" s="758"/>
      <c r="F40" s="759"/>
      <c r="G40" s="760"/>
      <c r="H40" s="41"/>
      <c r="I40" s="41"/>
      <c r="J40" s="41"/>
      <c r="K40" s="41"/>
      <c r="L40" s="42"/>
      <c r="M40" s="42"/>
      <c r="N40" s="42"/>
    </row>
    <row r="41" spans="1:14" ht="12.75" customHeight="1" thickBot="1">
      <c r="A41" s="36"/>
      <c r="B41" s="24"/>
      <c r="D41" s="25"/>
      <c r="G41" s="25"/>
    </row>
    <row r="42" spans="1:14" ht="28.35" customHeight="1" thickBot="1">
      <c r="A42" s="731" t="s">
        <v>344</v>
      </c>
      <c r="B42" s="732"/>
      <c r="C42" s="732"/>
      <c r="D42" s="733"/>
      <c r="E42" s="731"/>
      <c r="F42" s="732"/>
      <c r="G42" s="732"/>
      <c r="H42" s="732"/>
      <c r="I42" s="732"/>
      <c r="J42" s="732"/>
      <c r="K42" s="732"/>
      <c r="L42" s="732"/>
      <c r="M42" s="732"/>
      <c r="N42" s="733"/>
    </row>
    <row r="43" spans="1:14" ht="12.75" customHeight="1">
      <c r="A43" s="26"/>
      <c r="B43" s="24"/>
      <c r="C43" s="24"/>
      <c r="D43" s="25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1:14" ht="28.35" customHeight="1" thickBot="1">
      <c r="A44" s="26" t="s">
        <v>379</v>
      </c>
      <c r="B44" s="24"/>
      <c r="C44" s="24"/>
      <c r="D44" s="25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1:14" ht="28.35" customHeight="1">
      <c r="A45" s="746"/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8"/>
    </row>
    <row r="46" spans="1:14" ht="28.35" customHeight="1">
      <c r="A46" s="749"/>
      <c r="B46" s="750"/>
      <c r="C46" s="750"/>
      <c r="D46" s="750"/>
      <c r="E46" s="750"/>
      <c r="F46" s="750"/>
      <c r="G46" s="750"/>
      <c r="H46" s="750"/>
      <c r="I46" s="750"/>
      <c r="J46" s="750"/>
      <c r="K46" s="750"/>
      <c r="L46" s="750"/>
      <c r="M46" s="750"/>
      <c r="N46" s="751"/>
    </row>
    <row r="47" spans="1:14" ht="28.35" customHeight="1">
      <c r="A47" s="749"/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1"/>
    </row>
    <row r="48" spans="1:14" ht="28.35" customHeight="1">
      <c r="A48" s="749"/>
      <c r="B48" s="750"/>
      <c r="C48" s="750"/>
      <c r="D48" s="750"/>
      <c r="E48" s="750"/>
      <c r="F48" s="750"/>
      <c r="G48" s="750"/>
      <c r="H48" s="750"/>
      <c r="I48" s="750"/>
      <c r="J48" s="750"/>
      <c r="K48" s="750"/>
      <c r="L48" s="750"/>
      <c r="M48" s="750"/>
      <c r="N48" s="751"/>
    </row>
    <row r="49" spans="1:14" ht="28.35" customHeight="1">
      <c r="A49" s="749"/>
      <c r="B49" s="750"/>
      <c r="C49" s="750"/>
      <c r="D49" s="750"/>
      <c r="E49" s="750"/>
      <c r="F49" s="750"/>
      <c r="G49" s="750"/>
      <c r="H49" s="750"/>
      <c r="I49" s="750"/>
      <c r="J49" s="750"/>
      <c r="K49" s="750"/>
      <c r="L49" s="750"/>
      <c r="M49" s="750"/>
      <c r="N49" s="751"/>
    </row>
    <row r="50" spans="1:14" ht="28.35" customHeight="1">
      <c r="A50" s="749"/>
      <c r="B50" s="750"/>
      <c r="C50" s="750"/>
      <c r="D50" s="750"/>
      <c r="E50" s="750"/>
      <c r="F50" s="750"/>
      <c r="G50" s="750"/>
      <c r="H50" s="750"/>
      <c r="I50" s="750"/>
      <c r="J50" s="750"/>
      <c r="K50" s="750"/>
      <c r="L50" s="750"/>
      <c r="M50" s="750"/>
      <c r="N50" s="751"/>
    </row>
    <row r="51" spans="1:14" ht="32.25" customHeight="1">
      <c r="A51" s="749"/>
      <c r="B51" s="750"/>
      <c r="C51" s="750"/>
      <c r="D51" s="750"/>
      <c r="E51" s="750"/>
      <c r="F51" s="750"/>
      <c r="G51" s="750"/>
      <c r="H51" s="750"/>
      <c r="I51" s="750"/>
      <c r="J51" s="750"/>
      <c r="K51" s="750"/>
      <c r="L51" s="750"/>
      <c r="M51" s="750"/>
      <c r="N51" s="751"/>
    </row>
    <row r="52" spans="1:14" ht="21" customHeight="1" thickBot="1">
      <c r="A52" s="752"/>
      <c r="B52" s="753"/>
      <c r="C52" s="753"/>
      <c r="D52" s="753"/>
      <c r="E52" s="753"/>
      <c r="F52" s="753"/>
      <c r="G52" s="753"/>
      <c r="H52" s="753"/>
      <c r="I52" s="753"/>
      <c r="J52" s="753"/>
      <c r="K52" s="753"/>
      <c r="L52" s="753"/>
      <c r="M52" s="753"/>
      <c r="N52" s="754"/>
    </row>
    <row r="53" spans="1:14" ht="28.35" customHeight="1" thickBot="1">
      <c r="A53" s="731" t="s">
        <v>380</v>
      </c>
      <c r="B53" s="732"/>
      <c r="C53" s="733"/>
      <c r="D53" s="743"/>
      <c r="E53" s="744"/>
      <c r="F53" s="744"/>
      <c r="G53" s="745"/>
      <c r="I53" s="731" t="s">
        <v>381</v>
      </c>
      <c r="J53" s="732"/>
      <c r="K53" s="733"/>
      <c r="L53" s="743"/>
      <c r="M53" s="744"/>
      <c r="N53" s="745"/>
    </row>
    <row r="54" spans="1:14" ht="28.35" customHeight="1" thickBot="1">
      <c r="A54" s="731" t="s">
        <v>382</v>
      </c>
      <c r="B54" s="732"/>
      <c r="C54" s="733"/>
      <c r="D54" s="743"/>
      <c r="E54" s="744"/>
      <c r="F54" s="744"/>
      <c r="G54" s="745"/>
      <c r="I54" s="731" t="s">
        <v>383</v>
      </c>
      <c r="J54" s="732"/>
      <c r="K54" s="733"/>
      <c r="L54" s="755"/>
      <c r="M54" s="756"/>
      <c r="N54" s="757"/>
    </row>
    <row r="55" spans="1:14" ht="12" customHeight="1" thickBot="1">
      <c r="A55" s="734"/>
      <c r="B55" s="734"/>
      <c r="C55" s="734"/>
      <c r="D55" s="730"/>
      <c r="E55" s="730"/>
      <c r="F55" s="730"/>
      <c r="G55" s="730"/>
    </row>
    <row r="56" spans="1:14" ht="28.35" customHeight="1" thickBot="1">
      <c r="A56" s="731" t="s">
        <v>384</v>
      </c>
      <c r="B56" s="732"/>
      <c r="C56" s="733"/>
      <c r="D56" s="740"/>
      <c r="E56" s="741"/>
      <c r="F56" s="741"/>
      <c r="G56" s="741"/>
      <c r="H56" s="25"/>
      <c r="I56" s="25"/>
      <c r="J56" s="25"/>
      <c r="K56" s="25"/>
      <c r="L56" s="25"/>
      <c r="M56" s="25"/>
      <c r="N56" s="24"/>
    </row>
    <row r="57" spans="1:14" ht="28.35" customHeight="1">
      <c r="A57" s="767"/>
      <c r="B57" s="768"/>
      <c r="C57" s="768"/>
      <c r="D57" s="768"/>
      <c r="E57" s="768"/>
      <c r="F57" s="768"/>
      <c r="G57" s="768"/>
      <c r="H57" s="768"/>
      <c r="I57" s="768"/>
      <c r="J57" s="768"/>
      <c r="K57" s="768"/>
      <c r="L57" s="768"/>
      <c r="M57" s="768"/>
      <c r="N57" s="769"/>
    </row>
    <row r="58" spans="1:14" ht="28.35" customHeight="1">
      <c r="A58" s="770"/>
      <c r="B58" s="771"/>
      <c r="C58" s="771"/>
      <c r="D58" s="771"/>
      <c r="E58" s="771"/>
      <c r="F58" s="771"/>
      <c r="G58" s="771"/>
      <c r="H58" s="771"/>
      <c r="I58" s="771"/>
      <c r="J58" s="771"/>
      <c r="K58" s="771"/>
      <c r="L58" s="771"/>
      <c r="M58" s="771"/>
      <c r="N58" s="772"/>
    </row>
    <row r="59" spans="1:14" ht="28.35" customHeight="1">
      <c r="A59" s="770"/>
      <c r="B59" s="771"/>
      <c r="C59" s="771"/>
      <c r="D59" s="771"/>
      <c r="E59" s="771"/>
      <c r="F59" s="771"/>
      <c r="G59" s="771"/>
      <c r="H59" s="771"/>
      <c r="I59" s="771"/>
      <c r="J59" s="771"/>
      <c r="K59" s="771"/>
      <c r="L59" s="771"/>
      <c r="M59" s="771"/>
      <c r="N59" s="772"/>
    </row>
    <row r="60" spans="1:14" ht="28.35" customHeight="1">
      <c r="A60" s="770"/>
      <c r="B60" s="771"/>
      <c r="C60" s="771"/>
      <c r="D60" s="771"/>
      <c r="E60" s="771"/>
      <c r="F60" s="771"/>
      <c r="G60" s="771"/>
      <c r="H60" s="771"/>
      <c r="I60" s="771"/>
      <c r="J60" s="771"/>
      <c r="K60" s="771"/>
      <c r="L60" s="771"/>
      <c r="M60" s="771"/>
      <c r="N60" s="772"/>
    </row>
    <row r="61" spans="1:14" ht="28.35" customHeight="1">
      <c r="A61" s="770"/>
      <c r="B61" s="771"/>
      <c r="C61" s="771"/>
      <c r="D61" s="771"/>
      <c r="E61" s="771"/>
      <c r="F61" s="771"/>
      <c r="G61" s="771"/>
      <c r="H61" s="771"/>
      <c r="I61" s="771"/>
      <c r="J61" s="771"/>
      <c r="K61" s="771"/>
      <c r="L61" s="771"/>
      <c r="M61" s="771"/>
      <c r="N61" s="772"/>
    </row>
    <row r="62" spans="1:14" ht="28.35" customHeight="1">
      <c r="A62" s="770"/>
      <c r="B62" s="771"/>
      <c r="C62" s="771"/>
      <c r="D62" s="771"/>
      <c r="E62" s="771"/>
      <c r="F62" s="771"/>
      <c r="G62" s="771"/>
      <c r="H62" s="771"/>
      <c r="I62" s="771"/>
      <c r="J62" s="771"/>
      <c r="K62" s="771"/>
      <c r="L62" s="771"/>
      <c r="M62" s="771"/>
      <c r="N62" s="772"/>
    </row>
    <row r="63" spans="1:14" ht="28.35" customHeight="1" thickBot="1">
      <c r="A63" s="773"/>
      <c r="B63" s="774"/>
      <c r="C63" s="774"/>
      <c r="D63" s="774"/>
      <c r="E63" s="774"/>
      <c r="F63" s="774"/>
      <c r="G63" s="774"/>
      <c r="H63" s="774"/>
      <c r="I63" s="774"/>
      <c r="J63" s="774"/>
      <c r="K63" s="774"/>
      <c r="L63" s="774"/>
      <c r="M63" s="774"/>
      <c r="N63" s="775"/>
    </row>
    <row r="64" spans="1:14" ht="28.35" customHeight="1" thickBot="1"/>
    <row r="65" spans="1:14" ht="28.35" customHeight="1" thickBot="1">
      <c r="A65" s="764" t="s">
        <v>385</v>
      </c>
      <c r="B65" s="765"/>
      <c r="C65" s="766"/>
    </row>
    <row r="66" spans="1:14" ht="28.35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4"/>
    </row>
    <row r="67" spans="1:14" ht="28.35" customHeight="1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7"/>
    </row>
    <row r="68" spans="1:14" ht="28.35" customHeight="1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7"/>
    </row>
    <row r="69" spans="1:14" ht="28.35" customHeight="1" thickBot="1">
      <c r="A69" s="5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60"/>
    </row>
    <row r="70" spans="1:14" ht="15" customHeight="1"/>
    <row r="71" spans="1:14" ht="28.35" customHeight="1" thickBot="1">
      <c r="A71" s="790" t="s">
        <v>386</v>
      </c>
      <c r="B71" s="791"/>
      <c r="C71" s="791"/>
    </row>
    <row r="72" spans="1:14" ht="28.35" customHeight="1">
      <c r="A72" s="776"/>
      <c r="B72" s="777"/>
      <c r="C72" s="777"/>
      <c r="D72" s="777"/>
      <c r="E72" s="777"/>
      <c r="F72" s="777"/>
      <c r="G72" s="777"/>
      <c r="H72" s="777"/>
      <c r="I72" s="777"/>
      <c r="J72" s="777"/>
      <c r="K72" s="777"/>
      <c r="L72" s="777"/>
      <c r="M72" s="777"/>
      <c r="N72" s="778"/>
    </row>
    <row r="73" spans="1:14" ht="28.35" customHeight="1">
      <c r="A73" s="779"/>
      <c r="B73" s="663"/>
      <c r="C73" s="663"/>
      <c r="D73" s="663"/>
      <c r="E73" s="663"/>
      <c r="F73" s="663"/>
      <c r="G73" s="663"/>
      <c r="H73" s="663"/>
      <c r="I73" s="663"/>
      <c r="J73" s="663"/>
      <c r="K73" s="663"/>
      <c r="L73" s="663"/>
      <c r="M73" s="663"/>
      <c r="N73" s="780"/>
    </row>
    <row r="74" spans="1:14" ht="28.35" customHeight="1" thickBot="1">
      <c r="A74" s="781"/>
      <c r="B74" s="782"/>
      <c r="C74" s="782"/>
      <c r="D74" s="782"/>
      <c r="E74" s="782"/>
      <c r="F74" s="782"/>
      <c r="G74" s="782"/>
      <c r="H74" s="782"/>
      <c r="I74" s="782"/>
      <c r="J74" s="782"/>
      <c r="K74" s="782"/>
      <c r="L74" s="782"/>
      <c r="M74" s="782"/>
      <c r="N74" s="783"/>
    </row>
    <row r="75" spans="1:14" ht="14.25" customHeight="1" thickBot="1"/>
    <row r="76" spans="1:14" ht="28.35" customHeight="1" thickBot="1">
      <c r="A76" s="764" t="s">
        <v>387</v>
      </c>
      <c r="B76" s="765"/>
      <c r="C76" s="765"/>
      <c r="D76" s="766"/>
    </row>
    <row r="77" spans="1:14" ht="28.35" customHeight="1">
      <c r="A77" s="776"/>
      <c r="B77" s="777"/>
      <c r="C77" s="777"/>
      <c r="D77" s="777"/>
      <c r="E77" s="777"/>
      <c r="F77" s="777"/>
      <c r="G77" s="777"/>
      <c r="H77" s="777"/>
      <c r="I77" s="777"/>
      <c r="J77" s="777"/>
      <c r="K77" s="777"/>
      <c r="L77" s="777"/>
      <c r="M77" s="777"/>
      <c r="N77" s="778"/>
    </row>
    <row r="78" spans="1:14" ht="28.35" customHeight="1">
      <c r="A78" s="779"/>
      <c r="B78" s="663"/>
      <c r="C78" s="663"/>
      <c r="D78" s="663"/>
      <c r="E78" s="663"/>
      <c r="F78" s="663"/>
      <c r="G78" s="663"/>
      <c r="H78" s="663"/>
      <c r="I78" s="663"/>
      <c r="J78" s="663"/>
      <c r="K78" s="663"/>
      <c r="L78" s="663"/>
      <c r="M78" s="663"/>
      <c r="N78" s="780"/>
    </row>
    <row r="79" spans="1:14" ht="28.35" customHeight="1" thickBot="1">
      <c r="A79" s="781"/>
      <c r="B79" s="782"/>
      <c r="C79" s="782"/>
      <c r="D79" s="782"/>
      <c r="E79" s="782"/>
      <c r="F79" s="782"/>
      <c r="G79" s="782"/>
      <c r="H79" s="782"/>
      <c r="I79" s="782"/>
      <c r="J79" s="782"/>
      <c r="K79" s="782"/>
      <c r="L79" s="782"/>
      <c r="M79" s="782"/>
      <c r="N79" s="783"/>
    </row>
    <row r="80" spans="1:14" ht="28.35" customHeight="1" thickBot="1"/>
    <row r="81" spans="1:14" ht="28.35" customHeight="1" thickBot="1">
      <c r="A81" s="784" t="s">
        <v>388</v>
      </c>
      <c r="B81" s="785"/>
      <c r="C81" s="785"/>
      <c r="D81" s="786"/>
      <c r="E81" s="787"/>
      <c r="F81" s="788"/>
      <c r="G81" s="788"/>
      <c r="H81" s="789"/>
    </row>
    <row r="82" spans="1:14" ht="28.35" customHeight="1">
      <c r="A82" s="43"/>
      <c r="B82" s="43"/>
      <c r="C82" s="43"/>
      <c r="D82" s="43"/>
      <c r="E82" s="44"/>
      <c r="F82" s="44"/>
      <c r="G82" s="44"/>
      <c r="H82" s="44"/>
    </row>
    <row r="83" spans="1:14" ht="15.75">
      <c r="A83" s="43"/>
      <c r="B83" s="43"/>
      <c r="C83" s="43"/>
      <c r="D83" s="43"/>
      <c r="E83" s="44"/>
      <c r="F83" s="44"/>
      <c r="G83" s="44"/>
      <c r="H83" s="44"/>
    </row>
    <row r="84" spans="1:14" ht="15.75">
      <c r="A84" s="43"/>
      <c r="B84" s="43"/>
      <c r="C84" s="43"/>
      <c r="D84" s="43"/>
      <c r="E84" s="44"/>
      <c r="F84" s="44"/>
      <c r="G84" s="44"/>
      <c r="H84" s="44"/>
    </row>
    <row r="85" spans="1:14" ht="15.75">
      <c r="A85" s="43"/>
      <c r="B85" s="43"/>
      <c r="C85" s="43"/>
      <c r="D85" s="43"/>
      <c r="E85" s="44"/>
      <c r="F85" s="44"/>
      <c r="G85" s="44"/>
      <c r="H85" s="44"/>
    </row>
    <row r="86" spans="1:14" ht="15.75">
      <c r="A86" s="43"/>
      <c r="B86" s="43"/>
      <c r="C86" s="43"/>
      <c r="D86" s="43"/>
      <c r="E86" s="44"/>
      <c r="F86" s="44"/>
      <c r="G86" s="44"/>
      <c r="H86" s="44"/>
    </row>
    <row r="87" spans="1:14" ht="15.75">
      <c r="A87" s="43"/>
      <c r="B87" s="43"/>
      <c r="C87" s="43"/>
      <c r="D87" s="43"/>
      <c r="E87" s="44"/>
      <c r="F87" s="44"/>
      <c r="G87" s="44"/>
      <c r="H87" s="44"/>
    </row>
    <row r="88" spans="1:14" ht="15.75">
      <c r="A88" s="43"/>
      <c r="B88" s="43"/>
      <c r="C88" s="43"/>
      <c r="D88" s="43"/>
      <c r="E88" s="44"/>
      <c r="F88" s="44"/>
      <c r="G88" s="44"/>
      <c r="H88" s="44"/>
    </row>
    <row r="89" spans="1:14" ht="15.75">
      <c r="A89" s="43"/>
      <c r="B89" s="43"/>
      <c r="C89" s="43"/>
      <c r="D89" s="43"/>
      <c r="E89" s="44"/>
      <c r="F89" s="44"/>
      <c r="G89" s="44"/>
      <c r="H89" s="44"/>
    </row>
    <row r="90" spans="1:14" ht="15.75">
      <c r="A90" s="43"/>
      <c r="B90" s="43"/>
      <c r="C90" s="43"/>
      <c r="D90" s="43"/>
      <c r="E90" s="44"/>
      <c r="F90" s="44"/>
      <c r="G90" s="44"/>
      <c r="H90" s="44"/>
    </row>
    <row r="91" spans="1:14" ht="15.75">
      <c r="A91" s="43"/>
      <c r="B91" s="43"/>
      <c r="C91" s="43"/>
      <c r="D91" s="43"/>
      <c r="E91" s="44"/>
      <c r="F91" s="44"/>
      <c r="G91" s="44"/>
      <c r="H91" s="44"/>
    </row>
    <row r="92" spans="1:14" ht="15.75">
      <c r="A92" s="43"/>
      <c r="B92" s="43"/>
      <c r="C92" s="43"/>
      <c r="D92" s="43"/>
      <c r="E92" s="44"/>
      <c r="F92" s="44"/>
      <c r="G92" s="44"/>
      <c r="H92" s="44"/>
    </row>
    <row r="93" spans="1:14" ht="15.75">
      <c r="A93" s="43"/>
      <c r="B93" s="43"/>
      <c r="C93" s="43"/>
      <c r="D93" s="43"/>
      <c r="E93" s="44"/>
      <c r="F93" s="44"/>
      <c r="G93" s="44"/>
      <c r="H93" s="44"/>
    </row>
    <row r="94" spans="1:14" ht="13.5" thickBot="1"/>
    <row r="95" spans="1:14" ht="16.5" thickBot="1">
      <c r="A95" s="761" t="s">
        <v>389</v>
      </c>
      <c r="B95" s="762"/>
      <c r="C95" s="762"/>
      <c r="D95" s="762"/>
      <c r="E95" s="762"/>
      <c r="F95" s="762"/>
      <c r="G95" s="762"/>
      <c r="H95" s="762"/>
      <c r="I95" s="762"/>
      <c r="J95" s="762"/>
      <c r="K95" s="762"/>
      <c r="L95" s="762"/>
      <c r="M95" s="762"/>
      <c r="N95" s="763"/>
    </row>
  </sheetData>
  <protectedRanges>
    <protectedRange sqref="H5:L7 E1:L4 D35:E35 A35:B35 E34 D41:E41 A36:C36 D38:E38 C37 O10:XFD41 D36:F37 A53:B57 F10:F34 E10:E32 A1:D34 A52:C52 E42:G1048576 D42:D52 A58:D1048576 M1:XFD9 E8:L9 A37:B38 G10:G38 H10:N34 H37:N37 H42:XFD52 H94:N1048576 A39:N40 G41 A41:B51 H53:J54 L53:XFD54 O55:XFD1048576 H55:N81 H93:N93 H91:N92 H87:N90 H83:N86 H82:N82" name="Område1" securityDescriptor="O:WDG:WDD:(A;;CC;;;S-1-5-21-1078081533-1965331169-839522115-2486747)"/>
  </protectedRanges>
  <mergeCells count="43">
    <mergeCell ref="B2:L2"/>
    <mergeCell ref="A33:N33"/>
    <mergeCell ref="D6:F6"/>
    <mergeCell ref="L37:N37"/>
    <mergeCell ref="E39:G39"/>
    <mergeCell ref="A35:C35"/>
    <mergeCell ref="A37:C37"/>
    <mergeCell ref="H37:K37"/>
    <mergeCell ref="K5:M5"/>
    <mergeCell ref="K6:M6"/>
    <mergeCell ref="K7:M7"/>
    <mergeCell ref="D5:F5"/>
    <mergeCell ref="D7:G7"/>
    <mergeCell ref="A95:N95"/>
    <mergeCell ref="A76:D76"/>
    <mergeCell ref="A57:N63"/>
    <mergeCell ref="A65:C65"/>
    <mergeCell ref="A72:N74"/>
    <mergeCell ref="A77:N79"/>
    <mergeCell ref="A81:D81"/>
    <mergeCell ref="E81:H81"/>
    <mergeCell ref="A71:C71"/>
    <mergeCell ref="A56:C56"/>
    <mergeCell ref="B10:M32"/>
    <mergeCell ref="D35:N35"/>
    <mergeCell ref="A45:N52"/>
    <mergeCell ref="I53:K53"/>
    <mergeCell ref="I54:K54"/>
    <mergeCell ref="L53:N53"/>
    <mergeCell ref="L54:N54"/>
    <mergeCell ref="A42:D42"/>
    <mergeCell ref="D37:E37"/>
    <mergeCell ref="D56:G56"/>
    <mergeCell ref="A39:D39"/>
    <mergeCell ref="A40:D40"/>
    <mergeCell ref="D54:G54"/>
    <mergeCell ref="D53:G53"/>
    <mergeCell ref="E40:G40"/>
    <mergeCell ref="D55:G55"/>
    <mergeCell ref="A53:C53"/>
    <mergeCell ref="A54:C54"/>
    <mergeCell ref="A55:C55"/>
    <mergeCell ref="E42:N42"/>
  </mergeCells>
  <pageMargins left="0.7" right="0.7" top="0.75" bottom="0.75" header="0.3" footer="0.3"/>
  <pageSetup paperSize="9" scale="76" orientation="portrait" r:id="rId1"/>
  <headerFooter>
    <oddHeader>&amp;C&amp;"Times New Roman,Normal"&amp;26Befaringsrapport</oddHeader>
    <oddFooter>&amp;L&amp;"Times New Roman,Halvfet"&amp;12&amp;K000000www.froilandbygg.no
&amp;C&amp;"Times New Roman,Halvfet"&amp;12Frøiland Bygg Skade as
Tlf: 51 95 85 50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111"/>
  <dimension ref="A1:F34"/>
  <sheetViews>
    <sheetView showGridLines="0" showRowColHeaders="0" showRuler="0" zoomScaleNormal="100" workbookViewId="0">
      <selection activeCell="F1" sqref="F1"/>
    </sheetView>
  </sheetViews>
  <sheetFormatPr defaultColWidth="11.42578125" defaultRowHeight="15"/>
  <cols>
    <col min="1" max="1" width="32" style="49" customWidth="1"/>
    <col min="2" max="2" width="27.85546875" style="49" customWidth="1"/>
    <col min="3" max="3" width="6.7109375" style="49" customWidth="1"/>
    <col min="4" max="4" width="2.42578125" style="49" customWidth="1"/>
    <col min="5" max="5" width="25.85546875" style="49" customWidth="1"/>
    <col min="6" max="6" width="34.140625" style="49" customWidth="1"/>
    <col min="7" max="16384" width="11.42578125" style="49"/>
  </cols>
  <sheetData>
    <row r="1" spans="1:6">
      <c r="A1" s="255" t="s">
        <v>390</v>
      </c>
      <c r="B1" s="270"/>
      <c r="E1" s="255" t="s">
        <v>391</v>
      </c>
      <c r="F1" s="268"/>
    </row>
    <row r="3" spans="1:6">
      <c r="A3" s="255" t="s">
        <v>5</v>
      </c>
      <c r="B3" s="260">
        <f>'Fylles ut først'!B6</f>
        <v>0</v>
      </c>
      <c r="C3" s="256"/>
      <c r="D3" s="256"/>
      <c r="E3" s="255" t="s">
        <v>392</v>
      </c>
      <c r="F3" s="261">
        <f>'Fylles ut først'!B5</f>
        <v>0</v>
      </c>
    </row>
    <row r="4" spans="1:6">
      <c r="A4" s="262" t="s">
        <v>393</v>
      </c>
      <c r="B4" s="263">
        <f>'Fylles ut først'!B4</f>
        <v>0</v>
      </c>
      <c r="C4" s="257"/>
      <c r="D4" s="257"/>
      <c r="E4" s="262" t="s">
        <v>294</v>
      </c>
      <c r="F4" s="263">
        <f>'Fylles ut først'!B17</f>
        <v>0</v>
      </c>
    </row>
    <row r="5" spans="1:6">
      <c r="A5" s="255" t="s">
        <v>394</v>
      </c>
      <c r="B5" s="796">
        <f>'Fylles ut først'!B11</f>
        <v>0</v>
      </c>
      <c r="C5" s="796"/>
      <c r="D5" s="796"/>
      <c r="E5" s="796"/>
      <c r="F5" s="796"/>
    </row>
    <row r="6" spans="1:6">
      <c r="A6" s="262" t="s">
        <v>395</v>
      </c>
      <c r="B6" s="797"/>
      <c r="C6" s="797"/>
      <c r="D6" s="797"/>
      <c r="E6" s="797"/>
      <c r="F6" s="797"/>
    </row>
    <row r="7" spans="1:6">
      <c r="B7" s="253"/>
      <c r="C7" s="253"/>
      <c r="D7" s="253"/>
      <c r="E7" s="253"/>
      <c r="F7" s="253"/>
    </row>
    <row r="8" spans="1:6">
      <c r="A8" s="255" t="s">
        <v>396</v>
      </c>
      <c r="B8" s="268"/>
      <c r="C8" s="254"/>
      <c r="D8" s="254"/>
      <c r="E8" s="255" t="s">
        <v>397</v>
      </c>
      <c r="F8" s="267"/>
    </row>
    <row r="9" spans="1:6">
      <c r="A9" s="262" t="s">
        <v>233</v>
      </c>
      <c r="B9" s="568">
        <f>'Fylles ut først'!B13</f>
        <v>0</v>
      </c>
      <c r="C9" s="568"/>
      <c r="D9" s="568"/>
      <c r="E9" s="262" t="s">
        <v>398</v>
      </c>
      <c r="F9" s="267"/>
    </row>
    <row r="10" spans="1:6">
      <c r="A10" s="262" t="s">
        <v>399</v>
      </c>
      <c r="B10" s="266"/>
    </row>
    <row r="11" spans="1:6">
      <c r="A11" s="262" t="s">
        <v>400</v>
      </c>
      <c r="B11" s="266"/>
      <c r="E11" s="255" t="s">
        <v>401</v>
      </c>
      <c r="F11" s="269"/>
    </row>
    <row r="12" spans="1:6">
      <c r="A12" s="262" t="s">
        <v>402</v>
      </c>
      <c r="B12" s="266"/>
      <c r="E12" s="255" t="s">
        <v>403</v>
      </c>
      <c r="F12" s="269"/>
    </row>
    <row r="14" spans="1:6">
      <c r="A14" s="255" t="s">
        <v>404</v>
      </c>
      <c r="B14" s="265"/>
      <c r="C14" s="258"/>
      <c r="D14" s="258"/>
      <c r="E14" s="255" t="s">
        <v>405</v>
      </c>
      <c r="F14" s="270"/>
    </row>
    <row r="15" spans="1:6">
      <c r="A15" s="262" t="s">
        <v>406</v>
      </c>
      <c r="B15" s="266"/>
      <c r="C15" s="258"/>
      <c r="D15" s="258"/>
    </row>
    <row r="16" spans="1:6">
      <c r="A16" s="262" t="s">
        <v>407</v>
      </c>
      <c r="B16" s="266"/>
      <c r="C16" s="258"/>
      <c r="D16" s="258"/>
    </row>
    <row r="17" spans="1:6">
      <c r="A17" s="262" t="s">
        <v>408</v>
      </c>
      <c r="B17" s="266"/>
      <c r="C17" s="258"/>
      <c r="D17" s="258"/>
      <c r="E17" s="255" t="s">
        <v>409</v>
      </c>
      <c r="F17" s="270"/>
    </row>
    <row r="18" spans="1:6">
      <c r="A18" s="262" t="s">
        <v>410</v>
      </c>
      <c r="B18" s="266"/>
      <c r="C18" s="258"/>
      <c r="D18" s="258"/>
      <c r="E18" s="262" t="s">
        <v>411</v>
      </c>
      <c r="F18" s="271"/>
    </row>
    <row r="19" spans="1:6">
      <c r="A19" s="262" t="s">
        <v>412</v>
      </c>
      <c r="B19" s="266"/>
      <c r="C19" s="258"/>
      <c r="D19" s="258"/>
      <c r="E19" s="262" t="s">
        <v>413</v>
      </c>
      <c r="F19" s="272"/>
    </row>
    <row r="21" spans="1:6">
      <c r="A21" s="255" t="s">
        <v>414</v>
      </c>
      <c r="B21" s="265"/>
      <c r="E21" s="255" t="s">
        <v>415</v>
      </c>
      <c r="F21" s="270"/>
    </row>
    <row r="22" spans="1:6">
      <c r="A22" s="262" t="s">
        <v>416</v>
      </c>
      <c r="B22" s="266"/>
      <c r="E22" s="262" t="s">
        <v>417</v>
      </c>
      <c r="F22" s="271"/>
    </row>
    <row r="24" spans="1:6">
      <c r="A24" s="255" t="s">
        <v>418</v>
      </c>
      <c r="B24" s="274"/>
      <c r="C24" s="259"/>
      <c r="D24" s="259"/>
      <c r="E24" s="255" t="s">
        <v>419</v>
      </c>
      <c r="F24" s="273"/>
    </row>
    <row r="25" spans="1:6">
      <c r="A25" s="262" t="s">
        <v>420</v>
      </c>
      <c r="B25" s="275"/>
      <c r="C25" s="259"/>
      <c r="D25" s="259"/>
      <c r="E25" s="262" t="s">
        <v>421</v>
      </c>
      <c r="F25" s="271"/>
    </row>
    <row r="26" spans="1:6">
      <c r="A26" s="262" t="s">
        <v>422</v>
      </c>
      <c r="B26" s="266"/>
      <c r="E26" s="262" t="s">
        <v>423</v>
      </c>
      <c r="F26" s="271"/>
    </row>
    <row r="28" spans="1:6">
      <c r="A28" s="255" t="s">
        <v>424</v>
      </c>
      <c r="B28" s="796"/>
      <c r="C28" s="796"/>
      <c r="D28" s="796"/>
      <c r="E28" s="796"/>
      <c r="F28" s="796"/>
    </row>
    <row r="29" spans="1:6">
      <c r="A29" s="262" t="s">
        <v>425</v>
      </c>
      <c r="B29" s="797"/>
      <c r="C29" s="797"/>
      <c r="D29" s="797"/>
      <c r="E29" s="797"/>
      <c r="F29" s="797"/>
    </row>
    <row r="30" spans="1:6">
      <c r="A30" s="262" t="s">
        <v>426</v>
      </c>
      <c r="B30" s="797"/>
      <c r="C30" s="797"/>
      <c r="D30" s="797"/>
      <c r="E30" s="797"/>
      <c r="F30" s="797"/>
    </row>
    <row r="31" spans="1:6">
      <c r="A31" s="262" t="s">
        <v>427</v>
      </c>
      <c r="B31" s="797"/>
      <c r="C31" s="797"/>
      <c r="D31" s="797"/>
      <c r="E31" s="797"/>
      <c r="F31" s="797"/>
    </row>
    <row r="32" spans="1:6">
      <c r="A32" s="255" t="s">
        <v>428</v>
      </c>
      <c r="B32" s="796"/>
      <c r="C32" s="796"/>
      <c r="D32" s="796"/>
      <c r="E32" s="796"/>
      <c r="F32" s="796"/>
    </row>
    <row r="34" spans="1:1" ht="15.75" thickBot="1">
      <c r="A34" s="264" t="s">
        <v>429</v>
      </c>
    </row>
  </sheetData>
  <dataConsolidate/>
  <mergeCells count="8">
    <mergeCell ref="B5:F5"/>
    <mergeCell ref="B32:F32"/>
    <mergeCell ref="B6:F6"/>
    <mergeCell ref="B28:F28"/>
    <mergeCell ref="B29:F29"/>
    <mergeCell ref="B30:F30"/>
    <mergeCell ref="B31:F31"/>
    <mergeCell ref="B9:D9"/>
  </mergeCells>
  <pageMargins left="0.7" right="0.7" top="0.75" bottom="0.75" header="0.3" footer="0.3"/>
  <pageSetup paperSize="9" orientation="landscape" r:id="rId1"/>
  <headerFooter>
    <oddHeader>&amp;C&amp;"-,Fet"&amp;14Internrevisjon - kontroll av prosjekt Frøiland Bygg Skade as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0000000}">
          <x14:formula1>
            <xm:f>Lister!$C$19:$C$20</xm:f>
          </x14:formula1>
          <xm:sqref>B14:D16 F17:F18 F21:F22 F25</xm:sqref>
        </x14:dataValidation>
        <x14:dataValidation type="list" allowBlank="1" showInputMessage="1" showErrorMessage="1" xr:uid="{00000000-0002-0000-0E00-000001000000}">
          <x14:formula1>
            <xm:f>Lister!$D$19:$D$20</xm:f>
          </x14:formula1>
          <xm:sqref>B17:D19 F14 B21:D22 B26:D26 F26 B12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90"/>
  <sheetViews>
    <sheetView showGridLines="0" showRowColHeaders="0" workbookViewId="0">
      <selection activeCell="M74" sqref="M74"/>
    </sheetView>
  </sheetViews>
  <sheetFormatPr defaultColWidth="11.42578125" defaultRowHeight="15"/>
  <cols>
    <col min="1" max="1" width="13.5703125" customWidth="1"/>
    <col min="2" max="2" width="27.28515625" customWidth="1"/>
    <col min="4" max="4" width="18.7109375" customWidth="1"/>
    <col min="5" max="5" width="15.28515625" customWidth="1"/>
  </cols>
  <sheetData>
    <row r="1" spans="1:24" s="13" customFormat="1" ht="33">
      <c r="A1" s="61"/>
      <c r="B1" s="798" t="s">
        <v>430</v>
      </c>
      <c r="C1" s="798"/>
      <c r="D1" s="798"/>
      <c r="E1" s="798"/>
      <c r="F1" s="798"/>
      <c r="G1" s="798"/>
      <c r="H1" s="49"/>
      <c r="I1" s="61"/>
      <c r="L1" s="17"/>
      <c r="Q1" s="14"/>
      <c r="R1" s="14"/>
      <c r="S1" s="14"/>
      <c r="T1" s="14"/>
      <c r="U1" s="14"/>
      <c r="V1" s="14"/>
      <c r="W1" s="14"/>
      <c r="X1" s="14"/>
    </row>
    <row r="2" spans="1:24" s="13" customFormat="1">
      <c r="A2" s="62"/>
      <c r="B2" s="62"/>
      <c r="C2" s="62"/>
      <c r="D2" s="49"/>
      <c r="E2" s="49"/>
      <c r="F2" s="63"/>
      <c r="J2" s="14"/>
      <c r="K2" s="14"/>
      <c r="L2" s="14"/>
      <c r="M2" s="14"/>
      <c r="N2" s="14"/>
      <c r="O2" s="14"/>
      <c r="P2" s="14"/>
      <c r="Q2" s="14"/>
    </row>
    <row r="3" spans="1:24" s="13" customFormat="1" ht="12.75" customHeight="1">
      <c r="A3" s="449"/>
      <c r="B3" s="449"/>
      <c r="C3" s="449"/>
      <c r="D3" s="450"/>
      <c r="E3" s="163"/>
      <c r="F3" s="199" t="str">
        <f ca="1">"Rapportdato:  "&amp;TEXT(TODAY(),"dd.mm:åååå")</f>
        <v>Rapportdato:  03.01:2022</v>
      </c>
      <c r="J3" s="14"/>
      <c r="K3" s="14"/>
      <c r="L3" s="14"/>
      <c r="M3" s="14"/>
      <c r="N3" s="14"/>
      <c r="O3" s="14"/>
      <c r="P3" s="14"/>
      <c r="Q3" s="14"/>
    </row>
    <row r="4" spans="1:24" s="13" customFormat="1" ht="4.5" customHeight="1">
      <c r="A4" s="62"/>
      <c r="B4" s="62"/>
      <c r="D4" s="62"/>
      <c r="E4" s="62"/>
      <c r="F4" s="67"/>
      <c r="G4" s="68"/>
      <c r="J4" s="14"/>
      <c r="K4" s="14"/>
      <c r="L4" s="14"/>
      <c r="M4" s="14"/>
      <c r="N4" s="14"/>
      <c r="O4" s="14"/>
      <c r="P4" s="14"/>
      <c r="Q4" s="14"/>
    </row>
    <row r="5" spans="1:24" s="17" customFormat="1" ht="14.25" customHeight="1">
      <c r="A5" s="444" t="s">
        <v>1</v>
      </c>
      <c r="B5" s="816">
        <f>'Fylles ut først'!B3</f>
        <v>0</v>
      </c>
      <c r="C5" s="816"/>
      <c r="D5" s="445" t="s">
        <v>4</v>
      </c>
      <c r="E5" s="814">
        <f>'Fylles ut først'!B5</f>
        <v>0</v>
      </c>
      <c r="F5" s="814"/>
      <c r="J5" s="14"/>
      <c r="K5" s="14"/>
      <c r="L5" s="14"/>
      <c r="M5" s="14"/>
      <c r="N5" s="14"/>
      <c r="O5" s="14"/>
      <c r="P5" s="14"/>
      <c r="Q5" s="14"/>
    </row>
    <row r="6" spans="1:24" s="17" customFormat="1" ht="14.25" customHeight="1">
      <c r="A6" s="444" t="s">
        <v>3</v>
      </c>
      <c r="B6" s="817">
        <f>'Fylles ut først'!B4</f>
        <v>0</v>
      </c>
      <c r="C6" s="817"/>
      <c r="D6" s="445" t="s">
        <v>229</v>
      </c>
      <c r="E6" s="803">
        <f>'Fylles ut først'!B6</f>
        <v>0</v>
      </c>
      <c r="F6" s="803"/>
      <c r="J6" s="14"/>
      <c r="K6" s="14"/>
      <c r="L6" s="14"/>
      <c r="M6" s="14"/>
      <c r="N6" s="14"/>
      <c r="O6" s="14"/>
      <c r="P6" s="14"/>
      <c r="Q6" s="14"/>
    </row>
    <row r="7" spans="1:24" s="18" customFormat="1" ht="14.25" customHeight="1">
      <c r="A7" s="444" t="s">
        <v>292</v>
      </c>
      <c r="B7" s="817">
        <f>'Fylles ut først'!B11</f>
        <v>0</v>
      </c>
      <c r="C7" s="817"/>
      <c r="D7" s="445" t="s">
        <v>8</v>
      </c>
      <c r="E7" s="803">
        <f>'Fylles ut først'!B9</f>
        <v>0</v>
      </c>
      <c r="F7" s="803"/>
    </row>
    <row r="8" spans="1:24" s="18" customFormat="1" ht="6" customHeight="1">
      <c r="A8" s="125"/>
      <c r="B8" s="123"/>
      <c r="C8" s="124"/>
      <c r="D8" s="168"/>
      <c r="E8" s="212"/>
      <c r="F8" s="212"/>
    </row>
    <row r="9" spans="1:24" s="18" customFormat="1" ht="15" customHeight="1">
      <c r="A9" s="446" t="s">
        <v>233</v>
      </c>
      <c r="B9" s="818">
        <f>'Fylles ut først'!B13</f>
        <v>0</v>
      </c>
      <c r="C9" s="818"/>
      <c r="D9" s="447" t="s">
        <v>293</v>
      </c>
      <c r="E9" s="815" t="str">
        <f>'Fylles ut først'!B19</f>
        <v>Sentralbord 51 95 85 50</v>
      </c>
      <c r="F9" s="815"/>
    </row>
    <row r="10" spans="1:24" s="18" customFormat="1" ht="14.25" customHeight="1">
      <c r="A10" s="448" t="s">
        <v>294</v>
      </c>
      <c r="B10" s="802">
        <f>'Fylles ut først'!B17</f>
        <v>0</v>
      </c>
      <c r="C10" s="802"/>
      <c r="D10" s="448" t="s">
        <v>295</v>
      </c>
      <c r="E10" s="815">
        <f>'Fylles ut først'!B20</f>
        <v>0</v>
      </c>
      <c r="F10" s="815"/>
    </row>
    <row r="11" spans="1:24" s="18" customFormat="1" ht="14.25" customHeight="1">
      <c r="A11" s="448" t="s">
        <v>296</v>
      </c>
      <c r="B11" s="799" t="b">
        <f>'Fylles ut først'!B18</f>
        <v>0</v>
      </c>
      <c r="C11" s="800"/>
      <c r="D11" s="800"/>
      <c r="E11" s="800"/>
      <c r="F11" s="801"/>
      <c r="G11" s="215"/>
      <c r="H11" s="218"/>
      <c r="I11" s="197"/>
    </row>
    <row r="12" spans="1:24" s="18" customFormat="1" ht="14.25" customHeight="1">
      <c r="A12" s="216"/>
      <c r="B12" s="370"/>
      <c r="C12" s="371"/>
      <c r="D12" s="371"/>
      <c r="E12" s="371"/>
      <c r="F12" s="49"/>
      <c r="G12" s="215"/>
      <c r="H12" s="218"/>
      <c r="I12" s="197"/>
    </row>
    <row r="13" spans="1:24">
      <c r="A13" s="373" t="s">
        <v>431</v>
      </c>
      <c r="B13" s="374"/>
      <c r="C13" s="375" t="s">
        <v>432</v>
      </c>
      <c r="D13" s="375" t="s">
        <v>297</v>
      </c>
      <c r="E13" s="376" t="s">
        <v>433</v>
      </c>
      <c r="F13" s="377"/>
    </row>
    <row r="14" spans="1:24">
      <c r="A14" s="282"/>
      <c r="B14" s="378" t="s">
        <v>434</v>
      </c>
      <c r="C14" s="426">
        <v>43101</v>
      </c>
      <c r="D14" s="380"/>
      <c r="E14" s="381">
        <f>C24-C14</f>
        <v>99</v>
      </c>
      <c r="F14" s="382" t="s">
        <v>83</v>
      </c>
      <c r="G14" s="383" t="s">
        <v>435</v>
      </c>
    </row>
    <row r="15" spans="1:24">
      <c r="A15" s="282"/>
      <c r="B15" s="278" t="s">
        <v>436</v>
      </c>
      <c r="C15" s="427">
        <v>43102</v>
      </c>
      <c r="D15" s="385"/>
      <c r="E15" s="353"/>
      <c r="F15" s="386"/>
    </row>
    <row r="16" spans="1:24">
      <c r="A16" s="282"/>
      <c r="B16" s="278" t="s">
        <v>437</v>
      </c>
      <c r="C16" s="427">
        <v>43105</v>
      </c>
      <c r="D16" s="387">
        <v>40000</v>
      </c>
      <c r="E16" s="381">
        <f>C16-C15</f>
        <v>3</v>
      </c>
      <c r="F16" s="382" t="s">
        <v>83</v>
      </c>
    </row>
    <row r="17" spans="1:7">
      <c r="A17" s="282"/>
      <c r="B17" s="278" t="s">
        <v>438</v>
      </c>
      <c r="C17" s="427">
        <v>43110</v>
      </c>
      <c r="D17" s="385"/>
      <c r="E17" s="353"/>
      <c r="F17" s="386"/>
    </row>
    <row r="18" spans="1:7">
      <c r="A18" s="282"/>
      <c r="B18" s="278" t="s">
        <v>439</v>
      </c>
      <c r="C18" s="427">
        <v>43117</v>
      </c>
      <c r="D18" s="387"/>
      <c r="E18" s="381">
        <f>C18-C17</f>
        <v>7</v>
      </c>
      <c r="F18" s="382" t="s">
        <v>83</v>
      </c>
    </row>
    <row r="19" spans="1:7">
      <c r="A19" s="282"/>
      <c r="B19" s="278" t="s">
        <v>254</v>
      </c>
      <c r="C19" s="427"/>
      <c r="D19" s="385"/>
      <c r="E19" s="378"/>
      <c r="F19" s="386"/>
    </row>
    <row r="20" spans="1:7">
      <c r="A20" s="282"/>
      <c r="B20" s="278" t="s">
        <v>440</v>
      </c>
      <c r="C20" s="427">
        <v>43174</v>
      </c>
      <c r="D20" s="385"/>
      <c r="E20" s="388"/>
      <c r="F20" s="386"/>
      <c r="G20" s="383" t="s">
        <v>441</v>
      </c>
    </row>
    <row r="21" spans="1:7">
      <c r="A21" s="282"/>
      <c r="B21" s="278" t="s">
        <v>442</v>
      </c>
      <c r="C21" s="427">
        <v>43176</v>
      </c>
      <c r="D21" s="387">
        <v>42000</v>
      </c>
      <c r="E21" s="381">
        <f>C21-C20</f>
        <v>2</v>
      </c>
      <c r="F21" s="382" t="s">
        <v>83</v>
      </c>
    </row>
    <row r="22" spans="1:7">
      <c r="A22" s="282"/>
      <c r="B22" s="278" t="s">
        <v>443</v>
      </c>
      <c r="C22" s="427"/>
      <c r="D22" s="385"/>
      <c r="E22" s="378"/>
      <c r="F22" s="386"/>
    </row>
    <row r="23" spans="1:7">
      <c r="A23" s="282"/>
      <c r="B23" s="278" t="s">
        <v>444</v>
      </c>
      <c r="C23" s="427"/>
      <c r="D23" s="385"/>
      <c r="E23" s="388"/>
      <c r="F23" s="386"/>
    </row>
    <row r="24" spans="1:7">
      <c r="A24" s="282"/>
      <c r="B24" s="278" t="s">
        <v>445</v>
      </c>
      <c r="C24" s="427">
        <v>43200</v>
      </c>
      <c r="D24" s="387">
        <v>42000</v>
      </c>
      <c r="E24" s="381">
        <f>C24-C20</f>
        <v>26</v>
      </c>
      <c r="F24" s="382" t="s">
        <v>83</v>
      </c>
      <c r="G24" s="383" t="s">
        <v>446</v>
      </c>
    </row>
    <row r="25" spans="1:7" ht="5.0999999999999996" customHeight="1">
      <c r="A25" s="389"/>
      <c r="B25" s="390"/>
      <c r="C25" s="390"/>
      <c r="D25" s="390"/>
      <c r="E25" s="390"/>
      <c r="F25" s="391"/>
    </row>
    <row r="26" spans="1:7">
      <c r="A26" s="373" t="s">
        <v>447</v>
      </c>
      <c r="B26" s="374"/>
      <c r="C26" s="375" t="s">
        <v>297</v>
      </c>
      <c r="D26" s="375" t="s">
        <v>448</v>
      </c>
      <c r="E26" s="374"/>
      <c r="F26" s="392"/>
    </row>
    <row r="27" spans="1:7">
      <c r="A27" s="282"/>
      <c r="B27" s="378" t="s">
        <v>449</v>
      </c>
      <c r="C27" s="393">
        <v>6000</v>
      </c>
      <c r="D27" s="394">
        <f>C27/550</f>
        <v>10.909090909090908</v>
      </c>
      <c r="E27" s="395"/>
      <c r="F27" s="386"/>
    </row>
    <row r="28" spans="1:7">
      <c r="A28" s="282"/>
      <c r="B28" s="278" t="s">
        <v>450</v>
      </c>
      <c r="C28" s="385">
        <v>8500</v>
      </c>
      <c r="D28" s="396">
        <f>C28/1.1</f>
        <v>7727.272727272727</v>
      </c>
      <c r="E28" s="397" t="s">
        <v>451</v>
      </c>
      <c r="F28" s="386"/>
    </row>
    <row r="29" spans="1:7">
      <c r="A29" s="282"/>
      <c r="B29" s="278" t="s">
        <v>452</v>
      </c>
      <c r="C29" s="385">
        <v>1500</v>
      </c>
      <c r="D29" s="398">
        <f>C29/550</f>
        <v>2.7272727272727271</v>
      </c>
      <c r="E29" s="399"/>
      <c r="F29" s="386"/>
    </row>
    <row r="30" spans="1:7">
      <c r="A30" s="282"/>
      <c r="B30" s="278" t="s">
        <v>453</v>
      </c>
      <c r="C30" s="385">
        <v>3600</v>
      </c>
      <c r="D30" s="398">
        <f>C30/550</f>
        <v>6.5454545454545459</v>
      </c>
      <c r="E30" s="400"/>
      <c r="F30" s="386"/>
    </row>
    <row r="31" spans="1:7">
      <c r="A31" s="282"/>
      <c r="B31" s="278" t="s">
        <v>454</v>
      </c>
      <c r="C31" s="401">
        <f>[4]UE!C30+[4]UE!C29+[4]UE!C28+[4]UE!C27</f>
        <v>0</v>
      </c>
      <c r="D31" s="402"/>
      <c r="E31" s="403"/>
      <c r="F31" s="386"/>
    </row>
    <row r="32" spans="1:7" ht="5.0999999999999996" customHeight="1">
      <c r="A32" s="389"/>
      <c r="B32" s="390"/>
      <c r="C32" s="390"/>
      <c r="D32" s="390"/>
      <c r="E32" s="404"/>
      <c r="F32" s="405"/>
    </row>
    <row r="33" spans="1:6">
      <c r="A33" s="373" t="s">
        <v>455</v>
      </c>
      <c r="B33" s="374"/>
      <c r="C33" s="406" t="s">
        <v>448</v>
      </c>
      <c r="D33" s="406" t="s">
        <v>456</v>
      </c>
      <c r="E33" s="406"/>
      <c r="F33" s="407"/>
    </row>
    <row r="34" spans="1:6">
      <c r="A34" s="282"/>
      <c r="B34" s="378" t="s">
        <v>457</v>
      </c>
      <c r="C34" s="372">
        <v>14</v>
      </c>
      <c r="D34" s="408">
        <f>C34*500</f>
        <v>7000</v>
      </c>
      <c r="F34" s="386"/>
    </row>
    <row r="35" spans="1:6">
      <c r="A35" s="282"/>
      <c r="B35" s="278" t="s">
        <v>458</v>
      </c>
      <c r="C35" s="409">
        <v>8</v>
      </c>
      <c r="D35" s="401">
        <f>C35*500</f>
        <v>4000</v>
      </c>
      <c r="E35" s="410"/>
      <c r="F35" s="386"/>
    </row>
    <row r="36" spans="1:6">
      <c r="A36" s="282"/>
      <c r="B36" s="278" t="s">
        <v>459</v>
      </c>
      <c r="C36" s="409"/>
      <c r="D36" s="385">
        <v>13500</v>
      </c>
      <c r="E36" s="410"/>
      <c r="F36" s="386"/>
    </row>
    <row r="37" spans="1:6">
      <c r="A37" s="282"/>
      <c r="B37" s="411" t="s">
        <v>460</v>
      </c>
      <c r="C37" s="412">
        <v>5</v>
      </c>
      <c r="D37" s="413"/>
      <c r="E37" s="410"/>
      <c r="F37" s="386"/>
    </row>
    <row r="38" spans="1:6">
      <c r="A38" s="282"/>
      <c r="B38" s="278" t="s">
        <v>461</v>
      </c>
      <c r="C38" s="409"/>
      <c r="D38" s="401">
        <f>[4]UE!D15+[4]UE!D18+[4]UE!D21+[4]UE!D24</f>
        <v>55000</v>
      </c>
      <c r="E38" s="410"/>
      <c r="F38" s="386"/>
    </row>
    <row r="39" spans="1:6">
      <c r="A39" s="282"/>
      <c r="B39" s="414" t="s">
        <v>462</v>
      </c>
      <c r="C39" s="415"/>
      <c r="D39" s="416">
        <v>40500</v>
      </c>
      <c r="E39" s="417"/>
      <c r="F39" s="386"/>
    </row>
    <row r="40" spans="1:6" ht="5.0999999999999996" customHeight="1">
      <c r="A40" s="389"/>
      <c r="B40" s="390"/>
      <c r="C40" s="390"/>
      <c r="D40" s="390"/>
      <c r="E40" s="404"/>
      <c r="F40" s="405"/>
    </row>
    <row r="41" spans="1:6">
      <c r="A41" s="373" t="s">
        <v>463</v>
      </c>
      <c r="B41" s="418"/>
      <c r="C41" s="375" t="s">
        <v>297</v>
      </c>
      <c r="D41" s="375" t="s">
        <v>367</v>
      </c>
      <c r="E41" s="418"/>
      <c r="F41" s="407"/>
    </row>
    <row r="42" spans="1:6">
      <c r="A42" s="282"/>
      <c r="B42" s="278" t="s">
        <v>464</v>
      </c>
      <c r="C42" s="419">
        <f>C27-D34</f>
        <v>-1000</v>
      </c>
      <c r="D42" s="420">
        <f>D27+D29-C34</f>
        <v>-0.36363636363636509</v>
      </c>
      <c r="E42" s="383" t="s">
        <v>465</v>
      </c>
      <c r="F42" s="386"/>
    </row>
    <row r="43" spans="1:6">
      <c r="A43" s="282"/>
      <c r="B43" s="278" t="s">
        <v>466</v>
      </c>
      <c r="C43" s="401">
        <f>C27/C34</f>
        <v>428.57142857142856</v>
      </c>
      <c r="D43" s="383" t="s">
        <v>467</v>
      </c>
      <c r="F43" s="386"/>
    </row>
    <row r="44" spans="1:6">
      <c r="A44" s="282"/>
      <c r="B44" s="278" t="s">
        <v>468</v>
      </c>
      <c r="C44" s="419">
        <f>C30-D35</f>
        <v>-400</v>
      </c>
      <c r="D44" s="420">
        <f>D30-C35</f>
        <v>-1.4545454545454541</v>
      </c>
      <c r="F44" s="386"/>
    </row>
    <row r="45" spans="1:6">
      <c r="A45" s="282"/>
      <c r="B45" s="278" t="s">
        <v>469</v>
      </c>
      <c r="C45" s="419">
        <f>D28-D36</f>
        <v>-5772.727272727273</v>
      </c>
      <c r="E45" s="421">
        <f>C45/D36</f>
        <v>-0.42760942760942761</v>
      </c>
      <c r="F45" s="422" t="s">
        <v>470</v>
      </c>
    </row>
    <row r="46" spans="1:6">
      <c r="A46" s="282"/>
      <c r="B46" s="278" t="s">
        <v>471</v>
      </c>
      <c r="C46" s="419">
        <f>C31-D38</f>
        <v>-55000</v>
      </c>
      <c r="E46" s="421">
        <f>C46/D38</f>
        <v>-1</v>
      </c>
      <c r="F46" s="386"/>
    </row>
    <row r="47" spans="1:6">
      <c r="A47" s="282"/>
      <c r="B47" s="414" t="s">
        <v>472</v>
      </c>
      <c r="C47" s="423">
        <f>D24-D39</f>
        <v>1500</v>
      </c>
      <c r="D47" s="424"/>
      <c r="E47" s="425">
        <f>C47/D24</f>
        <v>3.5714285714285712E-2</v>
      </c>
      <c r="F47" s="386"/>
    </row>
    <row r="48" spans="1:6" ht="5.0999999999999996" customHeight="1">
      <c r="A48" s="389"/>
      <c r="B48" s="390"/>
      <c r="C48" s="390"/>
      <c r="D48" s="390"/>
      <c r="E48" s="390"/>
      <c r="F48" s="391"/>
    </row>
    <row r="49" spans="1:7">
      <c r="A49" s="373" t="s">
        <v>473</v>
      </c>
      <c r="B49" s="418"/>
      <c r="C49" s="418"/>
      <c r="D49" s="418"/>
      <c r="E49" s="418"/>
      <c r="F49" s="407"/>
    </row>
    <row r="50" spans="1:7">
      <c r="A50" s="810"/>
      <c r="B50" s="633"/>
      <c r="C50" s="633"/>
      <c r="D50" s="633"/>
      <c r="E50" s="633"/>
      <c r="F50" s="811"/>
    </row>
    <row r="51" spans="1:7">
      <c r="A51" s="810"/>
      <c r="B51" s="633"/>
      <c r="C51" s="633"/>
      <c r="D51" s="633"/>
      <c r="E51" s="633"/>
      <c r="F51" s="811"/>
    </row>
    <row r="52" spans="1:7">
      <c r="A52" s="810"/>
      <c r="B52" s="633"/>
      <c r="C52" s="633"/>
      <c r="D52" s="633"/>
      <c r="E52" s="633"/>
      <c r="F52" s="811"/>
    </row>
    <row r="53" spans="1:7">
      <c r="A53" s="810"/>
      <c r="B53" s="633"/>
      <c r="C53" s="633"/>
      <c r="D53" s="633"/>
      <c r="E53" s="633"/>
      <c r="F53" s="811"/>
    </row>
    <row r="54" spans="1:7">
      <c r="A54" s="810"/>
      <c r="B54" s="633"/>
      <c r="C54" s="633"/>
      <c r="D54" s="633"/>
      <c r="E54" s="633"/>
      <c r="F54" s="811"/>
    </row>
    <row r="55" spans="1:7">
      <c r="A55" s="810"/>
      <c r="B55" s="633"/>
      <c r="C55" s="633"/>
      <c r="D55" s="633"/>
      <c r="E55" s="633"/>
      <c r="F55" s="811"/>
    </row>
    <row r="56" spans="1:7">
      <c r="A56" s="810"/>
      <c r="B56" s="633"/>
      <c r="C56" s="633"/>
      <c r="D56" s="633"/>
      <c r="E56" s="633"/>
      <c r="F56" s="811"/>
    </row>
    <row r="57" spans="1:7" ht="15.75" thickBot="1">
      <c r="A57" s="812"/>
      <c r="B57" s="634"/>
      <c r="C57" s="634"/>
      <c r="D57" s="634"/>
      <c r="E57" s="634"/>
      <c r="F57" s="813"/>
    </row>
    <row r="59" spans="1:7" ht="15.75" thickBot="1"/>
    <row r="60" spans="1:7">
      <c r="A60" s="804" t="s">
        <v>474</v>
      </c>
      <c r="B60" s="805"/>
      <c r="C60" s="805"/>
      <c r="D60" s="805"/>
      <c r="E60" s="805"/>
      <c r="F60" s="806"/>
    </row>
    <row r="61" spans="1:7">
      <c r="A61" s="807"/>
      <c r="B61" s="808"/>
      <c r="C61" s="808"/>
      <c r="D61" s="808"/>
      <c r="E61" s="808"/>
      <c r="F61" s="809"/>
    </row>
    <row r="62" spans="1:7">
      <c r="A62" s="373" t="s">
        <v>431</v>
      </c>
      <c r="B62" s="374"/>
      <c r="C62" s="375" t="s">
        <v>432</v>
      </c>
      <c r="D62" s="375" t="s">
        <v>297</v>
      </c>
      <c r="E62" s="376" t="s">
        <v>433</v>
      </c>
      <c r="F62" s="377"/>
    </row>
    <row r="63" spans="1:7">
      <c r="A63" s="282"/>
      <c r="B63" s="378" t="s">
        <v>475</v>
      </c>
      <c r="C63" s="379">
        <v>43101</v>
      </c>
      <c r="D63" s="380"/>
      <c r="E63" s="428"/>
      <c r="F63" s="429"/>
      <c r="G63" s="430"/>
    </row>
    <row r="64" spans="1:7">
      <c r="A64" s="282"/>
      <c r="B64" s="278" t="s">
        <v>476</v>
      </c>
      <c r="C64" s="384">
        <v>43110</v>
      </c>
      <c r="D64" s="385">
        <v>40000</v>
      </c>
      <c r="E64" s="431"/>
      <c r="F64" s="386"/>
    </row>
    <row r="65" spans="1:7">
      <c r="A65" s="282"/>
      <c r="B65" s="278" t="s">
        <v>477</v>
      </c>
      <c r="C65" s="384">
        <v>43189</v>
      </c>
      <c r="D65" s="387">
        <v>40000</v>
      </c>
      <c r="E65" s="432">
        <f>C65-[4]Evaluering!C71</f>
        <v>43189</v>
      </c>
      <c r="F65" s="433" t="s">
        <v>83</v>
      </c>
    </row>
    <row r="66" spans="1:7">
      <c r="A66" s="282"/>
      <c r="B66" s="278" t="s">
        <v>478</v>
      </c>
      <c r="C66" s="384">
        <v>43101</v>
      </c>
      <c r="D66" s="385"/>
      <c r="E66" s="434"/>
      <c r="F66" s="435"/>
    </row>
    <row r="67" spans="1:7">
      <c r="A67" s="282"/>
      <c r="B67" s="278" t="s">
        <v>479</v>
      </c>
      <c r="C67" s="384">
        <v>43110</v>
      </c>
      <c r="D67" s="387">
        <v>40000</v>
      </c>
      <c r="E67" s="436"/>
      <c r="F67" s="437"/>
    </row>
    <row r="68" spans="1:7">
      <c r="A68" s="282"/>
      <c r="B68" s="278" t="s">
        <v>480</v>
      </c>
      <c r="C68" s="384">
        <v>43189</v>
      </c>
      <c r="D68" s="385">
        <v>40000</v>
      </c>
      <c r="E68" s="438">
        <f>C68-[4]Evaluering!C71</f>
        <v>43189</v>
      </c>
      <c r="F68" s="439" t="s">
        <v>83</v>
      </c>
    </row>
    <row r="69" spans="1:7">
      <c r="A69" s="282"/>
      <c r="B69" s="278" t="s">
        <v>481</v>
      </c>
      <c r="C69" s="384">
        <v>43101</v>
      </c>
      <c r="D69" s="385"/>
      <c r="E69" s="440"/>
      <c r="F69" s="435"/>
      <c r="G69" s="430"/>
    </row>
    <row r="70" spans="1:7">
      <c r="A70" s="282"/>
      <c r="B70" s="278" t="s">
        <v>482</v>
      </c>
      <c r="C70" s="384">
        <v>43110</v>
      </c>
      <c r="D70" s="387">
        <v>40000</v>
      </c>
      <c r="E70" s="436"/>
      <c r="F70" s="437"/>
    </row>
    <row r="71" spans="1:7">
      <c r="A71" s="282"/>
      <c r="B71" s="278" t="s">
        <v>483</v>
      </c>
      <c r="C71" s="384">
        <v>43189</v>
      </c>
      <c r="D71" s="385">
        <v>40000</v>
      </c>
      <c r="E71" s="438">
        <f>C71-[4]Evaluering!C71</f>
        <v>43189</v>
      </c>
      <c r="F71" s="439" t="s">
        <v>83</v>
      </c>
    </row>
    <row r="72" spans="1:7">
      <c r="A72" s="282"/>
      <c r="B72" s="278" t="s">
        <v>484</v>
      </c>
      <c r="C72" s="384">
        <v>43101</v>
      </c>
      <c r="D72" s="385"/>
      <c r="E72" s="440"/>
      <c r="F72" s="435"/>
    </row>
    <row r="73" spans="1:7">
      <c r="A73" s="282"/>
      <c r="B73" s="278" t="s">
        <v>485</v>
      </c>
      <c r="C73" s="384">
        <v>43110</v>
      </c>
      <c r="D73" s="387">
        <v>10000</v>
      </c>
      <c r="E73" s="441"/>
      <c r="F73" s="435"/>
    </row>
    <row r="74" spans="1:7">
      <c r="A74" s="282"/>
      <c r="B74" s="278" t="s">
        <v>486</v>
      </c>
      <c r="C74" s="384">
        <v>43189</v>
      </c>
      <c r="D74" s="387">
        <v>10000</v>
      </c>
      <c r="E74" s="432">
        <f>C74-[4]Evaluering!C71</f>
        <v>43189</v>
      </c>
      <c r="F74" s="433" t="s">
        <v>83</v>
      </c>
      <c r="G74" s="430"/>
    </row>
    <row r="75" spans="1:7" ht="5.0999999999999996" customHeight="1">
      <c r="A75" s="389"/>
      <c r="B75" s="390"/>
      <c r="C75" s="390"/>
      <c r="D75" s="390"/>
      <c r="E75" s="390"/>
      <c r="F75" s="391"/>
    </row>
    <row r="76" spans="1:7">
      <c r="A76" s="373" t="s">
        <v>447</v>
      </c>
      <c r="B76" s="374"/>
      <c r="C76" s="375" t="s">
        <v>297</v>
      </c>
      <c r="D76" s="375" t="s">
        <v>487</v>
      </c>
      <c r="E76" s="374" t="s">
        <v>488</v>
      </c>
      <c r="F76" s="392"/>
    </row>
    <row r="77" spans="1:7">
      <c r="A77" s="282"/>
      <c r="B77" s="378" t="s">
        <v>489</v>
      </c>
      <c r="C77" s="393">
        <v>44000</v>
      </c>
      <c r="D77" s="442">
        <f>C77-D65</f>
        <v>4000</v>
      </c>
      <c r="E77" s="443">
        <f>D77/D65</f>
        <v>0.1</v>
      </c>
      <c r="F77" s="386"/>
    </row>
    <row r="78" spans="1:7">
      <c r="A78" s="282"/>
      <c r="B78" s="278" t="s">
        <v>490</v>
      </c>
      <c r="C78" s="385">
        <v>44000</v>
      </c>
      <c r="D78" s="396">
        <f>C78-D68</f>
        <v>4000</v>
      </c>
      <c r="E78" s="443">
        <f>D78/D68</f>
        <v>0.1</v>
      </c>
      <c r="F78" s="386"/>
    </row>
    <row r="79" spans="1:7">
      <c r="A79" s="282"/>
      <c r="B79" s="278" t="s">
        <v>491</v>
      </c>
      <c r="C79" s="385">
        <v>44000</v>
      </c>
      <c r="D79" s="396">
        <f>C79-D71</f>
        <v>4000</v>
      </c>
      <c r="E79" s="443">
        <f>D79/D71</f>
        <v>0.1</v>
      </c>
      <c r="F79" s="386"/>
    </row>
    <row r="80" spans="1:7">
      <c r="A80" s="282"/>
      <c r="B80" s="278" t="s">
        <v>492</v>
      </c>
      <c r="C80" s="385">
        <v>11000</v>
      </c>
      <c r="D80" s="396">
        <f>C80-D74</f>
        <v>1000</v>
      </c>
      <c r="E80" s="443">
        <f>D80/D74</f>
        <v>0.1</v>
      </c>
      <c r="F80" s="386"/>
    </row>
    <row r="81" spans="1:6" ht="5.0999999999999996" customHeight="1">
      <c r="A81" s="389"/>
      <c r="B81" s="390"/>
      <c r="C81" s="390"/>
      <c r="D81" s="390"/>
      <c r="E81" s="404"/>
      <c r="F81" s="405"/>
    </row>
    <row r="82" spans="1:6">
      <c r="A82" s="373" t="s">
        <v>473</v>
      </c>
      <c r="B82" s="418"/>
      <c r="C82" s="418"/>
      <c r="D82" s="418"/>
      <c r="E82" s="418"/>
      <c r="F82" s="407"/>
    </row>
    <row r="83" spans="1:6">
      <c r="A83" s="810"/>
      <c r="B83" s="633"/>
      <c r="C83" s="633"/>
      <c r="D83" s="633"/>
      <c r="E83" s="633"/>
      <c r="F83" s="811"/>
    </row>
    <row r="84" spans="1:6">
      <c r="A84" s="810"/>
      <c r="B84" s="633"/>
      <c r="C84" s="633"/>
      <c r="D84" s="633"/>
      <c r="E84" s="633"/>
      <c r="F84" s="811"/>
    </row>
    <row r="85" spans="1:6">
      <c r="A85" s="810"/>
      <c r="B85" s="633"/>
      <c r="C85" s="633"/>
      <c r="D85" s="633"/>
      <c r="E85" s="633"/>
      <c r="F85" s="811"/>
    </row>
    <row r="86" spans="1:6">
      <c r="A86" s="810"/>
      <c r="B86" s="633"/>
      <c r="C86" s="633"/>
      <c r="D86" s="633"/>
      <c r="E86" s="633"/>
      <c r="F86" s="811"/>
    </row>
    <row r="87" spans="1:6">
      <c r="A87" s="810"/>
      <c r="B87" s="633"/>
      <c r="C87" s="633"/>
      <c r="D87" s="633"/>
      <c r="E87" s="633"/>
      <c r="F87" s="811"/>
    </row>
    <row r="88" spans="1:6" ht="5.0999999999999996" customHeight="1">
      <c r="A88" s="810"/>
      <c r="B88" s="633"/>
      <c r="C88" s="633"/>
      <c r="D88" s="633"/>
      <c r="E88" s="633"/>
      <c r="F88" s="811"/>
    </row>
    <row r="89" spans="1:6">
      <c r="A89" s="810"/>
      <c r="B89" s="633"/>
      <c r="C89" s="633"/>
      <c r="D89" s="633"/>
      <c r="E89" s="633"/>
      <c r="F89" s="811"/>
    </row>
    <row r="90" spans="1:6" ht="15.75" thickBot="1">
      <c r="A90" s="812"/>
      <c r="B90" s="634"/>
      <c r="C90" s="634"/>
      <c r="D90" s="634"/>
      <c r="E90" s="634"/>
      <c r="F90" s="813"/>
    </row>
  </sheetData>
  <mergeCells count="15">
    <mergeCell ref="A60:F61"/>
    <mergeCell ref="A83:F90"/>
    <mergeCell ref="E5:F5"/>
    <mergeCell ref="E9:F9"/>
    <mergeCell ref="E10:F10"/>
    <mergeCell ref="A50:F57"/>
    <mergeCell ref="B5:C5"/>
    <mergeCell ref="B6:C6"/>
    <mergeCell ref="B7:C7"/>
    <mergeCell ref="B9:C9"/>
    <mergeCell ref="B1:G1"/>
    <mergeCell ref="B11:F11"/>
    <mergeCell ref="B10:C10"/>
    <mergeCell ref="E6:F6"/>
    <mergeCell ref="E7:F7"/>
  </mergeCells>
  <conditionalFormatting sqref="I11:I12">
    <cfRule type="expression" dxfId="0" priority="1">
      <formula>I11=0</formula>
    </cfRule>
  </conditionalFormatting>
  <hyperlinks>
    <hyperlink ref="S1" r:id="rId1" display="mailto:ostfold.dc@iss.no" xr:uid="{00000000-0004-0000-0F00-000000000000}"/>
    <hyperlink ref="L3" r:id="rId2" display="http://www.iss.no/" xr:uid="{00000000-0004-0000-0F00-000001000000}"/>
  </hyperlinks>
  <pageMargins left="0.7" right="0.7" top="0.75" bottom="0.75" header="0.3" footer="0.3"/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Ark13"/>
  <dimension ref="A4:G30"/>
  <sheetViews>
    <sheetView workbookViewId="0">
      <selection activeCell="L16" sqref="L16"/>
    </sheetView>
  </sheetViews>
  <sheetFormatPr defaultColWidth="11.42578125" defaultRowHeight="15"/>
  <sheetData>
    <row r="4" spans="1:7" ht="15.75" thickBot="1"/>
    <row r="5" spans="1:7" ht="18.75" thickBot="1">
      <c r="A5" s="280" t="s">
        <v>224</v>
      </c>
      <c r="B5" s="281">
        <v>2017</v>
      </c>
    </row>
    <row r="6" spans="1:7" ht="16.5" thickBot="1">
      <c r="A6" s="282"/>
      <c r="B6" s="283" t="s">
        <v>180</v>
      </c>
      <c r="C6" s="284"/>
      <c r="D6" s="284"/>
      <c r="E6" s="284"/>
      <c r="F6" s="285"/>
    </row>
    <row r="7" spans="1:7" ht="51.75">
      <c r="A7" s="286" t="s">
        <v>225</v>
      </c>
      <c r="B7" s="287" t="s">
        <v>189</v>
      </c>
      <c r="C7" s="287" t="s">
        <v>190</v>
      </c>
      <c r="D7" s="287" t="s">
        <v>210</v>
      </c>
      <c r="E7" s="287" t="s">
        <v>191</v>
      </c>
      <c r="F7" s="287" t="s">
        <v>192</v>
      </c>
      <c r="G7" s="288" t="s">
        <v>193</v>
      </c>
    </row>
    <row r="8" spans="1:7">
      <c r="A8" s="289">
        <f>+B5</f>
        <v>2017</v>
      </c>
      <c r="B8" s="290">
        <v>0</v>
      </c>
      <c r="C8" s="291">
        <v>0</v>
      </c>
      <c r="D8" s="291">
        <v>0</v>
      </c>
      <c r="E8" s="291">
        <v>0</v>
      </c>
      <c r="F8" s="291">
        <v>0</v>
      </c>
      <c r="G8" s="292" t="s">
        <v>206</v>
      </c>
    </row>
    <row r="9" spans="1:7">
      <c r="A9" s="289">
        <f>A8-1</f>
        <v>2016</v>
      </c>
      <c r="B9" s="291">
        <v>0</v>
      </c>
      <c r="C9" s="291">
        <v>0</v>
      </c>
      <c r="D9" s="291">
        <v>0</v>
      </c>
      <c r="E9" s="291">
        <v>0</v>
      </c>
      <c r="F9" s="291">
        <v>0</v>
      </c>
      <c r="G9" s="292">
        <v>0</v>
      </c>
    </row>
    <row r="10" spans="1:7">
      <c r="A10" s="289">
        <f t="shared" ref="A10:A28" si="0">A9-1</f>
        <v>2015</v>
      </c>
      <c r="B10" s="291">
        <v>0</v>
      </c>
      <c r="C10" s="291">
        <v>0.1</v>
      </c>
      <c r="D10" s="291">
        <v>0</v>
      </c>
      <c r="E10" s="291">
        <v>0.1</v>
      </c>
      <c r="F10" s="291">
        <v>0</v>
      </c>
      <c r="G10" s="292">
        <v>1</v>
      </c>
    </row>
    <row r="11" spans="1:7">
      <c r="A11" s="289">
        <f t="shared" si="0"/>
        <v>2014</v>
      </c>
      <c r="B11" s="291">
        <v>0</v>
      </c>
      <c r="C11" s="291">
        <v>0.2</v>
      </c>
      <c r="D11" s="291">
        <v>0</v>
      </c>
      <c r="E11" s="291">
        <v>0.2</v>
      </c>
      <c r="F11" s="291">
        <v>0</v>
      </c>
      <c r="G11" s="292">
        <v>2</v>
      </c>
    </row>
    <row r="12" spans="1:7">
      <c r="A12" s="289">
        <f t="shared" si="0"/>
        <v>2013</v>
      </c>
      <c r="B12" s="291">
        <v>0</v>
      </c>
      <c r="C12" s="291">
        <v>0.3</v>
      </c>
      <c r="D12" s="291">
        <v>0</v>
      </c>
      <c r="E12" s="291">
        <v>0.3</v>
      </c>
      <c r="F12" s="291">
        <v>0</v>
      </c>
      <c r="G12" s="292">
        <v>3</v>
      </c>
    </row>
    <row r="13" spans="1:7">
      <c r="A13" s="289">
        <f t="shared" si="0"/>
        <v>2012</v>
      </c>
      <c r="B13" s="291">
        <v>0</v>
      </c>
      <c r="C13" s="291">
        <v>0.4</v>
      </c>
      <c r="D13" s="291">
        <v>0</v>
      </c>
      <c r="E13" s="291">
        <v>0.4</v>
      </c>
      <c r="F13" s="291">
        <v>0</v>
      </c>
      <c r="G13" s="292">
        <v>4</v>
      </c>
    </row>
    <row r="14" spans="1:7">
      <c r="A14" s="289">
        <f t="shared" si="0"/>
        <v>2011</v>
      </c>
      <c r="B14" s="291">
        <v>0.05</v>
      </c>
      <c r="C14" s="291">
        <v>0.5</v>
      </c>
      <c r="D14" s="291">
        <v>0.1</v>
      </c>
      <c r="E14" s="291">
        <v>0.5</v>
      </c>
      <c r="F14" s="291">
        <v>0</v>
      </c>
      <c r="G14" s="292">
        <v>5</v>
      </c>
    </row>
    <row r="15" spans="1:7">
      <c r="A15" s="289">
        <f t="shared" si="0"/>
        <v>2010</v>
      </c>
      <c r="B15" s="291">
        <v>0.1</v>
      </c>
      <c r="C15" s="291">
        <v>0.6</v>
      </c>
      <c r="D15" s="291">
        <v>0.2</v>
      </c>
      <c r="E15" s="291">
        <v>0.6</v>
      </c>
      <c r="F15" s="291">
        <v>0</v>
      </c>
      <c r="G15" s="292">
        <v>6</v>
      </c>
    </row>
    <row r="16" spans="1:7">
      <c r="A16" s="289">
        <f t="shared" si="0"/>
        <v>2009</v>
      </c>
      <c r="B16" s="291">
        <v>0.15</v>
      </c>
      <c r="C16" s="291">
        <v>0.7</v>
      </c>
      <c r="D16" s="291">
        <v>0.3</v>
      </c>
      <c r="E16" s="291">
        <v>0.7</v>
      </c>
      <c r="F16" s="291">
        <v>0</v>
      </c>
      <c r="G16" s="292">
        <v>7</v>
      </c>
    </row>
    <row r="17" spans="1:7">
      <c r="A17" s="289">
        <f t="shared" si="0"/>
        <v>2008</v>
      </c>
      <c r="B17" s="291">
        <v>0.2</v>
      </c>
      <c r="C17" s="291">
        <v>0.8</v>
      </c>
      <c r="D17" s="291">
        <v>0.4</v>
      </c>
      <c r="E17" s="291">
        <v>0.8</v>
      </c>
      <c r="F17" s="291">
        <v>0</v>
      </c>
      <c r="G17" s="292">
        <v>8</v>
      </c>
    </row>
    <row r="18" spans="1:7">
      <c r="A18" s="289">
        <f t="shared" si="0"/>
        <v>2007</v>
      </c>
      <c r="B18" s="291">
        <v>0.25</v>
      </c>
      <c r="C18" s="291">
        <v>0.8</v>
      </c>
      <c r="D18" s="291">
        <v>0.5</v>
      </c>
      <c r="E18" s="291">
        <v>0.8</v>
      </c>
      <c r="F18" s="291">
        <v>0</v>
      </c>
      <c r="G18" s="292">
        <v>9</v>
      </c>
    </row>
    <row r="19" spans="1:7">
      <c r="A19" s="289">
        <f t="shared" si="0"/>
        <v>2006</v>
      </c>
      <c r="B19" s="291">
        <v>0.3</v>
      </c>
      <c r="C19" s="291">
        <v>0.8</v>
      </c>
      <c r="D19" s="291">
        <v>0.6</v>
      </c>
      <c r="E19" s="291">
        <v>0.8</v>
      </c>
      <c r="F19" s="291">
        <v>0</v>
      </c>
      <c r="G19" s="292">
        <v>10</v>
      </c>
    </row>
    <row r="20" spans="1:7">
      <c r="A20" s="289">
        <f t="shared" si="0"/>
        <v>2005</v>
      </c>
      <c r="B20" s="291">
        <v>0.35</v>
      </c>
      <c r="C20" s="291">
        <v>0.8</v>
      </c>
      <c r="D20" s="291">
        <v>0.7</v>
      </c>
      <c r="E20" s="291">
        <v>0.8</v>
      </c>
      <c r="F20" s="291">
        <v>0</v>
      </c>
      <c r="G20" s="292">
        <v>11</v>
      </c>
    </row>
    <row r="21" spans="1:7">
      <c r="A21" s="289">
        <f t="shared" si="0"/>
        <v>2004</v>
      </c>
      <c r="B21" s="291">
        <v>0.4</v>
      </c>
      <c r="C21" s="291">
        <v>0.8</v>
      </c>
      <c r="D21" s="291">
        <v>0.8</v>
      </c>
      <c r="E21" s="291">
        <v>0.8</v>
      </c>
      <c r="F21" s="291">
        <v>0</v>
      </c>
      <c r="G21" s="292">
        <v>12</v>
      </c>
    </row>
    <row r="22" spans="1:7">
      <c r="A22" s="289">
        <f t="shared" si="0"/>
        <v>2003</v>
      </c>
      <c r="B22" s="291">
        <v>0.45</v>
      </c>
      <c r="C22" s="291">
        <v>0.8</v>
      </c>
      <c r="D22" s="291">
        <v>0.8</v>
      </c>
      <c r="E22" s="291">
        <v>0.8</v>
      </c>
      <c r="F22" s="291">
        <v>0</v>
      </c>
      <c r="G22" s="292">
        <v>13</v>
      </c>
    </row>
    <row r="23" spans="1:7">
      <c r="A23" s="289">
        <f t="shared" si="0"/>
        <v>2002</v>
      </c>
      <c r="B23" s="291">
        <v>0.5</v>
      </c>
      <c r="C23" s="291">
        <v>0.8</v>
      </c>
      <c r="D23" s="291">
        <v>0.8</v>
      </c>
      <c r="E23" s="291">
        <v>0.8</v>
      </c>
      <c r="F23" s="291">
        <v>0</v>
      </c>
      <c r="G23" s="292">
        <v>14</v>
      </c>
    </row>
    <row r="24" spans="1:7">
      <c r="A24" s="289">
        <f t="shared" si="0"/>
        <v>2001</v>
      </c>
      <c r="B24" s="291">
        <v>0.55000000000000004</v>
      </c>
      <c r="C24" s="291">
        <v>0.8</v>
      </c>
      <c r="D24" s="291">
        <v>0.8</v>
      </c>
      <c r="E24" s="291">
        <v>0.8</v>
      </c>
      <c r="F24" s="291">
        <v>0</v>
      </c>
      <c r="G24" s="292">
        <v>15</v>
      </c>
    </row>
    <row r="25" spans="1:7">
      <c r="A25" s="289">
        <f t="shared" si="0"/>
        <v>2000</v>
      </c>
      <c r="B25" s="291">
        <v>0.6</v>
      </c>
      <c r="C25" s="291">
        <v>0.8</v>
      </c>
      <c r="D25" s="291">
        <v>0.8</v>
      </c>
      <c r="E25" s="291">
        <v>0.8</v>
      </c>
      <c r="F25" s="291">
        <v>0</v>
      </c>
      <c r="G25" s="292">
        <v>16</v>
      </c>
    </row>
    <row r="26" spans="1:7">
      <c r="A26" s="289">
        <f t="shared" si="0"/>
        <v>1999</v>
      </c>
      <c r="B26" s="291">
        <v>0.65</v>
      </c>
      <c r="C26" s="291">
        <v>0.8</v>
      </c>
      <c r="D26" s="291">
        <v>0.8</v>
      </c>
      <c r="E26" s="291">
        <v>0.8</v>
      </c>
      <c r="F26" s="291">
        <v>0</v>
      </c>
      <c r="G26" s="292">
        <v>17</v>
      </c>
    </row>
    <row r="27" spans="1:7">
      <c r="A27" s="289">
        <f t="shared" si="0"/>
        <v>1998</v>
      </c>
      <c r="B27" s="291">
        <v>0.7</v>
      </c>
      <c r="C27" s="291">
        <v>0.8</v>
      </c>
      <c r="D27" s="291">
        <v>0.8</v>
      </c>
      <c r="E27" s="291">
        <v>0.8</v>
      </c>
      <c r="F27" s="291">
        <v>0</v>
      </c>
      <c r="G27" s="292">
        <v>18</v>
      </c>
    </row>
    <row r="28" spans="1:7">
      <c r="A28" s="289">
        <f t="shared" si="0"/>
        <v>1997</v>
      </c>
      <c r="B28" s="291">
        <v>0.75</v>
      </c>
      <c r="C28" s="291">
        <v>0.8</v>
      </c>
      <c r="D28" s="291">
        <v>0.8</v>
      </c>
      <c r="E28" s="291">
        <v>0.8</v>
      </c>
      <c r="F28" s="291">
        <v>0</v>
      </c>
      <c r="G28" s="292">
        <v>19</v>
      </c>
    </row>
    <row r="29" spans="1:7" ht="15.75" thickBot="1">
      <c r="A29" s="293" t="s">
        <v>226</v>
      </c>
      <c r="B29" s="291">
        <v>0.8</v>
      </c>
      <c r="C29" s="291">
        <v>0.8</v>
      </c>
      <c r="D29" s="291">
        <v>0.8</v>
      </c>
      <c r="E29" s="291">
        <v>0.8</v>
      </c>
      <c r="F29" s="291">
        <v>0</v>
      </c>
      <c r="G29" s="292">
        <v>20</v>
      </c>
    </row>
    <row r="30" spans="1:7" ht="16.5" thickBot="1">
      <c r="A30" s="294" t="s">
        <v>227</v>
      </c>
      <c r="B30" s="295">
        <v>0</v>
      </c>
      <c r="C30" s="295">
        <v>0</v>
      </c>
      <c r="D30" s="295">
        <v>0</v>
      </c>
      <c r="E30" s="295">
        <v>0</v>
      </c>
      <c r="F30" s="295">
        <v>0</v>
      </c>
      <c r="G30" s="2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121"/>
  <dimension ref="A1:N94"/>
  <sheetViews>
    <sheetView workbookViewId="0">
      <selection activeCell="E33" sqref="E33"/>
    </sheetView>
  </sheetViews>
  <sheetFormatPr defaultColWidth="9.140625" defaultRowHeight="15"/>
  <cols>
    <col min="1" max="1" width="34" customWidth="1"/>
    <col min="2" max="2" width="69.28515625" customWidth="1"/>
    <col min="3" max="3" width="32.140625" customWidth="1"/>
    <col min="5" max="5" width="37.140625" customWidth="1"/>
    <col min="6" max="6" width="20.28515625" customWidth="1"/>
    <col min="12" max="12" width="21" customWidth="1"/>
    <col min="14" max="14" width="17.5703125" customWidth="1"/>
  </cols>
  <sheetData>
    <row r="1" spans="1:14" ht="15.75">
      <c r="A1" s="21" t="s">
        <v>19</v>
      </c>
      <c r="B1" s="21"/>
      <c r="C1" s="21" t="s">
        <v>20</v>
      </c>
      <c r="D1" s="21"/>
      <c r="E1" s="21" t="s">
        <v>21</v>
      </c>
      <c r="F1" s="21"/>
      <c r="G1" s="21"/>
      <c r="H1" s="21" t="s">
        <v>22</v>
      </c>
      <c r="J1" s="222" t="s">
        <v>23</v>
      </c>
      <c r="K1" s="223"/>
      <c r="L1" s="222" t="s">
        <v>24</v>
      </c>
      <c r="N1" s="222" t="s">
        <v>24</v>
      </c>
    </row>
    <row r="2" spans="1:14" ht="15.75">
      <c r="A2" s="22" t="s">
        <v>25</v>
      </c>
      <c r="B2" s="1"/>
      <c r="C2" s="23"/>
      <c r="D2" s="23"/>
      <c r="E2" s="356" t="s">
        <v>26</v>
      </c>
      <c r="F2" s="243">
        <v>5.5</v>
      </c>
      <c r="G2" s="23"/>
      <c r="H2" s="23" t="s">
        <v>27</v>
      </c>
      <c r="J2" s="223" t="s">
        <v>28</v>
      </c>
      <c r="K2" s="223"/>
      <c r="L2" s="224" t="s">
        <v>29</v>
      </c>
      <c r="N2" s="77" t="s">
        <v>30</v>
      </c>
    </row>
    <row r="3" spans="1:14" ht="15.75">
      <c r="A3" s="22" t="s">
        <v>31</v>
      </c>
      <c r="B3" s="1"/>
      <c r="C3" s="23"/>
      <c r="D3" s="23"/>
      <c r="E3" s="356" t="s">
        <v>32</v>
      </c>
      <c r="F3" s="243">
        <v>5.5</v>
      </c>
      <c r="G3" s="23"/>
      <c r="H3" s="23" t="s">
        <v>33</v>
      </c>
      <c r="J3" s="223" t="s">
        <v>34</v>
      </c>
      <c r="K3" s="223"/>
      <c r="L3" s="224" t="s">
        <v>35</v>
      </c>
      <c r="N3" s="77" t="s">
        <v>36</v>
      </c>
    </row>
    <row r="4" spans="1:14" ht="15.75">
      <c r="A4" s="22" t="s">
        <v>37</v>
      </c>
      <c r="B4" s="1"/>
      <c r="C4" s="23"/>
      <c r="D4" s="23"/>
      <c r="E4" s="356" t="s">
        <v>38</v>
      </c>
      <c r="F4" s="243">
        <v>8</v>
      </c>
      <c r="G4" s="23"/>
      <c r="H4" s="23" t="s">
        <v>39</v>
      </c>
      <c r="J4" s="223" t="s">
        <v>40</v>
      </c>
      <c r="K4" s="223"/>
      <c r="L4" s="224" t="s">
        <v>41</v>
      </c>
      <c r="N4" s="227" t="s">
        <v>42</v>
      </c>
    </row>
    <row r="5" spans="1:14" ht="15.75">
      <c r="A5" s="1"/>
      <c r="B5" s="1"/>
      <c r="C5" s="23"/>
      <c r="D5" s="23"/>
      <c r="E5" s="356" t="s">
        <v>43</v>
      </c>
      <c r="F5" s="243">
        <v>8</v>
      </c>
      <c r="G5" s="23"/>
      <c r="H5" s="23" t="s">
        <v>44</v>
      </c>
      <c r="J5" s="223" t="s">
        <v>45</v>
      </c>
      <c r="K5" s="223"/>
      <c r="L5" s="225" t="s">
        <v>46</v>
      </c>
      <c r="N5" s="228" t="s">
        <v>47</v>
      </c>
    </row>
    <row r="6" spans="1:14" ht="15.75">
      <c r="A6" s="1"/>
      <c r="B6" s="1"/>
      <c r="C6" s="23"/>
      <c r="D6" s="23"/>
      <c r="E6" s="356" t="s">
        <v>48</v>
      </c>
      <c r="F6" s="243">
        <v>8</v>
      </c>
      <c r="G6" s="23"/>
      <c r="H6" s="23" t="s">
        <v>49</v>
      </c>
      <c r="J6" s="223" t="s">
        <v>50</v>
      </c>
      <c r="K6" s="223"/>
      <c r="L6" s="226" t="s">
        <v>51</v>
      </c>
      <c r="N6" s="228" t="s">
        <v>52</v>
      </c>
    </row>
    <row r="7" spans="1:14" ht="15.75">
      <c r="A7" s="1"/>
      <c r="B7" s="1"/>
      <c r="C7" s="23"/>
      <c r="D7" s="23"/>
      <c r="E7" s="356" t="s">
        <v>53</v>
      </c>
      <c r="F7" s="243">
        <v>8</v>
      </c>
      <c r="G7" s="23"/>
      <c r="H7" s="23" t="s">
        <v>54</v>
      </c>
      <c r="J7" s="223" t="s">
        <v>55</v>
      </c>
      <c r="K7" s="223"/>
      <c r="L7" s="226" t="s">
        <v>56</v>
      </c>
      <c r="N7" s="228" t="s">
        <v>57</v>
      </c>
    </row>
    <row r="8" spans="1:14" ht="15.75">
      <c r="A8" s="1"/>
      <c r="B8" s="1"/>
      <c r="C8" s="23"/>
      <c r="D8" s="23"/>
      <c r="E8" s="356" t="s">
        <v>58</v>
      </c>
      <c r="F8" s="243">
        <v>8</v>
      </c>
      <c r="G8" s="23"/>
      <c r="H8" s="23" t="s">
        <v>59</v>
      </c>
      <c r="J8" s="223" t="s">
        <v>60</v>
      </c>
      <c r="K8" s="223"/>
      <c r="L8" s="223"/>
      <c r="N8" s="77" t="s">
        <v>61</v>
      </c>
    </row>
    <row r="9" spans="1:14" ht="15.75">
      <c r="A9" s="1"/>
      <c r="B9" s="1"/>
      <c r="C9" s="45"/>
      <c r="D9" s="1"/>
      <c r="E9" s="356" t="s">
        <v>62</v>
      </c>
      <c r="F9" s="243">
        <v>8</v>
      </c>
      <c r="G9" s="1"/>
      <c r="H9" s="23" t="s">
        <v>63</v>
      </c>
      <c r="J9" s="223" t="s">
        <v>64</v>
      </c>
      <c r="K9" s="223"/>
      <c r="L9" s="223"/>
      <c r="N9" s="46" t="s">
        <v>65</v>
      </c>
    </row>
    <row r="10" spans="1:14" ht="15.75">
      <c r="C10" s="23"/>
      <c r="E10" s="356" t="s">
        <v>66</v>
      </c>
      <c r="F10" s="243">
        <v>8</v>
      </c>
      <c r="H10" s="23" t="s">
        <v>67</v>
      </c>
      <c r="J10" s="223" t="s">
        <v>68</v>
      </c>
      <c r="K10" s="223"/>
      <c r="L10" s="223"/>
      <c r="N10" s="77" t="s">
        <v>69</v>
      </c>
    </row>
    <row r="11" spans="1:14" ht="15.75">
      <c r="E11" s="356" t="s">
        <v>70</v>
      </c>
      <c r="F11" s="243">
        <v>8</v>
      </c>
      <c r="H11" s="23" t="s">
        <v>71</v>
      </c>
      <c r="J11" s="223" t="s">
        <v>72</v>
      </c>
      <c r="K11" s="223"/>
      <c r="L11" s="223"/>
      <c r="N11" s="46" t="s">
        <v>73</v>
      </c>
    </row>
    <row r="12" spans="1:14" ht="15.75">
      <c r="E12" s="356" t="s">
        <v>74</v>
      </c>
      <c r="F12" s="243">
        <v>8</v>
      </c>
      <c r="H12" s="23"/>
      <c r="J12" s="223" t="s">
        <v>75</v>
      </c>
      <c r="K12" s="223"/>
      <c r="L12" s="223"/>
    </row>
    <row r="13" spans="1:14" ht="15.75">
      <c r="E13" s="356" t="s">
        <v>76</v>
      </c>
      <c r="F13" s="243">
        <v>8</v>
      </c>
      <c r="H13" s="1"/>
      <c r="J13" s="223" t="s">
        <v>77</v>
      </c>
      <c r="K13" s="223"/>
      <c r="L13" s="223"/>
    </row>
    <row r="14" spans="1:14" ht="15.75">
      <c r="E14" s="356" t="s">
        <v>78</v>
      </c>
      <c r="F14" s="243">
        <v>8</v>
      </c>
      <c r="J14" s="223" t="s">
        <v>79</v>
      </c>
      <c r="K14" s="223"/>
      <c r="L14" s="223"/>
    </row>
    <row r="15" spans="1:14" ht="15.75">
      <c r="E15" s="356" t="s">
        <v>80</v>
      </c>
      <c r="F15" s="243">
        <v>8</v>
      </c>
      <c r="J15" s="223" t="s">
        <v>81</v>
      </c>
      <c r="K15" s="223"/>
      <c r="L15" s="223"/>
    </row>
    <row r="16" spans="1:14" ht="15.75">
      <c r="E16" s="356" t="s">
        <v>82</v>
      </c>
      <c r="F16" s="243">
        <v>10</v>
      </c>
      <c r="J16" s="223" t="s">
        <v>83</v>
      </c>
      <c r="K16" s="223"/>
      <c r="L16" s="223"/>
    </row>
    <row r="17" spans="1:6">
      <c r="E17" s="356" t="s">
        <v>84</v>
      </c>
      <c r="F17" s="243">
        <v>10</v>
      </c>
    </row>
    <row r="18" spans="1:6">
      <c r="E18" s="356" t="s">
        <v>85</v>
      </c>
    </row>
    <row r="19" spans="1:6">
      <c r="C19" t="s">
        <v>86</v>
      </c>
      <c r="D19" t="s">
        <v>86</v>
      </c>
      <c r="E19" s="356" t="s">
        <v>87</v>
      </c>
    </row>
    <row r="20" spans="1:6">
      <c r="C20" t="s">
        <v>88</v>
      </c>
      <c r="D20" t="s">
        <v>89</v>
      </c>
      <c r="E20" s="356" t="s">
        <v>90</v>
      </c>
    </row>
    <row r="21" spans="1:6">
      <c r="E21" s="356" t="s">
        <v>91</v>
      </c>
    </row>
    <row r="22" spans="1:6">
      <c r="E22" s="356" t="s">
        <v>92</v>
      </c>
    </row>
    <row r="23" spans="1:6">
      <c r="A23" s="276" t="s">
        <v>93</v>
      </c>
      <c r="E23" s="356" t="s">
        <v>94</v>
      </c>
    </row>
    <row r="24" spans="1:6">
      <c r="A24" s="327" t="s">
        <v>95</v>
      </c>
      <c r="B24" s="277" t="s">
        <v>96</v>
      </c>
      <c r="C24" s="328" t="s">
        <v>97</v>
      </c>
      <c r="E24" s="356" t="s">
        <v>98</v>
      </c>
    </row>
    <row r="25" spans="1:6">
      <c r="A25" s="327" t="s">
        <v>99</v>
      </c>
      <c r="B25" s="277" t="s">
        <v>100</v>
      </c>
      <c r="C25" s="328" t="s">
        <v>101</v>
      </c>
      <c r="E25" s="356" t="s">
        <v>102</v>
      </c>
    </row>
    <row r="26" spans="1:6">
      <c r="A26" s="327" t="s">
        <v>103</v>
      </c>
      <c r="B26" s="278" t="s">
        <v>104</v>
      </c>
      <c r="C26" s="451" t="s">
        <v>105</v>
      </c>
      <c r="E26" t="s">
        <v>106</v>
      </c>
    </row>
    <row r="27" spans="1:6">
      <c r="A27" s="327" t="s">
        <v>107</v>
      </c>
      <c r="B27" s="277" t="s">
        <v>100</v>
      </c>
      <c r="C27" s="328" t="s">
        <v>108</v>
      </c>
      <c r="E27" s="356" t="s">
        <v>109</v>
      </c>
    </row>
    <row r="28" spans="1:6">
      <c r="A28" s="327" t="s">
        <v>110</v>
      </c>
      <c r="B28" s="277" t="s">
        <v>111</v>
      </c>
      <c r="C28" s="328" t="s">
        <v>112</v>
      </c>
      <c r="E28" s="356" t="s">
        <v>113</v>
      </c>
    </row>
    <row r="29" spans="1:6">
      <c r="A29" s="327" t="s">
        <v>114</v>
      </c>
      <c r="B29" s="277" t="s">
        <v>115</v>
      </c>
      <c r="C29" s="328" t="s">
        <v>116</v>
      </c>
      <c r="E29" s="356" t="s">
        <v>117</v>
      </c>
    </row>
    <row r="30" spans="1:6">
      <c r="A30" s="327" t="s">
        <v>118</v>
      </c>
      <c r="B30" s="277" t="s">
        <v>119</v>
      </c>
      <c r="C30" s="328" t="s">
        <v>108</v>
      </c>
      <c r="E30" s="49" t="s">
        <v>120</v>
      </c>
    </row>
    <row r="31" spans="1:6">
      <c r="A31" s="327" t="s">
        <v>121</v>
      </c>
      <c r="B31" s="277" t="s">
        <v>122</v>
      </c>
      <c r="C31" s="328" t="s">
        <v>123</v>
      </c>
      <c r="E31" s="49" t="s">
        <v>124</v>
      </c>
    </row>
    <row r="32" spans="1:6">
      <c r="A32" s="327" t="s">
        <v>125</v>
      </c>
      <c r="B32" s="277" t="s">
        <v>126</v>
      </c>
      <c r="C32" s="328" t="s">
        <v>127</v>
      </c>
      <c r="E32" s="49" t="s">
        <v>128</v>
      </c>
    </row>
    <row r="33" spans="1:10">
      <c r="A33" s="327" t="s">
        <v>129</v>
      </c>
      <c r="B33" s="277" t="s">
        <v>130</v>
      </c>
      <c r="C33" s="328" t="s">
        <v>131</v>
      </c>
      <c r="E33" s="49" t="s">
        <v>132</v>
      </c>
    </row>
    <row r="34" spans="1:10">
      <c r="A34" s="327" t="s">
        <v>133</v>
      </c>
      <c r="B34" s="277" t="s">
        <v>134</v>
      </c>
      <c r="C34" s="328" t="s">
        <v>131</v>
      </c>
      <c r="E34" s="356" t="s">
        <v>135</v>
      </c>
    </row>
    <row r="35" spans="1:10">
      <c r="A35" s="327" t="s">
        <v>136</v>
      </c>
      <c r="B35" s="277" t="s">
        <v>137</v>
      </c>
      <c r="C35" s="328" t="s">
        <v>138</v>
      </c>
      <c r="E35" s="356" t="s">
        <v>139</v>
      </c>
    </row>
    <row r="36" spans="1:10">
      <c r="A36" s="327" t="s">
        <v>140</v>
      </c>
      <c r="B36" s="277" t="s">
        <v>141</v>
      </c>
      <c r="C36" s="328" t="s">
        <v>142</v>
      </c>
      <c r="E36" s="356" t="s">
        <v>143</v>
      </c>
    </row>
    <row r="37" spans="1:10">
      <c r="A37" s="327" t="s">
        <v>144</v>
      </c>
      <c r="B37" s="277" t="s">
        <v>145</v>
      </c>
      <c r="C37" s="328" t="s">
        <v>146</v>
      </c>
      <c r="E37" s="356"/>
    </row>
    <row r="38" spans="1:10">
      <c r="A38" s="327" t="s">
        <v>147</v>
      </c>
      <c r="B38" s="277" t="s">
        <v>148</v>
      </c>
      <c r="C38" s="328" t="s">
        <v>149</v>
      </c>
    </row>
    <row r="39" spans="1:10">
      <c r="A39" s="327" t="s">
        <v>150</v>
      </c>
      <c r="B39" s="277" t="s">
        <v>151</v>
      </c>
      <c r="C39" s="328" t="s">
        <v>152</v>
      </c>
    </row>
    <row r="40" spans="1:10">
      <c r="A40" s="327" t="s">
        <v>153</v>
      </c>
      <c r="B40" s="277" t="s">
        <v>154</v>
      </c>
      <c r="C40" s="328" t="s">
        <v>155</v>
      </c>
    </row>
    <row r="41" spans="1:10">
      <c r="A41" s="327" t="s">
        <v>156</v>
      </c>
      <c r="B41" s="277" t="s">
        <v>157</v>
      </c>
      <c r="C41" s="328" t="s">
        <v>158</v>
      </c>
    </row>
    <row r="42" spans="1:10">
      <c r="A42" s="327" t="s">
        <v>159</v>
      </c>
      <c r="B42" s="277" t="s">
        <v>160</v>
      </c>
      <c r="C42" s="328" t="s">
        <v>161</v>
      </c>
    </row>
    <row r="43" spans="1:10" ht="14.25" customHeight="1">
      <c r="A43" s="327" t="s">
        <v>162</v>
      </c>
      <c r="B43" s="277" t="s">
        <v>163</v>
      </c>
      <c r="C43" s="328" t="s">
        <v>164</v>
      </c>
    </row>
    <row r="44" spans="1:10" ht="14.25" customHeight="1">
      <c r="A44" s="327" t="s">
        <v>165</v>
      </c>
      <c r="B44" s="277" t="s">
        <v>166</v>
      </c>
      <c r="C44" s="328" t="s">
        <v>167</v>
      </c>
    </row>
    <row r="45" spans="1:10" ht="15.75" thickBot="1">
      <c r="A45" s="327" t="s">
        <v>168</v>
      </c>
      <c r="B45" s="278" t="s">
        <v>169</v>
      </c>
      <c r="C45" s="328" t="s">
        <v>170</v>
      </c>
    </row>
    <row r="46" spans="1:10" ht="17.25" customHeight="1" thickBot="1">
      <c r="A46" s="327" t="s">
        <v>171</v>
      </c>
      <c r="B46" s="278" t="s">
        <v>172</v>
      </c>
      <c r="C46" s="328" t="s">
        <v>173</v>
      </c>
      <c r="F46" s="281">
        <v>2017</v>
      </c>
    </row>
    <row r="47" spans="1:10" ht="18.75" thickBot="1">
      <c r="A47" s="327" t="s">
        <v>174</v>
      </c>
      <c r="B47" s="278" t="s">
        <v>175</v>
      </c>
      <c r="C47" s="328" t="s">
        <v>176</v>
      </c>
      <c r="F47" s="452"/>
    </row>
    <row r="48" spans="1:10" ht="16.5" thickBot="1">
      <c r="A48" s="327" t="s">
        <v>177</v>
      </c>
      <c r="B48" s="278" t="s">
        <v>178</v>
      </c>
      <c r="C48" s="328" t="s">
        <v>179</v>
      </c>
      <c r="F48" s="283" t="s">
        <v>180</v>
      </c>
      <c r="G48" s="284"/>
      <c r="I48" s="284"/>
      <c r="J48" s="285"/>
    </row>
    <row r="49" spans="1:11" ht="16.5" thickBot="1">
      <c r="A49" s="327" t="s">
        <v>181</v>
      </c>
      <c r="B49" s="278" t="s">
        <v>182</v>
      </c>
      <c r="C49" s="464" t="s">
        <v>183</v>
      </c>
      <c r="F49" s="454"/>
      <c r="G49" s="454"/>
      <c r="I49" s="454"/>
      <c r="J49" s="454"/>
    </row>
    <row r="50" spans="1:11" ht="16.5" thickBot="1">
      <c r="A50" s="327" t="s">
        <v>184</v>
      </c>
      <c r="B50" s="278" t="s">
        <v>185</v>
      </c>
      <c r="C50" s="328" t="s">
        <v>186</v>
      </c>
      <c r="F50" s="454"/>
      <c r="G50" s="454"/>
      <c r="I50" s="454"/>
      <c r="J50" s="454"/>
    </row>
    <row r="51" spans="1:11" ht="15" customHeight="1">
      <c r="A51" s="327" t="s">
        <v>187</v>
      </c>
      <c r="B51" s="278" t="s">
        <v>188</v>
      </c>
      <c r="C51" s="328" t="s">
        <v>186</v>
      </c>
      <c r="F51" s="287" t="s">
        <v>189</v>
      </c>
      <c r="G51" s="287" t="s">
        <v>190</v>
      </c>
      <c r="I51" s="287" t="s">
        <v>191</v>
      </c>
      <c r="J51" s="287" t="s">
        <v>192</v>
      </c>
      <c r="K51" s="288" t="s">
        <v>193</v>
      </c>
    </row>
    <row r="52" spans="1:11" ht="15" customHeight="1">
      <c r="A52" s="327" t="s">
        <v>194</v>
      </c>
      <c r="B52" s="278" t="s">
        <v>195</v>
      </c>
      <c r="C52" s="328" t="s">
        <v>196</v>
      </c>
      <c r="F52" s="456"/>
      <c r="G52" s="456"/>
      <c r="I52" s="456"/>
      <c r="J52" s="456"/>
      <c r="K52" s="457"/>
    </row>
    <row r="53" spans="1:11" ht="15" customHeight="1">
      <c r="A53" s="327" t="s">
        <v>197</v>
      </c>
      <c r="B53" s="278" t="s">
        <v>198</v>
      </c>
      <c r="C53" s="328" t="s">
        <v>199</v>
      </c>
      <c r="F53" s="456"/>
      <c r="G53" s="456"/>
      <c r="I53" s="456"/>
      <c r="J53" s="456"/>
      <c r="K53" s="457"/>
    </row>
    <row r="54" spans="1:11" ht="15" customHeight="1" thickBot="1">
      <c r="A54" s="327" t="s">
        <v>200</v>
      </c>
      <c r="B54" s="278" t="s">
        <v>201</v>
      </c>
      <c r="C54" s="328" t="s">
        <v>202</v>
      </c>
      <c r="F54" s="456"/>
      <c r="G54" s="456"/>
      <c r="I54" s="456"/>
      <c r="J54" s="456"/>
      <c r="K54" s="457"/>
    </row>
    <row r="55" spans="1:11" ht="16.5" thickBot="1">
      <c r="A55" s="352" t="s">
        <v>203</v>
      </c>
      <c r="B55" s="353" t="s">
        <v>204</v>
      </c>
      <c r="C55" s="455" t="s">
        <v>205</v>
      </c>
      <c r="F55" s="290">
        <v>0</v>
      </c>
      <c r="G55" s="291">
        <v>0</v>
      </c>
      <c r="H55" s="284"/>
      <c r="I55" s="291">
        <v>0</v>
      </c>
      <c r="J55" s="291">
        <v>0</v>
      </c>
      <c r="K55" s="292" t="s">
        <v>206</v>
      </c>
    </row>
    <row r="56" spans="1:11" ht="64.5">
      <c r="A56" s="352" t="s">
        <v>207</v>
      </c>
      <c r="B56" s="353" t="s">
        <v>208</v>
      </c>
      <c r="C56" s="455" t="s">
        <v>209</v>
      </c>
      <c r="F56" s="291">
        <v>0</v>
      </c>
      <c r="G56" s="291">
        <v>0</v>
      </c>
      <c r="H56" s="287" t="s">
        <v>210</v>
      </c>
      <c r="I56" s="291">
        <v>0</v>
      </c>
      <c r="J56" s="291">
        <v>0</v>
      </c>
      <c r="K56" s="292">
        <v>0</v>
      </c>
    </row>
    <row r="57" spans="1:11">
      <c r="A57" s="352" t="s">
        <v>211</v>
      </c>
      <c r="B57" s="353" t="s">
        <v>212</v>
      </c>
      <c r="C57" s="455" t="s">
        <v>213</v>
      </c>
      <c r="F57" s="291">
        <v>0</v>
      </c>
      <c r="G57" s="291">
        <v>0.1</v>
      </c>
      <c r="H57" s="291">
        <v>0</v>
      </c>
      <c r="I57" s="291">
        <v>0.1</v>
      </c>
      <c r="J57" s="291">
        <v>0</v>
      </c>
      <c r="K57" s="292">
        <v>1</v>
      </c>
    </row>
    <row r="58" spans="1:11">
      <c r="A58" s="352" t="s">
        <v>214</v>
      </c>
      <c r="B58" s="353" t="s">
        <v>215</v>
      </c>
      <c r="C58" s="354" t="s">
        <v>216</v>
      </c>
      <c r="F58" s="291">
        <v>0</v>
      </c>
      <c r="G58" s="291">
        <v>0.2</v>
      </c>
      <c r="H58" s="291">
        <v>0</v>
      </c>
      <c r="I58" s="291">
        <v>0.2</v>
      </c>
      <c r="J58" s="291">
        <v>0</v>
      </c>
      <c r="K58" s="292">
        <v>2</v>
      </c>
    </row>
    <row r="59" spans="1:11">
      <c r="A59" s="352" t="s">
        <v>217</v>
      </c>
      <c r="B59" s="353" t="s">
        <v>218</v>
      </c>
      <c r="C59" s="354" t="s">
        <v>219</v>
      </c>
      <c r="F59" s="291">
        <v>0</v>
      </c>
      <c r="G59" s="291">
        <v>0.3</v>
      </c>
      <c r="H59" s="291">
        <v>0</v>
      </c>
      <c r="I59" s="291">
        <v>0.3</v>
      </c>
      <c r="J59" s="291">
        <v>0</v>
      </c>
      <c r="K59" s="292">
        <v>3</v>
      </c>
    </row>
    <row r="60" spans="1:11">
      <c r="F60" s="291">
        <v>0</v>
      </c>
      <c r="G60" s="291">
        <v>0.4</v>
      </c>
      <c r="H60" s="291">
        <v>0</v>
      </c>
      <c r="I60" s="291">
        <v>0.4</v>
      </c>
      <c r="J60" s="291">
        <v>0</v>
      </c>
      <c r="K60" s="292">
        <v>4</v>
      </c>
    </row>
    <row r="61" spans="1:11">
      <c r="F61" s="291">
        <v>0.05</v>
      </c>
      <c r="G61" s="291">
        <v>0.5</v>
      </c>
      <c r="H61" s="291">
        <v>0</v>
      </c>
      <c r="I61" s="291">
        <v>0.5</v>
      </c>
      <c r="J61" s="291">
        <v>0</v>
      </c>
      <c r="K61" s="292">
        <v>5</v>
      </c>
    </row>
    <row r="62" spans="1:11">
      <c r="F62" s="291">
        <v>0.1</v>
      </c>
      <c r="G62" s="291">
        <v>0.6</v>
      </c>
      <c r="H62" s="291">
        <v>0</v>
      </c>
      <c r="I62" s="291">
        <v>0.6</v>
      </c>
      <c r="J62" s="291">
        <v>0</v>
      </c>
      <c r="K62" s="292">
        <v>6</v>
      </c>
    </row>
    <row r="63" spans="1:11">
      <c r="F63" s="291">
        <v>0.15</v>
      </c>
      <c r="G63" s="291">
        <v>0.7</v>
      </c>
      <c r="H63" s="291">
        <v>0.1</v>
      </c>
      <c r="I63" s="291">
        <v>0.7</v>
      </c>
      <c r="J63" s="291">
        <v>0</v>
      </c>
      <c r="K63" s="292">
        <v>7</v>
      </c>
    </row>
    <row r="64" spans="1:11">
      <c r="A64" t="s">
        <v>220</v>
      </c>
      <c r="F64" s="291">
        <v>0.2</v>
      </c>
      <c r="G64" s="291">
        <v>0.8</v>
      </c>
      <c r="H64" s="291">
        <v>0.2</v>
      </c>
      <c r="I64" s="291">
        <v>0.8</v>
      </c>
      <c r="J64" s="291">
        <v>0</v>
      </c>
      <c r="K64" s="292">
        <v>8</v>
      </c>
    </row>
    <row r="65" spans="1:11">
      <c r="A65" t="s">
        <v>221</v>
      </c>
      <c r="F65" s="291">
        <v>0.25</v>
      </c>
      <c r="G65" s="291">
        <v>0.8</v>
      </c>
      <c r="H65" s="291">
        <v>0.3</v>
      </c>
      <c r="I65" s="291">
        <v>0.8</v>
      </c>
      <c r="J65" s="291">
        <v>0</v>
      </c>
      <c r="K65" s="292">
        <v>9</v>
      </c>
    </row>
    <row r="66" spans="1:11">
      <c r="A66" t="s">
        <v>222</v>
      </c>
      <c r="F66" s="291">
        <v>0.3</v>
      </c>
      <c r="G66" s="291">
        <v>0.8</v>
      </c>
      <c r="H66" s="291">
        <v>0.4</v>
      </c>
      <c r="I66" s="291">
        <v>0.8</v>
      </c>
      <c r="J66" s="291">
        <v>0</v>
      </c>
      <c r="K66" s="292">
        <v>10</v>
      </c>
    </row>
    <row r="67" spans="1:11">
      <c r="A67" t="s">
        <v>223</v>
      </c>
      <c r="F67" s="291">
        <v>0.35</v>
      </c>
      <c r="G67" s="291">
        <v>0.8</v>
      </c>
      <c r="H67" s="291">
        <v>0.5</v>
      </c>
      <c r="I67" s="291">
        <v>0.8</v>
      </c>
      <c r="J67" s="291">
        <v>0</v>
      </c>
      <c r="K67" s="292">
        <v>11</v>
      </c>
    </row>
    <row r="68" spans="1:11" ht="15.75" thickBot="1">
      <c r="F68" s="291">
        <v>0.4</v>
      </c>
      <c r="G68" s="291">
        <v>0.8</v>
      </c>
      <c r="H68" s="291">
        <v>0.6</v>
      </c>
      <c r="I68" s="291">
        <v>0.8</v>
      </c>
      <c r="J68" s="291">
        <v>0</v>
      </c>
      <c r="K68" s="292">
        <v>12</v>
      </c>
    </row>
    <row r="69" spans="1:11" ht="15.75" thickBot="1">
      <c r="E69" s="280" t="s">
        <v>224</v>
      </c>
      <c r="F69" s="291">
        <v>0.45</v>
      </c>
      <c r="G69" s="291">
        <v>0.8</v>
      </c>
      <c r="H69" s="291">
        <v>0.7</v>
      </c>
      <c r="I69" s="291">
        <v>0.8</v>
      </c>
      <c r="J69" s="291">
        <v>0</v>
      </c>
      <c r="K69" s="292">
        <v>13</v>
      </c>
    </row>
    <row r="70" spans="1:11" ht="15.75" thickBot="1">
      <c r="E70" s="282"/>
      <c r="F70" s="291">
        <v>0.5</v>
      </c>
      <c r="G70" s="291">
        <v>0.8</v>
      </c>
      <c r="H70" s="291">
        <v>0.8</v>
      </c>
      <c r="I70" s="291">
        <v>0.8</v>
      </c>
      <c r="J70" s="291">
        <v>0</v>
      </c>
      <c r="K70" s="292">
        <v>14</v>
      </c>
    </row>
    <row r="71" spans="1:11">
      <c r="E71" s="286" t="s">
        <v>225</v>
      </c>
      <c r="F71" s="291">
        <v>0.55000000000000004</v>
      </c>
      <c r="G71" s="291">
        <v>0.8</v>
      </c>
      <c r="H71" s="291">
        <v>0.8</v>
      </c>
      <c r="I71" s="291">
        <v>0.8</v>
      </c>
      <c r="J71" s="291">
        <v>0</v>
      </c>
      <c r="K71" s="292">
        <v>15</v>
      </c>
    </row>
    <row r="72" spans="1:11">
      <c r="E72" s="289">
        <f>+F46</f>
        <v>2017</v>
      </c>
      <c r="F72" s="291">
        <v>0.6</v>
      </c>
      <c r="G72" s="291">
        <v>0.8</v>
      </c>
      <c r="H72" s="291">
        <v>0.8</v>
      </c>
      <c r="I72" s="291">
        <v>0.8</v>
      </c>
      <c r="J72" s="291">
        <v>0</v>
      </c>
      <c r="K72" s="292">
        <v>16</v>
      </c>
    </row>
    <row r="73" spans="1:11">
      <c r="E73" s="289">
        <f>E72-1</f>
        <v>2016</v>
      </c>
      <c r="F73" s="291">
        <v>0.65</v>
      </c>
      <c r="G73" s="291">
        <v>0.8</v>
      </c>
      <c r="H73" s="291">
        <v>0.8</v>
      </c>
      <c r="I73" s="291">
        <v>0.8</v>
      </c>
      <c r="J73" s="291">
        <v>0</v>
      </c>
      <c r="K73" s="292">
        <v>17</v>
      </c>
    </row>
    <row r="74" spans="1:11">
      <c r="E74" s="289">
        <f t="shared" ref="E74:E92" si="0">E73-1</f>
        <v>2015</v>
      </c>
      <c r="F74" s="291">
        <v>0.7</v>
      </c>
      <c r="G74" s="291">
        <v>0.8</v>
      </c>
      <c r="H74" s="291">
        <v>0.8</v>
      </c>
      <c r="I74" s="291">
        <v>0.8</v>
      </c>
      <c r="J74" s="291">
        <v>0</v>
      </c>
      <c r="K74" s="292">
        <v>18</v>
      </c>
    </row>
    <row r="75" spans="1:11">
      <c r="E75" s="289">
        <f t="shared" si="0"/>
        <v>2014</v>
      </c>
      <c r="F75" s="291">
        <v>0.75</v>
      </c>
      <c r="G75" s="291">
        <v>0.8</v>
      </c>
      <c r="H75" s="291">
        <v>0.8</v>
      </c>
      <c r="I75" s="291">
        <v>0.8</v>
      </c>
      <c r="J75" s="291">
        <v>0</v>
      </c>
      <c r="K75" s="292">
        <v>19</v>
      </c>
    </row>
    <row r="76" spans="1:11">
      <c r="E76" s="289">
        <f t="shared" si="0"/>
        <v>2013</v>
      </c>
      <c r="F76" s="291">
        <v>0.8</v>
      </c>
      <c r="G76" s="291">
        <v>0.8</v>
      </c>
      <c r="H76" s="291">
        <v>0.8</v>
      </c>
      <c r="I76" s="291">
        <v>0.8</v>
      </c>
      <c r="J76" s="291">
        <v>0</v>
      </c>
      <c r="K76" s="292">
        <v>20</v>
      </c>
    </row>
    <row r="77" spans="1:11" ht="15.75" thickBot="1">
      <c r="E77" s="289">
        <f t="shared" si="0"/>
        <v>2012</v>
      </c>
      <c r="F77" s="295">
        <v>0</v>
      </c>
      <c r="G77" s="295">
        <v>0</v>
      </c>
      <c r="H77" s="291">
        <v>0.8</v>
      </c>
      <c r="I77" s="295">
        <v>0</v>
      </c>
      <c r="J77" s="295">
        <v>0</v>
      </c>
      <c r="K77" s="296"/>
    </row>
    <row r="78" spans="1:11">
      <c r="E78" s="289">
        <f t="shared" si="0"/>
        <v>2011</v>
      </c>
      <c r="H78" s="291">
        <v>0.8</v>
      </c>
    </row>
    <row r="79" spans="1:11" ht="15.75" thickBot="1">
      <c r="E79" s="289">
        <f t="shared" si="0"/>
        <v>2010</v>
      </c>
      <c r="H79" s="295">
        <v>0</v>
      </c>
    </row>
    <row r="80" spans="1:11">
      <c r="E80" s="289">
        <f t="shared" si="0"/>
        <v>2009</v>
      </c>
    </row>
    <row r="81" spans="5:5">
      <c r="E81" s="289">
        <f t="shared" si="0"/>
        <v>2008</v>
      </c>
    </row>
    <row r="82" spans="5:5">
      <c r="E82" s="289">
        <f t="shared" si="0"/>
        <v>2007</v>
      </c>
    </row>
    <row r="83" spans="5:5">
      <c r="E83" s="289">
        <f t="shared" si="0"/>
        <v>2006</v>
      </c>
    </row>
    <row r="84" spans="5:5">
      <c r="E84" s="289">
        <f t="shared" si="0"/>
        <v>2005</v>
      </c>
    </row>
    <row r="85" spans="5:5">
      <c r="E85" s="289">
        <f t="shared" si="0"/>
        <v>2004</v>
      </c>
    </row>
    <row r="86" spans="5:5">
      <c r="E86" s="289">
        <f t="shared" si="0"/>
        <v>2003</v>
      </c>
    </row>
    <row r="87" spans="5:5">
      <c r="E87" s="289">
        <f t="shared" si="0"/>
        <v>2002</v>
      </c>
    </row>
    <row r="88" spans="5:5">
      <c r="E88" s="289">
        <f t="shared" si="0"/>
        <v>2001</v>
      </c>
    </row>
    <row r="89" spans="5:5">
      <c r="E89" s="289">
        <f t="shared" si="0"/>
        <v>2000</v>
      </c>
    </row>
    <row r="90" spans="5:5">
      <c r="E90" s="289">
        <f t="shared" si="0"/>
        <v>1999</v>
      </c>
    </row>
    <row r="91" spans="5:5">
      <c r="E91" s="289">
        <f t="shared" si="0"/>
        <v>1998</v>
      </c>
    </row>
    <row r="92" spans="5:5">
      <c r="E92" s="289">
        <f t="shared" si="0"/>
        <v>1997</v>
      </c>
    </row>
    <row r="93" spans="5:5" ht="15.75" thickBot="1">
      <c r="E93" s="293" t="s">
        <v>226</v>
      </c>
    </row>
    <row r="94" spans="5:5" ht="16.5" thickBot="1">
      <c r="E94" s="294" t="s">
        <v>227</v>
      </c>
    </row>
  </sheetData>
  <sortState xmlns:xlrd2="http://schemas.microsoft.com/office/spreadsheetml/2017/richdata2" ref="A38:C70">
    <sortCondition ref="A38:A70"/>
  </sortState>
  <hyperlinks>
    <hyperlink ref="C24" r:id="rId1" display="oslo@froilandbygg.no" xr:uid="{00000000-0004-0000-1000-000000000000}"/>
    <hyperlink ref="C25" r:id="rId2" display="tidemail@froilandbygg.no" xr:uid="{00000000-0004-0000-1000-000001000000}"/>
    <hyperlink ref="C27" r:id="rId3" xr:uid="{00000000-0004-0000-1000-000002000000}"/>
    <hyperlink ref="C30" r:id="rId4" xr:uid="{00000000-0004-0000-1000-000003000000}"/>
    <hyperlink ref="C33" r:id="rId5" display="vestfold@froilandbygg.no" xr:uid="{00000000-0004-0000-1000-000004000000}"/>
    <hyperlink ref="C35" r:id="rId6" display="drammen@froilandbygg.no" xr:uid="{00000000-0004-0000-1000-000005000000}"/>
    <hyperlink ref="C36" r:id="rId7" display="honefoss@froilandbygg.no" xr:uid="{00000000-0004-0000-1000-000006000000}"/>
    <hyperlink ref="C39" r:id="rId8" display="mandal@froilandbygg.no" xr:uid="{00000000-0004-0000-1000-000008000000}"/>
    <hyperlink ref="C40" r:id="rId9" display="kristiansand@froilandbygg.no" xr:uid="{00000000-0004-0000-1000-000009000000}"/>
    <hyperlink ref="C41" r:id="rId10" xr:uid="{00000000-0004-0000-1000-00000A000000}"/>
    <hyperlink ref="C43" r:id="rId11" xr:uid="{00000000-0004-0000-1000-00000B000000}"/>
    <hyperlink ref="C44" r:id="rId12" display="haugesund@froilandbygg.no" xr:uid="{00000000-0004-0000-1000-00000C000000}"/>
    <hyperlink ref="C37" r:id="rId13" xr:uid="{00000000-0004-0000-1000-00000D000000}"/>
    <hyperlink ref="C42" r:id="rId14" xr:uid="{00000000-0004-0000-1000-00000E000000}"/>
    <hyperlink ref="C45" r:id="rId15" display="alesund@froilandbygg.no" xr:uid="{00000000-0004-0000-1000-000010000000}"/>
    <hyperlink ref="C54" r:id="rId16" display="tromso@froilandbygg.no" xr:uid="{00000000-0004-0000-1000-000011000000}"/>
    <hyperlink ref="C29" r:id="rId17" display="oddbjorn.bolstad@froilandbygg.no" xr:uid="{00000000-0004-0000-1000-000012000000}"/>
    <hyperlink ref="C32" r:id="rId18" display="hamar@froilandbygg.no" xr:uid="{00000000-0004-0000-1000-000013000000}"/>
    <hyperlink ref="C31" r:id="rId19" display="kongsvinger@froilandbygg.no" xr:uid="{00000000-0004-0000-1000-000014000000}"/>
    <hyperlink ref="C58" r:id="rId20" display="odda@froilandbygg.no" xr:uid="{00000000-0004-0000-1000-000015000000}"/>
    <hyperlink ref="C59" r:id="rId21" display="hallindal@froilandbygg.no" xr:uid="{00000000-0004-0000-1000-000016000000}"/>
    <hyperlink ref="C47" r:id="rId22" display="trondheim@froilandbygg.no" xr:uid="{00000000-0004-0000-1000-000017000000}"/>
    <hyperlink ref="C26" r:id="rId23" display="mailto:oslosanering@froilandbygg.no" xr:uid="{A89C8D18-075D-45CB-AA22-7C4D1E8F4A25}"/>
    <hyperlink ref="C34" r:id="rId24" display="vestfold@froilandbygg.no" xr:uid="{FCCC6FB4-E0A1-4744-968C-A99C752D5812}"/>
    <hyperlink ref="C50" r:id="rId25" display="love@froilandbygg.no" xr:uid="{5F32084E-0851-4FDC-806C-1A5B8ACE446C}"/>
    <hyperlink ref="C52" r:id="rId26" display="moirana@froilandbygg.no" xr:uid="{998F8A4E-6DEA-4B7A-966E-5EF1A8273A6A}"/>
    <hyperlink ref="C53" r:id="rId27" display="bronnoysund@froilandbygg.no" xr:uid="{03302202-1A4C-48F2-8DEA-F2C1E52D8D4E}"/>
    <hyperlink ref="C55" r:id="rId28" display="sorkjosen@froilandbygg.no" xr:uid="{1F6F7ADF-5AF4-4CB1-8F52-55D69686203D}"/>
    <hyperlink ref="C56" r:id="rId29" display="alta@froilandbygg.no" xr:uid="{A72BE155-C8BB-487F-A905-249A5DE0970F}"/>
    <hyperlink ref="C57" r:id="rId30" display="kirkenes@froilandbygg.no" xr:uid="{CC642BB6-611E-4F82-B483-6E78DE013041}"/>
    <hyperlink ref="C46" r:id="rId31" xr:uid="{66110071-0058-4C2C-B5CA-8B98F59C883E}"/>
    <hyperlink ref="C51" r:id="rId32" display="love@froilandbygg.no" xr:uid="{EA63D973-F57D-4DE0-94AA-CB32E42B52FF}"/>
    <hyperlink ref="C48" r:id="rId33" xr:uid="{28A704F0-8245-464C-8668-F042C6557170}"/>
    <hyperlink ref="C28" r:id="rId34" xr:uid="{97F2BCCB-2856-46B4-ACDB-6F0D21CF98E7}"/>
    <hyperlink ref="C49" r:id="rId35" xr:uid="{3E7568A3-F14D-4E10-AF89-5E1C543D5D7C}"/>
  </hyperlinks>
  <pageMargins left="0.7" right="0.7" top="0.75" bottom="0.75" header="0.3" footer="0.3"/>
  <pageSetup paperSize="9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1">
    <tabColor rgb="FFFFFF00"/>
  </sheetPr>
  <dimension ref="A1:Y69"/>
  <sheetViews>
    <sheetView showGridLines="0" showRowColHeaders="0" showZeros="0" topLeftCell="B1" zoomScaleNormal="100" workbookViewId="0">
      <selection activeCell="G5" sqref="G5:I5"/>
    </sheetView>
  </sheetViews>
  <sheetFormatPr defaultColWidth="11.42578125" defaultRowHeight="12.75"/>
  <cols>
    <col min="1" max="1" width="7.42578125" style="13" hidden="1" customWidth="1"/>
    <col min="2" max="2" width="12.85546875" style="13" customWidth="1"/>
    <col min="3" max="3" width="15.42578125" style="13" customWidth="1"/>
    <col min="4" max="4" width="6.7109375" style="13" customWidth="1"/>
    <col min="5" max="5" width="12.7109375" style="13" customWidth="1"/>
    <col min="6" max="6" width="15" style="13" customWidth="1"/>
    <col min="7" max="7" width="6" style="13" customWidth="1"/>
    <col min="8" max="8" width="9" style="13" customWidth="1"/>
    <col min="9" max="9" width="12" style="108" customWidth="1"/>
    <col min="10" max="10" width="9.42578125" style="13" customWidth="1"/>
    <col min="11" max="11" width="13" style="13" bestFit="1" customWidth="1"/>
    <col min="12" max="12" width="7.42578125" style="13" customWidth="1"/>
    <col min="13" max="17" width="9.140625" style="13" customWidth="1"/>
    <col min="18" max="18" width="31.85546875" style="13" bestFit="1" customWidth="1"/>
    <col min="19" max="19" width="13.28515625" style="13" bestFit="1" customWidth="1"/>
    <col min="20" max="20" width="22.85546875" style="13" bestFit="1" customWidth="1"/>
    <col min="21" max="252" width="9.140625" style="13" customWidth="1"/>
    <col min="253" max="16384" width="11.42578125" style="13"/>
  </cols>
  <sheetData>
    <row r="1" spans="1:25" ht="33">
      <c r="B1" s="61"/>
      <c r="C1" s="61"/>
      <c r="D1" s="510" t="s">
        <v>228</v>
      </c>
      <c r="E1" s="819"/>
      <c r="F1" s="819"/>
      <c r="G1" s="819"/>
      <c r="H1" s="49"/>
      <c r="I1" s="61"/>
      <c r="M1" s="17"/>
      <c r="R1" s="14"/>
      <c r="S1" s="14"/>
      <c r="T1" s="14"/>
      <c r="U1" s="14"/>
      <c r="V1" s="14"/>
      <c r="W1" s="14"/>
      <c r="X1" s="14"/>
      <c r="Y1" s="14"/>
    </row>
    <row r="2" spans="1:25" ht="15">
      <c r="B2" s="62"/>
      <c r="C2" s="62"/>
      <c r="D2" s="62"/>
      <c r="E2" s="62"/>
      <c r="F2" s="62"/>
      <c r="G2" s="49"/>
      <c r="H2" s="49"/>
      <c r="I2" s="63"/>
      <c r="N2" s="14"/>
      <c r="O2" s="14"/>
      <c r="P2" s="14"/>
      <c r="Q2" s="14"/>
      <c r="R2" s="14"/>
      <c r="S2" s="14"/>
      <c r="T2" s="14"/>
      <c r="U2" s="14"/>
    </row>
    <row r="3" spans="1:25" ht="12.75" customHeight="1" thickBot="1">
      <c r="B3" s="64"/>
      <c r="C3" s="64"/>
      <c r="D3" s="64"/>
      <c r="E3" s="64"/>
      <c r="F3" s="64"/>
      <c r="G3" s="65"/>
      <c r="H3" s="65"/>
      <c r="I3" s="66" t="str">
        <f ca="1">"Utført dato:  "&amp;TEXT(TODAY(),"dd.mm:åååå")</f>
        <v>Utført dato:  03.01:2022</v>
      </c>
      <c r="N3" s="14"/>
      <c r="O3" s="14"/>
      <c r="P3" s="14"/>
      <c r="Q3" s="14"/>
      <c r="R3" s="14"/>
      <c r="S3" s="14"/>
      <c r="T3" s="14"/>
      <c r="U3" s="14"/>
    </row>
    <row r="4" spans="1:25" ht="4.5" customHeight="1">
      <c r="B4" s="62"/>
      <c r="C4" s="62"/>
      <c r="F4" s="62"/>
      <c r="G4" s="62"/>
      <c r="H4" s="62"/>
      <c r="I4" s="67"/>
      <c r="K4" s="68"/>
      <c r="N4" s="14"/>
      <c r="O4" s="14"/>
      <c r="P4" s="14"/>
      <c r="Q4" s="14"/>
      <c r="R4" s="14"/>
      <c r="S4" s="14"/>
      <c r="T4" s="14"/>
      <c r="U4" s="14"/>
    </row>
    <row r="5" spans="1:25" s="17" customFormat="1" ht="14.25" customHeight="1">
      <c r="B5" s="69" t="s">
        <v>1</v>
      </c>
      <c r="C5" s="511">
        <f>'Fylles ut først'!B3</f>
        <v>0</v>
      </c>
      <c r="D5" s="511"/>
      <c r="E5" s="511"/>
      <c r="F5" s="71" t="s">
        <v>4</v>
      </c>
      <c r="G5" s="512">
        <f>'Fylles ut først'!B5</f>
        <v>0</v>
      </c>
      <c r="H5" s="512"/>
      <c r="I5" s="512"/>
      <c r="N5" s="14"/>
      <c r="O5" s="14"/>
      <c r="P5" s="14"/>
      <c r="Q5" s="14"/>
      <c r="R5" s="14"/>
      <c r="S5" s="14"/>
      <c r="T5" s="14"/>
      <c r="U5" s="14"/>
    </row>
    <row r="6" spans="1:25" s="17" customFormat="1" ht="14.25" customHeight="1">
      <c r="B6" s="69" t="s">
        <v>3</v>
      </c>
      <c r="C6" s="513">
        <f>'Fylles ut først'!B4</f>
        <v>0</v>
      </c>
      <c r="D6" s="513"/>
      <c r="E6" s="513"/>
      <c r="F6" s="71" t="s">
        <v>229</v>
      </c>
      <c r="G6" s="514">
        <f>'Fylles ut først'!B6</f>
        <v>0</v>
      </c>
      <c r="H6" s="514"/>
      <c r="I6" s="514"/>
      <c r="N6" s="14"/>
      <c r="O6" s="14"/>
      <c r="P6" s="14"/>
      <c r="Q6" s="14"/>
      <c r="R6" s="14"/>
      <c r="S6" s="14"/>
      <c r="T6" s="14"/>
      <c r="U6" s="14"/>
    </row>
    <row r="7" spans="1:25" s="18" customFormat="1" ht="14.25" customHeight="1">
      <c r="B7" s="74" t="s">
        <v>230</v>
      </c>
      <c r="C7" s="508">
        <f>'Fylles ut først'!B11</f>
        <v>0</v>
      </c>
      <c r="D7" s="508"/>
      <c r="E7" s="508"/>
      <c r="F7" s="75" t="s">
        <v>231</v>
      </c>
      <c r="G7" s="509">
        <f>'Fylles ut først'!B9</f>
        <v>0</v>
      </c>
      <c r="H7" s="509"/>
      <c r="I7" s="509"/>
    </row>
    <row r="8" spans="1:25" s="18" customFormat="1" ht="14.25" customHeight="1">
      <c r="B8" s="74" t="s">
        <v>232</v>
      </c>
      <c r="C8" s="508">
        <f>'Fylles ut først'!B10</f>
        <v>0</v>
      </c>
      <c r="D8" s="508"/>
      <c r="E8" s="508"/>
      <c r="F8" s="508"/>
      <c r="G8" s="508"/>
      <c r="H8" s="508"/>
      <c r="I8" s="508"/>
    </row>
    <row r="9" spans="1:25" s="18" customFormat="1" ht="14.25" customHeight="1">
      <c r="B9" s="74" t="s">
        <v>233</v>
      </c>
      <c r="C9" s="508">
        <f>'Fylles ut først'!B13</f>
        <v>0</v>
      </c>
      <c r="D9" s="508"/>
      <c r="E9" s="508"/>
      <c r="F9" s="75" t="s">
        <v>7</v>
      </c>
      <c r="G9" s="509">
        <f>'Fylles ut først'!B8</f>
        <v>0</v>
      </c>
      <c r="H9" s="509"/>
      <c r="I9" s="509"/>
    </row>
    <row r="10" spans="1:25" ht="15">
      <c r="B10" s="77"/>
      <c r="C10" s="77"/>
      <c r="D10" s="77"/>
      <c r="E10" s="79"/>
      <c r="F10" s="80"/>
      <c r="G10" s="81"/>
      <c r="H10" s="81"/>
      <c r="I10" s="82"/>
    </row>
    <row r="11" spans="1:25" ht="15.75">
      <c r="B11" s="363" t="s">
        <v>234</v>
      </c>
      <c r="C11" s="363"/>
      <c r="I11" s="13"/>
    </row>
    <row r="12" spans="1:25">
      <c r="A12" s="88">
        <v>1</v>
      </c>
      <c r="I12" s="13"/>
    </row>
    <row r="13" spans="1:25" ht="15.75" customHeight="1">
      <c r="A13" s="88">
        <f>IF(ISBLANK(#REF!),A12,A12+1)</f>
        <v>2</v>
      </c>
      <c r="C13" s="488" t="s">
        <v>235</v>
      </c>
      <c r="D13" s="489"/>
      <c r="E13" s="489"/>
      <c r="F13" s="489"/>
      <c r="G13" s="489"/>
      <c r="H13" s="489"/>
      <c r="I13" s="490"/>
    </row>
    <row r="14" spans="1:25" ht="23.25" customHeight="1">
      <c r="A14" s="88">
        <f>IF(ISBLANK(#REF!),A13,A13+1)</f>
        <v>3</v>
      </c>
      <c r="C14" s="491"/>
      <c r="D14" s="492"/>
      <c r="E14" s="492"/>
      <c r="F14" s="492"/>
      <c r="G14" s="492"/>
      <c r="H14" s="492"/>
      <c r="I14" s="493"/>
    </row>
    <row r="15" spans="1:25" ht="11.25" customHeight="1">
      <c r="A15" s="88"/>
      <c r="C15" s="362"/>
      <c r="D15" s="362"/>
      <c r="E15" s="362"/>
      <c r="F15" s="362"/>
      <c r="G15" s="362"/>
      <c r="H15" s="362"/>
      <c r="I15" s="362"/>
    </row>
    <row r="16" spans="1:25" ht="15.75">
      <c r="A16" s="88">
        <f>IF(ISBLANK(#REF!),A14,A14+1)</f>
        <v>4</v>
      </c>
      <c r="C16" s="505" t="s">
        <v>236</v>
      </c>
      <c r="D16" s="506"/>
      <c r="E16" s="506"/>
      <c r="F16" s="506"/>
      <c r="G16" s="506"/>
      <c r="H16" s="506"/>
      <c r="I16" s="507"/>
    </row>
    <row r="17" spans="1:9">
      <c r="A17" s="88">
        <f>IF(ISBLANK(#REF!),A16,A16+1)</f>
        <v>5</v>
      </c>
      <c r="I17" s="13"/>
    </row>
    <row r="18" spans="1:9" ht="15.75">
      <c r="A18" s="88">
        <f>IF(ISBLANK(#REF!),A17,A17+1)</f>
        <v>6</v>
      </c>
      <c r="C18" s="365" t="s">
        <v>237</v>
      </c>
      <c r="D18" s="364"/>
      <c r="E18" s="364"/>
      <c r="F18" s="364"/>
      <c r="G18" s="364"/>
      <c r="H18" s="364"/>
      <c r="I18" s="364"/>
    </row>
    <row r="19" spans="1:9">
      <c r="A19" s="88">
        <f>IF(ISBLANK(#REF!),A18,A18+1)</f>
        <v>7</v>
      </c>
      <c r="I19" s="13"/>
    </row>
    <row r="20" spans="1:9" ht="15.75">
      <c r="A20" s="88">
        <f>IF(ISBLANK(#REF!),A19,A19+1)</f>
        <v>8</v>
      </c>
      <c r="C20" s="504" t="s">
        <v>238</v>
      </c>
      <c r="D20" s="504"/>
      <c r="E20" s="504"/>
      <c r="F20" s="504"/>
      <c r="G20" s="504"/>
      <c r="H20" s="504"/>
      <c r="I20" s="504"/>
    </row>
    <row r="21" spans="1:9">
      <c r="A21" s="88">
        <f>IF(ISBLANK(#REF!),A20,A20+1)</f>
        <v>9</v>
      </c>
      <c r="I21" s="13"/>
    </row>
    <row r="22" spans="1:9" ht="15.75" customHeight="1">
      <c r="A22" s="88">
        <f>IF(ISBLANK(#REF!),A21,A21+1)</f>
        <v>10</v>
      </c>
      <c r="C22" s="494" t="s">
        <v>239</v>
      </c>
      <c r="D22" s="494"/>
      <c r="E22" s="494"/>
      <c r="F22" s="494"/>
      <c r="G22" s="494"/>
      <c r="H22" s="494"/>
      <c r="I22" s="494"/>
    </row>
    <row r="23" spans="1:9">
      <c r="A23" s="88">
        <f>IF(ISBLANK(#REF!),A22,A22+1)</f>
        <v>11</v>
      </c>
      <c r="C23" s="494"/>
      <c r="D23" s="494"/>
      <c r="E23" s="494"/>
      <c r="F23" s="494"/>
      <c r="G23" s="494"/>
      <c r="H23" s="494"/>
      <c r="I23" s="494"/>
    </row>
    <row r="24" spans="1:9">
      <c r="A24" s="88">
        <f>IF(ISBLANK(#REF!),A23,A23+1)</f>
        <v>12</v>
      </c>
      <c r="I24" s="13"/>
    </row>
    <row r="25" spans="1:9" ht="15.75" customHeight="1">
      <c r="A25" s="88">
        <f>IF(ISBLANK(#REF!),A24,A24+1)</f>
        <v>13</v>
      </c>
      <c r="C25" s="494" t="s">
        <v>240</v>
      </c>
      <c r="D25" s="494"/>
      <c r="E25" s="494"/>
      <c r="F25" s="494"/>
      <c r="G25" s="494"/>
      <c r="H25" s="494"/>
      <c r="I25" s="494"/>
    </row>
    <row r="26" spans="1:9">
      <c r="A26" s="88">
        <f>IF(ISBLANK(#REF!),A25,A25+1)</f>
        <v>14</v>
      </c>
      <c r="C26" s="494"/>
      <c r="D26" s="494"/>
      <c r="E26" s="494"/>
      <c r="F26" s="494"/>
      <c r="G26" s="494"/>
      <c r="H26" s="494"/>
      <c r="I26" s="494"/>
    </row>
    <row r="27" spans="1:9">
      <c r="A27" s="88">
        <f>IF(ISBLANK(#REF!),A26,A26+1)</f>
        <v>15</v>
      </c>
      <c r="C27" s="494"/>
      <c r="D27" s="494"/>
      <c r="E27" s="494"/>
      <c r="F27" s="494"/>
      <c r="G27" s="494"/>
      <c r="H27" s="494"/>
      <c r="I27" s="494"/>
    </row>
    <row r="28" spans="1:9">
      <c r="A28" s="88">
        <f>IF(ISBLANK(#REF!),A27,A27+1)</f>
        <v>16</v>
      </c>
      <c r="C28" s="494"/>
      <c r="D28" s="494"/>
      <c r="E28" s="494"/>
      <c r="F28" s="494"/>
      <c r="G28" s="494"/>
      <c r="H28" s="494"/>
      <c r="I28" s="494"/>
    </row>
    <row r="29" spans="1:9">
      <c r="A29" s="88">
        <f>IF(ISBLANK(#REF!),A28,A28+1)</f>
        <v>17</v>
      </c>
      <c r="C29" s="494"/>
      <c r="D29" s="494"/>
      <c r="E29" s="494"/>
      <c r="F29" s="494"/>
      <c r="G29" s="494"/>
      <c r="H29" s="494"/>
      <c r="I29" s="494"/>
    </row>
    <row r="30" spans="1:9">
      <c r="A30" s="88">
        <f>IF(ISBLANK(#REF!),A29,A29+1)</f>
        <v>18</v>
      </c>
      <c r="I30" s="13"/>
    </row>
    <row r="31" spans="1:9" ht="15.75">
      <c r="A31" s="88">
        <f>IF(ISBLANK(#REF!),A30,A30+1)</f>
        <v>19</v>
      </c>
      <c r="C31" s="45" t="s">
        <v>241</v>
      </c>
      <c r="I31" s="13"/>
    </row>
    <row r="32" spans="1:9" ht="4.5" customHeight="1" thickBot="1">
      <c r="A32" s="88">
        <f>IF(ISBLANK(#REF!),A31,A31+1)</f>
        <v>20</v>
      </c>
      <c r="I32" s="13"/>
    </row>
    <row r="33" spans="1:9">
      <c r="A33" s="88">
        <f>IF(ISBLANK(#REF!),A32,A32+1)</f>
        <v>21</v>
      </c>
      <c r="C33" s="495"/>
      <c r="D33" s="496"/>
      <c r="E33" s="496"/>
      <c r="F33" s="496"/>
      <c r="G33" s="496"/>
      <c r="H33" s="496"/>
      <c r="I33" s="497"/>
    </row>
    <row r="34" spans="1:9">
      <c r="A34" s="88">
        <f>IF(ISBLANK(#REF!),A33,A33+1)</f>
        <v>22</v>
      </c>
      <c r="C34" s="498"/>
      <c r="D34" s="499"/>
      <c r="E34" s="499"/>
      <c r="F34" s="499"/>
      <c r="G34" s="499"/>
      <c r="H34" s="499"/>
      <c r="I34" s="500"/>
    </row>
    <row r="35" spans="1:9">
      <c r="A35" s="88">
        <f>IF(ISBLANK(#REF!),A34,A34+1)</f>
        <v>23</v>
      </c>
      <c r="C35" s="498"/>
      <c r="D35" s="499"/>
      <c r="E35" s="499"/>
      <c r="F35" s="499"/>
      <c r="G35" s="499"/>
      <c r="H35" s="499"/>
      <c r="I35" s="500"/>
    </row>
    <row r="36" spans="1:9">
      <c r="A36" s="88">
        <f>IF(ISBLANK(#REF!),A35,A35+1)</f>
        <v>24</v>
      </c>
      <c r="C36" s="498"/>
      <c r="D36" s="499"/>
      <c r="E36" s="499"/>
      <c r="F36" s="499"/>
      <c r="G36" s="499"/>
      <c r="H36" s="499"/>
      <c r="I36" s="500"/>
    </row>
    <row r="37" spans="1:9">
      <c r="A37" s="88">
        <f>IF(ISBLANK(#REF!),A36,A36+1)</f>
        <v>25</v>
      </c>
      <c r="C37" s="498"/>
      <c r="D37" s="499"/>
      <c r="E37" s="499"/>
      <c r="F37" s="499"/>
      <c r="G37" s="499"/>
      <c r="H37" s="499"/>
      <c r="I37" s="500"/>
    </row>
    <row r="38" spans="1:9">
      <c r="A38" s="88">
        <f>IF(ISBLANK(#REF!),A37,A37+1)</f>
        <v>26</v>
      </c>
      <c r="C38" s="498"/>
      <c r="D38" s="499"/>
      <c r="E38" s="499"/>
      <c r="F38" s="499"/>
      <c r="G38" s="499"/>
      <c r="H38" s="499"/>
      <c r="I38" s="500"/>
    </row>
    <row r="39" spans="1:9">
      <c r="A39" s="88">
        <f>IF(ISBLANK(#REF!),A38,A38+1)</f>
        <v>27</v>
      </c>
      <c r="C39" s="498"/>
      <c r="D39" s="499"/>
      <c r="E39" s="499"/>
      <c r="F39" s="499"/>
      <c r="G39" s="499"/>
      <c r="H39" s="499"/>
      <c r="I39" s="500"/>
    </row>
    <row r="40" spans="1:9">
      <c r="A40" s="88">
        <f>IF(ISBLANK(#REF!),A39,A39+1)</f>
        <v>28</v>
      </c>
      <c r="C40" s="498"/>
      <c r="D40" s="499"/>
      <c r="E40" s="499"/>
      <c r="F40" s="499"/>
      <c r="G40" s="499"/>
      <c r="H40" s="499"/>
      <c r="I40" s="500"/>
    </row>
    <row r="41" spans="1:9">
      <c r="A41" s="88">
        <f>IF(ISBLANK(#REF!),A40,A40+1)</f>
        <v>29</v>
      </c>
      <c r="C41" s="498"/>
      <c r="D41" s="499"/>
      <c r="E41" s="499"/>
      <c r="F41" s="499"/>
      <c r="G41" s="499"/>
      <c r="H41" s="499"/>
      <c r="I41" s="500"/>
    </row>
    <row r="42" spans="1:9">
      <c r="A42" s="88">
        <f>IF(ISBLANK(#REF!),A41,A41+1)</f>
        <v>30</v>
      </c>
      <c r="C42" s="498"/>
      <c r="D42" s="499"/>
      <c r="E42" s="499"/>
      <c r="F42" s="499"/>
      <c r="G42" s="499"/>
      <c r="H42" s="499"/>
      <c r="I42" s="500"/>
    </row>
    <row r="43" spans="1:9">
      <c r="A43" s="88">
        <f>IF(ISBLANK(#REF!),A42,A42+1)</f>
        <v>31</v>
      </c>
      <c r="C43" s="498"/>
      <c r="D43" s="499"/>
      <c r="E43" s="499"/>
      <c r="F43" s="499"/>
      <c r="G43" s="499"/>
      <c r="H43" s="499"/>
      <c r="I43" s="500"/>
    </row>
    <row r="44" spans="1:9">
      <c r="A44" s="88">
        <f>IF(ISBLANK(#REF!),A43,A43+1)</f>
        <v>32</v>
      </c>
      <c r="C44" s="498"/>
      <c r="D44" s="499"/>
      <c r="E44" s="499"/>
      <c r="F44" s="499"/>
      <c r="G44" s="499"/>
      <c r="H44" s="499"/>
      <c r="I44" s="500"/>
    </row>
    <row r="45" spans="1:9">
      <c r="A45" s="88">
        <f>IF(ISBLANK(#REF!),A44,A44+1)</f>
        <v>33</v>
      </c>
      <c r="C45" s="498"/>
      <c r="D45" s="499"/>
      <c r="E45" s="499"/>
      <c r="F45" s="499"/>
      <c r="G45" s="499"/>
      <c r="H45" s="499"/>
      <c r="I45" s="500"/>
    </row>
    <row r="46" spans="1:9">
      <c r="A46" s="88">
        <f>IF(ISBLANK(#REF!),A45,A45+1)</f>
        <v>34</v>
      </c>
      <c r="C46" s="498"/>
      <c r="D46" s="499"/>
      <c r="E46" s="499"/>
      <c r="F46" s="499"/>
      <c r="G46" s="499"/>
      <c r="H46" s="499"/>
      <c r="I46" s="500"/>
    </row>
    <row r="47" spans="1:9">
      <c r="A47" s="88">
        <f>IF(ISBLANK(#REF!),A46,A46+1)</f>
        <v>35</v>
      </c>
      <c r="C47" s="498"/>
      <c r="D47" s="499"/>
      <c r="E47" s="499"/>
      <c r="F47" s="499"/>
      <c r="G47" s="499"/>
      <c r="H47" s="499"/>
      <c r="I47" s="500"/>
    </row>
    <row r="48" spans="1:9">
      <c r="A48" s="88">
        <f>IF(ISBLANK(#REF!),A47,A47+1)</f>
        <v>36</v>
      </c>
      <c r="C48" s="498"/>
      <c r="D48" s="499"/>
      <c r="E48" s="499"/>
      <c r="F48" s="499"/>
      <c r="G48" s="499"/>
      <c r="H48" s="499"/>
      <c r="I48" s="500"/>
    </row>
    <row r="49" spans="1:9">
      <c r="A49" s="88">
        <f>IF(ISBLANK(#REF!),A48,A48+1)</f>
        <v>37</v>
      </c>
      <c r="C49" s="498"/>
      <c r="D49" s="499"/>
      <c r="E49" s="499"/>
      <c r="F49" s="499"/>
      <c r="G49" s="499"/>
      <c r="H49" s="499"/>
      <c r="I49" s="500"/>
    </row>
    <row r="50" spans="1:9">
      <c r="A50" s="88">
        <f>IF(ISBLANK(#REF!),A49,A49+1)</f>
        <v>38</v>
      </c>
      <c r="C50" s="498"/>
      <c r="D50" s="499"/>
      <c r="E50" s="499"/>
      <c r="F50" s="499"/>
      <c r="G50" s="499"/>
      <c r="H50" s="499"/>
      <c r="I50" s="500"/>
    </row>
    <row r="51" spans="1:9">
      <c r="A51" s="88">
        <f>IF(ISBLANK(#REF!),A50,A50+1)</f>
        <v>39</v>
      </c>
      <c r="C51" s="498"/>
      <c r="D51" s="499"/>
      <c r="E51" s="499"/>
      <c r="F51" s="499"/>
      <c r="G51" s="499"/>
      <c r="H51" s="499"/>
      <c r="I51" s="500"/>
    </row>
    <row r="52" spans="1:9">
      <c r="A52" s="88">
        <f>IF(ISBLANK(#REF!),A51,A51+1)</f>
        <v>40</v>
      </c>
      <c r="C52" s="498"/>
      <c r="D52" s="499"/>
      <c r="E52" s="499"/>
      <c r="F52" s="499"/>
      <c r="G52" s="499"/>
      <c r="H52" s="499"/>
      <c r="I52" s="500"/>
    </row>
    <row r="53" spans="1:9" ht="13.5" thickBot="1">
      <c r="A53" s="88">
        <f>IF(ISBLANK(#REF!),A52,A52+1)</f>
        <v>41</v>
      </c>
      <c r="C53" s="501"/>
      <c r="D53" s="502"/>
      <c r="E53" s="502"/>
      <c r="F53" s="502"/>
      <c r="G53" s="502"/>
      <c r="H53" s="502"/>
      <c r="I53" s="503"/>
    </row>
    <row r="54" spans="1:9">
      <c r="A54" s="88">
        <f>IF(ISBLANK(#REF!),A53,A53+1)</f>
        <v>42</v>
      </c>
      <c r="I54" s="13"/>
    </row>
    <row r="55" spans="1:9" ht="13.5" thickBot="1">
      <c r="I55" s="13"/>
    </row>
    <row r="56" spans="1:9" ht="13.5" thickTop="1">
      <c r="B56" s="109" t="str">
        <f>"Frøiland Bygg Skade as, "&amp; 'Fylles ut først'!B17</f>
        <v xml:space="preserve">Frøiland Bygg Skade as, </v>
      </c>
      <c r="C56" s="109"/>
      <c r="D56" s="110"/>
      <c r="E56" s="483" t="str">
        <f>'Fylles ut først'!B19</f>
        <v>Sentralbord 51 95 85 50</v>
      </c>
      <c r="F56" s="484"/>
      <c r="G56" s="485" t="str">
        <f>"Epost:  "&amp; 'Fylles ut først'!B20</f>
        <v>Epost:  0</v>
      </c>
      <c r="H56" s="486"/>
      <c r="I56" s="486"/>
    </row>
    <row r="57" spans="1:9" s="19" customFormat="1">
      <c r="B57" s="111" t="b">
        <f>'Fylles ut først'!B18</f>
        <v>0</v>
      </c>
      <c r="C57" s="111"/>
      <c r="D57" s="112"/>
      <c r="E57" s="487"/>
      <c r="F57" s="487"/>
      <c r="G57" s="112"/>
      <c r="H57" s="112"/>
      <c r="I57" s="113"/>
    </row>
    <row r="58" spans="1:9" s="19" customFormat="1">
      <c r="B58" s="114" t="s">
        <v>242</v>
      </c>
      <c r="C58" s="114"/>
      <c r="D58" s="111"/>
      <c r="E58" s="111"/>
      <c r="F58" s="111"/>
      <c r="G58" s="111"/>
      <c r="H58" s="111"/>
      <c r="I58" s="113"/>
    </row>
    <row r="65" spans="9:9">
      <c r="I65" s="13"/>
    </row>
    <row r="66" spans="9:9">
      <c r="I66" s="13"/>
    </row>
    <row r="67" spans="9:9">
      <c r="I67" s="13"/>
    </row>
    <row r="68" spans="9:9">
      <c r="I68" s="13"/>
    </row>
    <row r="69" spans="9:9">
      <c r="I69" s="13"/>
    </row>
  </sheetData>
  <dataConsolidate function="varp"/>
  <mergeCells count="19">
    <mergeCell ref="C8:I8"/>
    <mergeCell ref="C9:E9"/>
    <mergeCell ref="G9:I9"/>
    <mergeCell ref="D1:G1"/>
    <mergeCell ref="C5:E5"/>
    <mergeCell ref="G5:I5"/>
    <mergeCell ref="C6:E6"/>
    <mergeCell ref="G6:I6"/>
    <mergeCell ref="C7:E7"/>
    <mergeCell ref="G7:I7"/>
    <mergeCell ref="E56:F56"/>
    <mergeCell ref="G56:I56"/>
    <mergeCell ref="E57:F57"/>
    <mergeCell ref="C13:I14"/>
    <mergeCell ref="C22:I23"/>
    <mergeCell ref="C25:I29"/>
    <mergeCell ref="C33:I53"/>
    <mergeCell ref="C20:I20"/>
    <mergeCell ref="C16:I16"/>
  </mergeCells>
  <conditionalFormatting sqref="I57:I58">
    <cfRule type="expression" dxfId="24" priority="2">
      <formula>I57=0</formula>
    </cfRule>
  </conditionalFormatting>
  <hyperlinks>
    <hyperlink ref="T1" r:id="rId1" display="mailto:ostfold.dc@iss.no" xr:uid="{00000000-0004-0000-0B00-000000000000}"/>
    <hyperlink ref="P3" r:id="rId2" display="http://www.iss.no/" xr:uid="{00000000-0004-0000-0B00-000001000000}"/>
  </hyperlinks>
  <pageMargins left="0.7" right="0.7" top="0.75" bottom="0.75" header="0.3" footer="0.3"/>
  <pageSetup paperSize="9" scale="94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7" r:id="rId6" name="Avmerkingsboks 3">
              <controlPr defaultSize="0" autoFill="0" autoLine="0" autoPict="0">
                <anchor moveWithCells="1">
                  <from>
                    <xdr:col>1</xdr:col>
                    <xdr:colOff>438150</xdr:colOff>
                    <xdr:row>11</xdr:row>
                    <xdr:rowOff>152400</xdr:rowOff>
                  </from>
                  <to>
                    <xdr:col>1</xdr:col>
                    <xdr:colOff>809625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Avmerkingsboks 4">
              <controlPr defaultSize="0" autoFill="0" autoLine="0" autoPict="0">
                <anchor moveWithCells="1">
                  <from>
                    <xdr:col>1</xdr:col>
                    <xdr:colOff>400050</xdr:colOff>
                    <xdr:row>14</xdr:row>
                    <xdr:rowOff>552450</xdr:rowOff>
                  </from>
                  <to>
                    <xdr:col>1</xdr:col>
                    <xdr:colOff>628650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Avmerkingsboks 5">
              <controlPr defaultSize="0" autoFill="0" autoLine="0" autoPict="0">
                <anchor moveWithCells="1">
                  <from>
                    <xdr:col>1</xdr:col>
                    <xdr:colOff>400050</xdr:colOff>
                    <xdr:row>17</xdr:row>
                    <xdr:rowOff>0</xdr:rowOff>
                  </from>
                  <to>
                    <xdr:col>1</xdr:col>
                    <xdr:colOff>628650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Avmerkingsboks 6">
              <controlPr defaultSize="0" autoFill="0" autoLine="0" autoPict="0">
                <anchor moveWithCells="1">
                  <from>
                    <xdr:col>1</xdr:col>
                    <xdr:colOff>400050</xdr:colOff>
                    <xdr:row>19</xdr:row>
                    <xdr:rowOff>0</xdr:rowOff>
                  </from>
                  <to>
                    <xdr:col>1</xdr:col>
                    <xdr:colOff>628650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Avmerkingsboks 7">
              <controlPr defaultSize="0" autoFill="0" autoLine="0" autoPict="0">
                <anchor moveWithCells="1">
                  <from>
                    <xdr:col>1</xdr:col>
                    <xdr:colOff>400050</xdr:colOff>
                    <xdr:row>21</xdr:row>
                    <xdr:rowOff>0</xdr:rowOff>
                  </from>
                  <to>
                    <xdr:col>1</xdr:col>
                    <xdr:colOff>628650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Avmerkingsboks 8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0</xdr:rowOff>
                  </from>
                  <to>
                    <xdr:col>1</xdr:col>
                    <xdr:colOff>628650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Avmerkingsboks 9">
              <controlPr defaultSize="0" autoFill="0" autoLine="0" autoPict="0">
                <anchor moveWithCells="1">
                  <from>
                    <xdr:col>1</xdr:col>
                    <xdr:colOff>400050</xdr:colOff>
                    <xdr:row>30</xdr:row>
                    <xdr:rowOff>0</xdr:rowOff>
                  </from>
                  <to>
                    <xdr:col>1</xdr:col>
                    <xdr:colOff>628650</xdr:colOff>
                    <xdr:row>31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3"/>
  <dimension ref="A1:Y69"/>
  <sheetViews>
    <sheetView showGridLines="0" showZeros="0" topLeftCell="B1" zoomScaleNormal="100" workbookViewId="0">
      <selection activeCell="G5" sqref="G5:I5"/>
    </sheetView>
  </sheetViews>
  <sheetFormatPr defaultColWidth="11.42578125" defaultRowHeight="12.75"/>
  <cols>
    <col min="1" max="1" width="7.42578125" style="13" hidden="1" customWidth="1"/>
    <col min="2" max="2" width="12.85546875" style="13" customWidth="1"/>
    <col min="3" max="3" width="15.42578125" style="13" customWidth="1"/>
    <col min="4" max="4" width="6.7109375" style="13" customWidth="1"/>
    <col min="5" max="5" width="12.7109375" style="13" customWidth="1"/>
    <col min="6" max="6" width="15" style="13" customWidth="1"/>
    <col min="7" max="7" width="6" style="13" customWidth="1"/>
    <col min="8" max="8" width="11" style="13" customWidth="1"/>
    <col min="9" max="9" width="12" style="108" customWidth="1"/>
    <col min="10" max="10" width="9.42578125" style="13" customWidth="1"/>
    <col min="11" max="11" width="13" style="13" bestFit="1" customWidth="1"/>
    <col min="12" max="12" width="7.42578125" style="13" customWidth="1"/>
    <col min="13" max="17" width="9.140625" style="13" customWidth="1"/>
    <col min="18" max="18" width="31.85546875" style="13" bestFit="1" customWidth="1"/>
    <col min="19" max="19" width="13.28515625" style="13" bestFit="1" customWidth="1"/>
    <col min="20" max="20" width="22.85546875" style="13" bestFit="1" customWidth="1"/>
    <col min="21" max="252" width="9.140625" style="13" customWidth="1"/>
    <col min="253" max="16384" width="11.42578125" style="13"/>
  </cols>
  <sheetData>
    <row r="1" spans="1:25" ht="33">
      <c r="B1" s="61"/>
      <c r="C1" s="61"/>
      <c r="D1" s="510" t="s">
        <v>30</v>
      </c>
      <c r="E1" s="819"/>
      <c r="F1" s="819"/>
      <c r="G1" s="819"/>
      <c r="H1" s="49"/>
      <c r="I1" s="61"/>
      <c r="M1" s="17"/>
      <c r="R1" s="14"/>
      <c r="S1" s="14"/>
      <c r="T1" s="14"/>
      <c r="U1" s="14"/>
      <c r="V1" s="14"/>
      <c r="W1" s="14"/>
      <c r="X1" s="14"/>
      <c r="Y1" s="14"/>
    </row>
    <row r="2" spans="1:25" ht="15">
      <c r="B2" s="62"/>
      <c r="C2" s="62"/>
      <c r="D2" s="62"/>
      <c r="E2" s="62"/>
      <c r="F2" s="62"/>
      <c r="G2" s="49"/>
      <c r="H2" s="49"/>
      <c r="I2" s="63"/>
      <c r="N2" s="14"/>
      <c r="O2" s="14"/>
      <c r="P2" s="14"/>
      <c r="Q2" s="14"/>
      <c r="R2" s="14"/>
      <c r="S2" s="14"/>
      <c r="T2" s="14"/>
      <c r="U2" s="14"/>
    </row>
    <row r="3" spans="1:25" ht="12.75" customHeight="1" thickBot="1">
      <c r="B3" s="64"/>
      <c r="C3" s="64"/>
      <c r="D3" s="64"/>
      <c r="E3" s="64"/>
      <c r="F3" s="64"/>
      <c r="G3" s="65"/>
      <c r="H3" s="65"/>
      <c r="I3" s="66" t="str">
        <f ca="1">"Rapportdato:  "&amp;TEXT(TODAY(),"dd.mm:åååå")</f>
        <v>Rapportdato:  03.01:2022</v>
      </c>
      <c r="N3" s="14"/>
      <c r="O3" s="14"/>
      <c r="P3" s="14"/>
      <c r="Q3" s="14"/>
      <c r="R3" s="14"/>
      <c r="S3" s="14"/>
      <c r="T3" s="14"/>
      <c r="U3" s="14"/>
    </row>
    <row r="4" spans="1:25" ht="4.5" customHeight="1">
      <c r="B4" s="62"/>
      <c r="C4" s="62"/>
      <c r="F4" s="62"/>
      <c r="G4" s="62"/>
      <c r="H4" s="62"/>
      <c r="I4" s="67"/>
      <c r="K4" s="68"/>
      <c r="N4" s="14"/>
      <c r="O4" s="14"/>
      <c r="P4" s="14"/>
      <c r="Q4" s="14"/>
      <c r="R4" s="14"/>
      <c r="S4" s="14"/>
      <c r="T4" s="14"/>
      <c r="U4" s="14"/>
    </row>
    <row r="5" spans="1:25" s="17" customFormat="1" ht="14.25" customHeight="1">
      <c r="B5" s="69" t="s">
        <v>1</v>
      </c>
      <c r="C5" s="511">
        <f>'Fylles ut først'!B3</f>
        <v>0</v>
      </c>
      <c r="D5" s="511"/>
      <c r="E5" s="511"/>
      <c r="F5" s="71" t="s">
        <v>4</v>
      </c>
      <c r="G5" s="512">
        <f>'Fylles ut først'!B5</f>
        <v>0</v>
      </c>
      <c r="H5" s="512"/>
      <c r="I5" s="512"/>
      <c r="N5" s="14"/>
      <c r="O5" s="14"/>
      <c r="P5" s="14"/>
      <c r="Q5" s="14"/>
      <c r="R5" s="14"/>
      <c r="S5" s="14"/>
      <c r="T5" s="14"/>
      <c r="U5" s="14"/>
    </row>
    <row r="6" spans="1:25" s="17" customFormat="1" ht="14.25" customHeight="1">
      <c r="B6" s="69" t="s">
        <v>3</v>
      </c>
      <c r="C6" s="513">
        <f>'Fylles ut først'!B4</f>
        <v>0</v>
      </c>
      <c r="D6" s="513"/>
      <c r="E6" s="513"/>
      <c r="F6" s="71" t="s">
        <v>229</v>
      </c>
      <c r="G6" s="521">
        <f>'Fylles ut først'!B6</f>
        <v>0</v>
      </c>
      <c r="H6" s="521"/>
      <c r="I6" s="521"/>
      <c r="N6" s="14"/>
      <c r="O6" s="14"/>
      <c r="P6" s="14"/>
      <c r="Q6" s="14"/>
      <c r="R6" s="14"/>
      <c r="S6" s="14"/>
      <c r="T6" s="14"/>
      <c r="U6" s="14"/>
    </row>
    <row r="7" spans="1:25" s="18" customFormat="1" ht="14.25" customHeight="1">
      <c r="B7" s="74" t="s">
        <v>230</v>
      </c>
      <c r="C7" s="508">
        <f>'Fylles ut først'!B11</f>
        <v>0</v>
      </c>
      <c r="D7" s="508"/>
      <c r="E7" s="508"/>
      <c r="F7" s="75" t="s">
        <v>231</v>
      </c>
      <c r="G7" s="522">
        <f>'Fylles ut først'!B9</f>
        <v>0</v>
      </c>
      <c r="H7" s="522"/>
      <c r="I7" s="522"/>
    </row>
    <row r="8" spans="1:25" s="18" customFormat="1" ht="14.25" customHeight="1">
      <c r="B8" s="74" t="s">
        <v>232</v>
      </c>
      <c r="C8" s="508">
        <f>'Fylles ut først'!B10</f>
        <v>0</v>
      </c>
      <c r="D8" s="508"/>
      <c r="E8" s="508"/>
      <c r="F8" s="453" t="s">
        <v>243</v>
      </c>
      <c r="G8" s="523">
        <f>'Fylles ut først'!B12</f>
        <v>0</v>
      </c>
      <c r="H8" s="523"/>
      <c r="I8" s="523"/>
    </row>
    <row r="9" spans="1:25" s="18" customFormat="1" ht="14.25" customHeight="1">
      <c r="B9" s="74" t="s">
        <v>233</v>
      </c>
      <c r="C9" s="508">
        <f>'Fylles ut først'!B13</f>
        <v>0</v>
      </c>
      <c r="D9" s="508"/>
      <c r="E9" s="508"/>
      <c r="F9" s="75" t="s">
        <v>7</v>
      </c>
      <c r="G9" s="509">
        <f>'Fylles ut først'!B8</f>
        <v>0</v>
      </c>
      <c r="H9" s="509"/>
      <c r="I9" s="509"/>
    </row>
    <row r="10" spans="1:25" s="18" customFormat="1" ht="14.25" customHeight="1">
      <c r="B10" s="461" t="s">
        <v>244</v>
      </c>
      <c r="C10" s="462"/>
      <c r="D10" s="77"/>
      <c r="E10" s="78"/>
      <c r="F10" s="463" t="s">
        <v>245</v>
      </c>
      <c r="G10" s="524" t="str">
        <f>'Fylles ut først'!B7</f>
        <v>ikke i bruk</v>
      </c>
      <c r="H10" s="524"/>
      <c r="I10" s="524"/>
    </row>
    <row r="11" spans="1:25" ht="15">
      <c r="B11" s="77"/>
      <c r="C11" s="77"/>
      <c r="D11" s="77"/>
      <c r="E11" s="79"/>
      <c r="F11" s="80"/>
      <c r="G11" s="81"/>
      <c r="H11" s="81"/>
      <c r="I11" s="82"/>
    </row>
    <row r="12" spans="1:25" ht="13.5" thickBot="1">
      <c r="B12" s="83" t="s">
        <v>246</v>
      </c>
      <c r="C12" s="84" t="s">
        <v>247</v>
      </c>
      <c r="D12" s="85"/>
      <c r="E12" s="86"/>
      <c r="F12" s="86" t="s">
        <v>248</v>
      </c>
      <c r="G12" s="84" t="s">
        <v>23</v>
      </c>
      <c r="H12" s="87" t="s">
        <v>249</v>
      </c>
      <c r="I12" s="467" t="s">
        <v>250</v>
      </c>
    </row>
    <row r="13" spans="1:25">
      <c r="A13" s="88">
        <v>1</v>
      </c>
      <c r="B13" s="91" t="str">
        <f>IF(OR(ISNUMBER(#REF!),ISTEXT(C13)),TEXT(A13,"0"),"")</f>
        <v/>
      </c>
      <c r="C13" s="518"/>
      <c r="D13" s="519"/>
      <c r="E13" s="520"/>
      <c r="F13" s="89"/>
      <c r="G13" s="90"/>
      <c r="H13" s="465"/>
      <c r="I13" s="469">
        <f t="shared" ref="I13:I52" si="0">F13*H13</f>
        <v>0</v>
      </c>
    </row>
    <row r="14" spans="1:25">
      <c r="A14" s="88">
        <f>IF(ISBLANK(#REF!),A13,A13+1)</f>
        <v>2</v>
      </c>
      <c r="B14" s="91" t="str">
        <f>IF(OR(ISNUMBER(#REF!),ISTEXT(C14)),TEXT(A14,"0"),"")</f>
        <v/>
      </c>
      <c r="C14" s="515"/>
      <c r="D14" s="516"/>
      <c r="E14" s="517"/>
      <c r="F14" s="92"/>
      <c r="G14" s="90"/>
      <c r="H14" s="466"/>
      <c r="I14" s="470">
        <f t="shared" si="0"/>
        <v>0</v>
      </c>
    </row>
    <row r="15" spans="1:25">
      <c r="A15" s="88">
        <f>IF(ISBLANK(#REF!),A14,A14+1)</f>
        <v>3</v>
      </c>
      <c r="B15" s="91" t="str">
        <f>IF(OR(ISNUMBER(#REF!),ISTEXT(C15)),TEXT(A15,"0"),"")</f>
        <v/>
      </c>
      <c r="C15" s="515"/>
      <c r="D15" s="516"/>
      <c r="E15" s="517"/>
      <c r="F15" s="92"/>
      <c r="G15" s="90"/>
      <c r="H15" s="466"/>
      <c r="I15" s="470">
        <f t="shared" si="0"/>
        <v>0</v>
      </c>
    </row>
    <row r="16" spans="1:25">
      <c r="A16" s="88">
        <f>IF(ISBLANK(#REF!),A15,A15+1)</f>
        <v>4</v>
      </c>
      <c r="B16" s="91" t="str">
        <f>IF(OR(ISNUMBER(#REF!),ISTEXT(C16)),TEXT(A16,"0"),"")</f>
        <v/>
      </c>
      <c r="C16" s="515"/>
      <c r="D16" s="516"/>
      <c r="E16" s="517"/>
      <c r="F16" s="92"/>
      <c r="G16" s="90"/>
      <c r="H16" s="466"/>
      <c r="I16" s="470">
        <f t="shared" si="0"/>
        <v>0</v>
      </c>
    </row>
    <row r="17" spans="1:9">
      <c r="A17" s="88">
        <f>IF(ISBLANK(#REF!),A16,A16+1)</f>
        <v>5</v>
      </c>
      <c r="B17" s="91" t="str">
        <f>IF(OR(ISNUMBER(#REF!),ISTEXT(C17)),TEXT(A17,"0"),"")</f>
        <v/>
      </c>
      <c r="C17" s="515"/>
      <c r="D17" s="516"/>
      <c r="E17" s="517"/>
      <c r="F17" s="92"/>
      <c r="G17" s="90"/>
      <c r="H17" s="466"/>
      <c r="I17" s="470">
        <f t="shared" si="0"/>
        <v>0</v>
      </c>
    </row>
    <row r="18" spans="1:9">
      <c r="A18" s="88">
        <f>IF(ISBLANK(#REF!),A17,A17+1)</f>
        <v>6</v>
      </c>
      <c r="B18" s="91" t="str">
        <f>IF(OR(ISNUMBER(#REF!),ISTEXT(C18)),TEXT(A18,"0"),"")</f>
        <v/>
      </c>
      <c r="C18" s="515"/>
      <c r="D18" s="516"/>
      <c r="E18" s="517"/>
      <c r="F18" s="92"/>
      <c r="G18" s="90"/>
      <c r="H18" s="466"/>
      <c r="I18" s="470">
        <f t="shared" si="0"/>
        <v>0</v>
      </c>
    </row>
    <row r="19" spans="1:9">
      <c r="A19" s="88">
        <f>IF(ISBLANK(#REF!),A18,A18+1)</f>
        <v>7</v>
      </c>
      <c r="B19" s="91" t="str">
        <f>IF(OR(ISNUMBER(#REF!),ISTEXT(C19)),TEXT(A19,"0"),"")</f>
        <v/>
      </c>
      <c r="C19" s="515"/>
      <c r="D19" s="516"/>
      <c r="E19" s="517"/>
      <c r="F19" s="92"/>
      <c r="G19" s="90"/>
      <c r="H19" s="466"/>
      <c r="I19" s="470">
        <f t="shared" si="0"/>
        <v>0</v>
      </c>
    </row>
    <row r="20" spans="1:9">
      <c r="A20" s="88">
        <f>IF(ISBLANK(#REF!),A19,A19+1)</f>
        <v>8</v>
      </c>
      <c r="B20" s="91" t="str">
        <f>IF(OR(ISNUMBER(#REF!),ISTEXT(C20)),TEXT(A20,"0"),"")</f>
        <v/>
      </c>
      <c r="C20" s="515"/>
      <c r="D20" s="516"/>
      <c r="E20" s="517"/>
      <c r="F20" s="93"/>
      <c r="G20" s="90"/>
      <c r="H20" s="466"/>
      <c r="I20" s="470">
        <f t="shared" si="0"/>
        <v>0</v>
      </c>
    </row>
    <row r="21" spans="1:9">
      <c r="A21" s="88">
        <f>IF(ISBLANK(#REF!),A20,A20+1)</f>
        <v>9</v>
      </c>
      <c r="B21" s="91" t="str">
        <f>IF(OR(ISNUMBER(#REF!),ISTEXT(C21)),TEXT(A21,"0"),"")</f>
        <v/>
      </c>
      <c r="C21" s="515"/>
      <c r="D21" s="516"/>
      <c r="E21" s="517"/>
      <c r="F21" s="93"/>
      <c r="G21" s="90"/>
      <c r="H21" s="466"/>
      <c r="I21" s="470">
        <f t="shared" si="0"/>
        <v>0</v>
      </c>
    </row>
    <row r="22" spans="1:9">
      <c r="A22" s="88">
        <f>IF(ISBLANK(#REF!),A21,A21+1)</f>
        <v>10</v>
      </c>
      <c r="B22" s="91" t="str">
        <f>IF(OR(ISNUMBER(#REF!),ISTEXT(C22)),TEXT(A22,"0"),"")</f>
        <v/>
      </c>
      <c r="C22" s="515"/>
      <c r="D22" s="516"/>
      <c r="E22" s="517"/>
      <c r="F22" s="93"/>
      <c r="G22" s="90"/>
      <c r="H22" s="466"/>
      <c r="I22" s="470">
        <f t="shared" si="0"/>
        <v>0</v>
      </c>
    </row>
    <row r="23" spans="1:9">
      <c r="A23" s="88">
        <f>IF(ISBLANK(#REF!),A22,A22+1)</f>
        <v>11</v>
      </c>
      <c r="B23" s="91" t="str">
        <f>IF(OR(ISNUMBER(#REF!),ISTEXT(C23)),TEXT(A23,"0"),"")</f>
        <v/>
      </c>
      <c r="C23" s="515"/>
      <c r="D23" s="516"/>
      <c r="E23" s="517"/>
      <c r="F23" s="93"/>
      <c r="G23" s="90"/>
      <c r="H23" s="466"/>
      <c r="I23" s="470">
        <f t="shared" si="0"/>
        <v>0</v>
      </c>
    </row>
    <row r="24" spans="1:9">
      <c r="A24" s="88">
        <f>IF(ISBLANK(#REF!),A23,A23+1)</f>
        <v>12</v>
      </c>
      <c r="B24" s="91" t="str">
        <f>IF(OR(ISNUMBER(#REF!),ISTEXT(C24)),TEXT(A24,"0"),"")</f>
        <v/>
      </c>
      <c r="C24" s="515"/>
      <c r="D24" s="516"/>
      <c r="E24" s="517"/>
      <c r="F24" s="93"/>
      <c r="G24" s="90"/>
      <c r="H24" s="466"/>
      <c r="I24" s="470">
        <f t="shared" si="0"/>
        <v>0</v>
      </c>
    </row>
    <row r="25" spans="1:9">
      <c r="A25" s="88">
        <f>IF(ISBLANK(#REF!),A24,A24+1)</f>
        <v>13</v>
      </c>
      <c r="B25" s="91" t="str">
        <f>IF(OR(ISNUMBER(#REF!),ISTEXT(C25)),TEXT(A25,"0"),"")</f>
        <v/>
      </c>
      <c r="C25" s="515"/>
      <c r="D25" s="516"/>
      <c r="E25" s="517"/>
      <c r="F25" s="93"/>
      <c r="G25" s="90"/>
      <c r="H25" s="466"/>
      <c r="I25" s="470">
        <f t="shared" si="0"/>
        <v>0</v>
      </c>
    </row>
    <row r="26" spans="1:9">
      <c r="A26" s="88">
        <f>IF(ISBLANK(#REF!),A25,A25+1)</f>
        <v>14</v>
      </c>
      <c r="B26" s="91" t="str">
        <f>IF(OR(ISNUMBER(#REF!),ISTEXT(C26)),TEXT(A26,"0"),"")</f>
        <v/>
      </c>
      <c r="C26" s="515"/>
      <c r="D26" s="516"/>
      <c r="E26" s="517"/>
      <c r="F26" s="93"/>
      <c r="G26" s="90"/>
      <c r="H26" s="466"/>
      <c r="I26" s="470">
        <f t="shared" si="0"/>
        <v>0</v>
      </c>
    </row>
    <row r="27" spans="1:9">
      <c r="A27" s="88">
        <f>IF(ISBLANK(#REF!),A26,A26+1)</f>
        <v>15</v>
      </c>
      <c r="B27" s="91" t="str">
        <f>IF(OR(ISNUMBER(#REF!),ISTEXT(C27)),TEXT(A27,"0"),"")</f>
        <v/>
      </c>
      <c r="C27" s="515"/>
      <c r="D27" s="516"/>
      <c r="E27" s="517"/>
      <c r="F27" s="93"/>
      <c r="G27" s="90"/>
      <c r="H27" s="466"/>
      <c r="I27" s="470">
        <f t="shared" si="0"/>
        <v>0</v>
      </c>
    </row>
    <row r="28" spans="1:9">
      <c r="A28" s="88">
        <f>IF(ISBLANK(#REF!),A27,A27+1)</f>
        <v>16</v>
      </c>
      <c r="B28" s="91" t="str">
        <f>IF(OR(ISNUMBER(#REF!),ISTEXT(C28)),TEXT(A28,"0"),"")</f>
        <v/>
      </c>
      <c r="C28" s="515"/>
      <c r="D28" s="516"/>
      <c r="E28" s="517"/>
      <c r="F28" s="93"/>
      <c r="G28" s="90"/>
      <c r="H28" s="466"/>
      <c r="I28" s="470">
        <f t="shared" si="0"/>
        <v>0</v>
      </c>
    </row>
    <row r="29" spans="1:9">
      <c r="A29" s="88">
        <f>IF(ISBLANK(#REF!),A28,A28+1)</f>
        <v>17</v>
      </c>
      <c r="B29" s="91" t="str">
        <f>IF(OR(ISNUMBER(#REF!),ISTEXT(C29)),TEXT(A29,"0"),"")</f>
        <v/>
      </c>
      <c r="C29" s="515"/>
      <c r="D29" s="516"/>
      <c r="E29" s="517"/>
      <c r="F29" s="93"/>
      <c r="G29" s="90"/>
      <c r="H29" s="466"/>
      <c r="I29" s="470">
        <f t="shared" si="0"/>
        <v>0</v>
      </c>
    </row>
    <row r="30" spans="1:9">
      <c r="A30" s="88">
        <f>IF(ISBLANK(#REF!),A29,A29+1)</f>
        <v>18</v>
      </c>
      <c r="B30" s="91" t="str">
        <f>IF(OR(ISNUMBER(#REF!),ISTEXT(C30)),TEXT(A30,"0"),"")</f>
        <v/>
      </c>
      <c r="C30" s="515"/>
      <c r="D30" s="516"/>
      <c r="E30" s="517"/>
      <c r="F30" s="93"/>
      <c r="G30" s="90"/>
      <c r="H30" s="466"/>
      <c r="I30" s="470">
        <f t="shared" si="0"/>
        <v>0</v>
      </c>
    </row>
    <row r="31" spans="1:9">
      <c r="A31" s="88">
        <f>IF(ISBLANK(#REF!),A30,A30+1)</f>
        <v>19</v>
      </c>
      <c r="B31" s="91" t="str">
        <f>IF(OR(ISNUMBER(#REF!),ISTEXT(C31)),TEXT(A31,"0"),"")</f>
        <v/>
      </c>
      <c r="C31" s="515"/>
      <c r="D31" s="516"/>
      <c r="E31" s="517"/>
      <c r="F31" s="93"/>
      <c r="G31" s="90"/>
      <c r="H31" s="466"/>
      <c r="I31" s="470">
        <f t="shared" si="0"/>
        <v>0</v>
      </c>
    </row>
    <row r="32" spans="1:9">
      <c r="A32" s="88">
        <f>IF(ISBLANK(#REF!),A31,A31+1)</f>
        <v>20</v>
      </c>
      <c r="B32" s="91" t="str">
        <f>IF(OR(ISNUMBER(#REF!),ISTEXT(C32)),TEXT(A32,"0"),"")</f>
        <v/>
      </c>
      <c r="C32" s="515"/>
      <c r="D32" s="516"/>
      <c r="E32" s="517"/>
      <c r="F32" s="93"/>
      <c r="G32" s="90"/>
      <c r="H32" s="466"/>
      <c r="I32" s="470">
        <f t="shared" si="0"/>
        <v>0</v>
      </c>
    </row>
    <row r="33" spans="1:9">
      <c r="A33" s="88">
        <f>IF(ISBLANK(#REF!),A32,A32+1)</f>
        <v>21</v>
      </c>
      <c r="B33" s="91" t="str">
        <f>IF(OR(ISNUMBER(#REF!),ISTEXT(C33)),TEXT(A33,"0"),"")</f>
        <v/>
      </c>
      <c r="C33" s="515"/>
      <c r="D33" s="516"/>
      <c r="E33" s="517"/>
      <c r="F33" s="93"/>
      <c r="G33" s="90"/>
      <c r="H33" s="466"/>
      <c r="I33" s="470">
        <f t="shared" si="0"/>
        <v>0</v>
      </c>
    </row>
    <row r="34" spans="1:9">
      <c r="A34" s="88">
        <f>IF(ISBLANK(#REF!),A33,A33+1)</f>
        <v>22</v>
      </c>
      <c r="B34" s="91" t="str">
        <f>IF(OR(ISNUMBER(#REF!),ISTEXT(C34)),TEXT(A34,"0"),"")</f>
        <v/>
      </c>
      <c r="C34" s="515"/>
      <c r="D34" s="516"/>
      <c r="E34" s="517"/>
      <c r="F34" s="93"/>
      <c r="G34" s="90"/>
      <c r="H34" s="466"/>
      <c r="I34" s="470">
        <f t="shared" si="0"/>
        <v>0</v>
      </c>
    </row>
    <row r="35" spans="1:9">
      <c r="A35" s="88">
        <f>IF(ISBLANK(#REF!),A34,A34+1)</f>
        <v>23</v>
      </c>
      <c r="B35" s="91" t="str">
        <f>IF(OR(ISNUMBER(#REF!),ISTEXT(C35)),TEXT(A35,"0"),"")</f>
        <v/>
      </c>
      <c r="C35" s="515"/>
      <c r="D35" s="516"/>
      <c r="E35" s="517"/>
      <c r="F35" s="93"/>
      <c r="G35" s="90"/>
      <c r="H35" s="466"/>
      <c r="I35" s="470">
        <f t="shared" si="0"/>
        <v>0</v>
      </c>
    </row>
    <row r="36" spans="1:9">
      <c r="A36" s="88">
        <f>IF(ISBLANK(#REF!),A35,A35+1)</f>
        <v>24</v>
      </c>
      <c r="B36" s="91" t="str">
        <f>IF(OR(ISNUMBER(#REF!),ISTEXT(C36)),TEXT(A36,"0"),"")</f>
        <v/>
      </c>
      <c r="C36" s="515"/>
      <c r="D36" s="516"/>
      <c r="E36" s="517"/>
      <c r="F36" s="93"/>
      <c r="G36" s="90"/>
      <c r="H36" s="466"/>
      <c r="I36" s="470">
        <f t="shared" si="0"/>
        <v>0</v>
      </c>
    </row>
    <row r="37" spans="1:9">
      <c r="A37" s="88">
        <f>IF(ISBLANK(#REF!),A36,A36+1)</f>
        <v>25</v>
      </c>
      <c r="B37" s="91" t="str">
        <f>IF(OR(ISNUMBER(#REF!),ISTEXT(C37)),TEXT(A37,"0"),"")</f>
        <v/>
      </c>
      <c r="C37" s="515"/>
      <c r="D37" s="516"/>
      <c r="E37" s="517"/>
      <c r="F37" s="93"/>
      <c r="G37" s="90"/>
      <c r="H37" s="466"/>
      <c r="I37" s="470">
        <f t="shared" si="0"/>
        <v>0</v>
      </c>
    </row>
    <row r="38" spans="1:9">
      <c r="A38" s="88">
        <f>IF(ISBLANK(#REF!),A37,A37+1)</f>
        <v>26</v>
      </c>
      <c r="B38" s="91" t="str">
        <f>IF(OR(ISNUMBER(#REF!),ISTEXT(C38)),TEXT(A38,"0"),"")</f>
        <v/>
      </c>
      <c r="C38" s="515"/>
      <c r="D38" s="516"/>
      <c r="E38" s="517"/>
      <c r="F38" s="93"/>
      <c r="G38" s="90"/>
      <c r="H38" s="466"/>
      <c r="I38" s="470">
        <f t="shared" si="0"/>
        <v>0</v>
      </c>
    </row>
    <row r="39" spans="1:9">
      <c r="A39" s="88">
        <f>IF(ISBLANK(#REF!),A38,A38+1)</f>
        <v>27</v>
      </c>
      <c r="B39" s="91" t="str">
        <f>IF(OR(ISNUMBER(#REF!),ISTEXT(C39)),TEXT(A39,"0"),"")</f>
        <v/>
      </c>
      <c r="C39" s="515"/>
      <c r="D39" s="516"/>
      <c r="E39" s="517"/>
      <c r="F39" s="93"/>
      <c r="G39" s="90"/>
      <c r="H39" s="466"/>
      <c r="I39" s="470">
        <f t="shared" si="0"/>
        <v>0</v>
      </c>
    </row>
    <row r="40" spans="1:9">
      <c r="A40" s="88">
        <f>IF(ISBLANK(#REF!),A39,A39+1)</f>
        <v>28</v>
      </c>
      <c r="B40" s="91" t="str">
        <f>IF(OR(ISNUMBER(#REF!),ISTEXT(C40)),TEXT(A40,"0"),"")</f>
        <v/>
      </c>
      <c r="C40" s="515"/>
      <c r="D40" s="516"/>
      <c r="E40" s="517"/>
      <c r="F40" s="93"/>
      <c r="G40" s="90"/>
      <c r="H40" s="466"/>
      <c r="I40" s="470">
        <f t="shared" si="0"/>
        <v>0</v>
      </c>
    </row>
    <row r="41" spans="1:9">
      <c r="A41" s="88">
        <f>IF(ISBLANK(#REF!),A40,A40+1)</f>
        <v>29</v>
      </c>
      <c r="B41" s="91" t="str">
        <f>IF(OR(ISNUMBER(#REF!),ISTEXT(C41)),TEXT(A41,"0"),"")</f>
        <v/>
      </c>
      <c r="C41" s="515"/>
      <c r="D41" s="516"/>
      <c r="E41" s="517"/>
      <c r="F41" s="93"/>
      <c r="G41" s="90"/>
      <c r="H41" s="466"/>
      <c r="I41" s="470">
        <f t="shared" si="0"/>
        <v>0</v>
      </c>
    </row>
    <row r="42" spans="1:9">
      <c r="A42" s="88">
        <f>IF(ISBLANK(#REF!),A41,A41+1)</f>
        <v>30</v>
      </c>
      <c r="B42" s="91" t="str">
        <f>IF(OR(ISNUMBER(#REF!),ISTEXT(C42)),TEXT(A42,"0"),"")</f>
        <v/>
      </c>
      <c r="C42" s="515"/>
      <c r="D42" s="516"/>
      <c r="E42" s="517"/>
      <c r="F42" s="93"/>
      <c r="G42" s="90"/>
      <c r="H42" s="466"/>
      <c r="I42" s="470">
        <f t="shared" si="0"/>
        <v>0</v>
      </c>
    </row>
    <row r="43" spans="1:9">
      <c r="A43" s="88">
        <f>IF(ISBLANK(#REF!),A42,A42+1)</f>
        <v>31</v>
      </c>
      <c r="B43" s="91" t="str">
        <f>IF(OR(ISNUMBER(#REF!),ISTEXT(C43)),TEXT(A43,"0"),"")</f>
        <v/>
      </c>
      <c r="C43" s="515"/>
      <c r="D43" s="516"/>
      <c r="E43" s="517"/>
      <c r="F43" s="93"/>
      <c r="G43" s="90"/>
      <c r="H43" s="466"/>
      <c r="I43" s="470">
        <f t="shared" si="0"/>
        <v>0</v>
      </c>
    </row>
    <row r="44" spans="1:9">
      <c r="A44" s="88">
        <f>IF(ISBLANK(#REF!),A43,A43+1)</f>
        <v>32</v>
      </c>
      <c r="B44" s="91" t="str">
        <f>IF(OR(ISNUMBER(#REF!),ISTEXT(C44)),TEXT(A44,"0"),"")</f>
        <v/>
      </c>
      <c r="C44" s="515"/>
      <c r="D44" s="516"/>
      <c r="E44" s="517"/>
      <c r="F44" s="93"/>
      <c r="G44" s="90"/>
      <c r="H44" s="466"/>
      <c r="I44" s="470">
        <f t="shared" si="0"/>
        <v>0</v>
      </c>
    </row>
    <row r="45" spans="1:9">
      <c r="A45" s="88">
        <f>IF(ISBLANK(#REF!),A44,A44+1)</f>
        <v>33</v>
      </c>
      <c r="B45" s="91" t="str">
        <f>IF(OR(ISNUMBER(#REF!),ISTEXT(C45)),TEXT(A45,"0"),"")</f>
        <v/>
      </c>
      <c r="C45" s="515"/>
      <c r="D45" s="516"/>
      <c r="E45" s="517"/>
      <c r="F45" s="93"/>
      <c r="G45" s="90"/>
      <c r="H45" s="466"/>
      <c r="I45" s="470">
        <f t="shared" si="0"/>
        <v>0</v>
      </c>
    </row>
    <row r="46" spans="1:9">
      <c r="A46" s="88">
        <f>IF(ISBLANK(#REF!),A45,A45+1)</f>
        <v>34</v>
      </c>
      <c r="B46" s="91" t="str">
        <f>IF(OR(ISNUMBER(#REF!),ISTEXT(C46)),TEXT(A46,"0"),"")</f>
        <v/>
      </c>
      <c r="C46" s="515"/>
      <c r="D46" s="516"/>
      <c r="E46" s="517"/>
      <c r="F46" s="93"/>
      <c r="G46" s="90"/>
      <c r="H46" s="466"/>
      <c r="I46" s="470">
        <f t="shared" si="0"/>
        <v>0</v>
      </c>
    </row>
    <row r="47" spans="1:9">
      <c r="A47" s="88">
        <f>IF(ISBLANK(#REF!),A46,A46+1)</f>
        <v>35</v>
      </c>
      <c r="B47" s="91" t="str">
        <f>IF(OR(ISNUMBER(#REF!),ISTEXT(C47)),TEXT(A47,"0"),"")</f>
        <v/>
      </c>
      <c r="C47" s="515"/>
      <c r="D47" s="516"/>
      <c r="E47" s="517"/>
      <c r="F47" s="93"/>
      <c r="G47" s="90"/>
      <c r="H47" s="466"/>
      <c r="I47" s="470">
        <f t="shared" si="0"/>
        <v>0</v>
      </c>
    </row>
    <row r="48" spans="1:9">
      <c r="A48" s="88">
        <f>IF(ISBLANK(#REF!),A47,A47+1)</f>
        <v>36</v>
      </c>
      <c r="B48" s="91" t="str">
        <f>IF(OR(ISNUMBER(#REF!),ISTEXT(C48)),TEXT(A48,"0"),"")</f>
        <v/>
      </c>
      <c r="C48" s="515"/>
      <c r="D48" s="516"/>
      <c r="E48" s="517"/>
      <c r="F48" s="93"/>
      <c r="G48" s="90"/>
      <c r="H48" s="466"/>
      <c r="I48" s="470">
        <f t="shared" si="0"/>
        <v>0</v>
      </c>
    </row>
    <row r="49" spans="1:9">
      <c r="A49" s="88">
        <f>IF(ISBLANK(#REF!),A48,A48+1)</f>
        <v>37</v>
      </c>
      <c r="B49" s="91" t="str">
        <f>IF(OR(ISNUMBER(#REF!),ISTEXT(C49)),TEXT(A49,"0"),"")</f>
        <v/>
      </c>
      <c r="C49" s="515"/>
      <c r="D49" s="516"/>
      <c r="E49" s="517"/>
      <c r="F49" s="93"/>
      <c r="G49" s="90"/>
      <c r="H49" s="466"/>
      <c r="I49" s="470">
        <f t="shared" si="0"/>
        <v>0</v>
      </c>
    </row>
    <row r="50" spans="1:9">
      <c r="A50" s="88">
        <f>IF(ISBLANK(#REF!),A49,A49+1)</f>
        <v>38</v>
      </c>
      <c r="B50" s="91" t="str">
        <f>IF(OR(ISNUMBER(#REF!),ISTEXT(C50)),TEXT(A50,"0"),"")</f>
        <v/>
      </c>
      <c r="C50" s="515"/>
      <c r="D50" s="516"/>
      <c r="E50" s="517"/>
      <c r="F50" s="93"/>
      <c r="G50" s="90"/>
      <c r="H50" s="466"/>
      <c r="I50" s="470">
        <f t="shared" si="0"/>
        <v>0</v>
      </c>
    </row>
    <row r="51" spans="1:9">
      <c r="A51" s="88">
        <f>IF(ISBLANK(#REF!),A50,A50+1)</f>
        <v>39</v>
      </c>
      <c r="B51" s="91" t="str">
        <f>IF(OR(ISNUMBER(#REF!),ISTEXT(C51)),TEXT(A51,"0"),"")</f>
        <v/>
      </c>
      <c r="C51" s="515"/>
      <c r="D51" s="516"/>
      <c r="E51" s="517"/>
      <c r="F51" s="93"/>
      <c r="G51" s="90"/>
      <c r="H51" s="466"/>
      <c r="I51" s="470">
        <f t="shared" si="0"/>
        <v>0</v>
      </c>
    </row>
    <row r="52" spans="1:9" ht="13.5" thickBot="1">
      <c r="A52" s="88">
        <f>IF(ISBLANK(#REF!),A51,A51+1)</f>
        <v>40</v>
      </c>
      <c r="B52" s="91" t="str">
        <f>IF(OR(ISNUMBER(#REF!),ISTEXT(C52)),TEXT(A52,"0"),"")</f>
        <v/>
      </c>
      <c r="C52" s="515"/>
      <c r="D52" s="516"/>
      <c r="E52" s="517"/>
      <c r="F52" s="93"/>
      <c r="G52" s="90"/>
      <c r="H52" s="466"/>
      <c r="I52" s="471">
        <f t="shared" si="0"/>
        <v>0</v>
      </c>
    </row>
    <row r="53" spans="1:9">
      <c r="A53" s="88">
        <f>IF(ISBLANK(#REF!),A52,A52+1)</f>
        <v>41</v>
      </c>
      <c r="B53" s="91" t="str">
        <f>IF(OR(ISNUMBER(#REF!),ISTEXT(C53)),TEXT(A53,"0"),"")</f>
        <v/>
      </c>
      <c r="C53" s="94"/>
      <c r="D53" s="95"/>
      <c r="E53" s="96"/>
      <c r="F53" s="97"/>
      <c r="G53" s="98" t="s">
        <v>251</v>
      </c>
      <c r="H53" s="99"/>
      <c r="I53" s="468">
        <f>SUM(I13:I52)</f>
        <v>0</v>
      </c>
    </row>
    <row r="54" spans="1:9">
      <c r="A54" s="88">
        <f>IF(ISBLANK(#REF!),A53,A53+1)</f>
        <v>42</v>
      </c>
      <c r="B54" s="91" t="str">
        <f>IF(OR(ISNUMBER(#REF!),ISTEXT(C54)),TEXT(A54,"0"),"")</f>
        <v/>
      </c>
      <c r="C54" s="94"/>
      <c r="D54" s="95"/>
      <c r="E54" s="96"/>
      <c r="F54" s="97"/>
      <c r="G54" s="100" t="s">
        <v>252</v>
      </c>
      <c r="H54" s="101"/>
      <c r="I54" s="102">
        <f>I53*25/100</f>
        <v>0</v>
      </c>
    </row>
    <row r="55" spans="1:9" ht="13.5" thickBot="1">
      <c r="B55" s="91" t="str">
        <f>IF(OR(ISNUMBER(#REF!),ISTEXT(C55)),TEXT(A55,"0"),"")</f>
        <v/>
      </c>
      <c r="C55" s="103"/>
      <c r="D55" s="104"/>
      <c r="E55" s="96"/>
      <c r="F55" s="104"/>
      <c r="G55" s="105" t="s">
        <v>253</v>
      </c>
      <c r="H55" s="106"/>
      <c r="I55" s="107">
        <f>I53+I54</f>
        <v>0</v>
      </c>
    </row>
    <row r="56" spans="1:9" ht="13.5" thickTop="1">
      <c r="B56" s="109" t="str">
        <f>"Frøiland Bygg Skade as, "&amp; 'Fylles ut først'!B17</f>
        <v xml:space="preserve">Frøiland Bygg Skade as, </v>
      </c>
      <c r="C56" s="109"/>
      <c r="D56" s="110"/>
      <c r="E56" s="483" t="str">
        <f>'Fylles ut først'!B19</f>
        <v>Sentralbord 51 95 85 50</v>
      </c>
      <c r="F56" s="484"/>
      <c r="G56" s="485" t="str">
        <f>"Epost:  "&amp; 'Fylles ut først'!B20</f>
        <v>Epost:  0</v>
      </c>
      <c r="H56" s="486"/>
      <c r="I56" s="486"/>
    </row>
    <row r="57" spans="1:9" s="19" customFormat="1">
      <c r="B57" s="111" t="b">
        <f>'Fylles ut først'!B18</f>
        <v>0</v>
      </c>
      <c r="C57" s="111"/>
      <c r="D57" s="112"/>
      <c r="E57" s="487"/>
      <c r="F57" s="487"/>
      <c r="G57" s="112"/>
      <c r="H57" s="112"/>
      <c r="I57" s="113"/>
    </row>
    <row r="58" spans="1:9" s="19" customFormat="1">
      <c r="B58" s="114" t="s">
        <v>242</v>
      </c>
      <c r="C58" s="114"/>
      <c r="D58" s="111"/>
      <c r="E58" s="111"/>
      <c r="F58" s="111"/>
      <c r="G58" s="111"/>
      <c r="H58" s="111"/>
      <c r="I58" s="113"/>
    </row>
    <row r="65" spans="9:9">
      <c r="I65" s="13"/>
    </row>
    <row r="66" spans="9:9">
      <c r="I66" s="13"/>
    </row>
    <row r="67" spans="9:9">
      <c r="I67" s="13"/>
    </row>
    <row r="68" spans="9:9">
      <c r="I68" s="13"/>
    </row>
    <row r="69" spans="9:9">
      <c r="I69" s="13"/>
    </row>
  </sheetData>
  <mergeCells count="55">
    <mergeCell ref="C21:E21"/>
    <mergeCell ref="C15:E15"/>
    <mergeCell ref="C16:E16"/>
    <mergeCell ref="C17:E17"/>
    <mergeCell ref="C18:E18"/>
    <mergeCell ref="C19:E19"/>
    <mergeCell ref="C20:E20"/>
    <mergeCell ref="D1:G1"/>
    <mergeCell ref="G5:I5"/>
    <mergeCell ref="C13:E13"/>
    <mergeCell ref="C14:E14"/>
    <mergeCell ref="C9:E9"/>
    <mergeCell ref="G9:I9"/>
    <mergeCell ref="G6:I6"/>
    <mergeCell ref="G7:I7"/>
    <mergeCell ref="C6:E6"/>
    <mergeCell ref="C8:E8"/>
    <mergeCell ref="G8:I8"/>
    <mergeCell ref="C5:E5"/>
    <mergeCell ref="C7:E7"/>
    <mergeCell ref="G10:I1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E57:F57"/>
    <mergeCell ref="C46:E46"/>
    <mergeCell ref="C47:E47"/>
    <mergeCell ref="C48:E48"/>
    <mergeCell ref="C49:E49"/>
    <mergeCell ref="C50:E50"/>
    <mergeCell ref="C51:E51"/>
    <mergeCell ref="C52:E52"/>
    <mergeCell ref="E56:F56"/>
    <mergeCell ref="G56:I56"/>
    <mergeCell ref="C45:E45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</mergeCells>
  <conditionalFormatting sqref="F53:I54 F14:F52 H14:I52 I13:I17 B13:B55">
    <cfRule type="expression" dxfId="23" priority="1">
      <formula>#REF!&gt;0</formula>
    </cfRule>
  </conditionalFormatting>
  <conditionalFormatting sqref="C14:E52">
    <cfRule type="expression" dxfId="22" priority="5" stopIfTrue="1">
      <formula>#REF!&gt;0</formula>
    </cfRule>
  </conditionalFormatting>
  <conditionalFormatting sqref="C13 H45:I55 F53:G55 C55:D55 F13:I13 F14:F37 H14:I37 F45:F52 G14:G52 I13:I52 B13:B55">
    <cfRule type="expression" dxfId="21" priority="3">
      <formula>#REF!=0</formula>
    </cfRule>
  </conditionalFormatting>
  <conditionalFormatting sqref="I38:I54 F38:F44 H38:H44">
    <cfRule type="expression" dxfId="20" priority="4">
      <formula>#REF!=0</formula>
    </cfRule>
  </conditionalFormatting>
  <conditionalFormatting sqref="G53:G54 I55 I57:I58 H13:I54">
    <cfRule type="expression" dxfId="19" priority="2">
      <formula>G13=0</formula>
    </cfRule>
  </conditionalFormatting>
  <dataValidations count="2">
    <dataValidation type="list" allowBlank="1" showInputMessage="1" showErrorMessage="1" sqref="C55" xr:uid="{00000000-0002-0000-0100-000000000000}">
      <formula1>enhet</formula1>
    </dataValidation>
    <dataValidation type="decimal" allowBlank="1" showInputMessage="1" showErrorMessage="1" sqref="F13:F54" xr:uid="{00000000-0002-0000-0100-000001000000}">
      <formula1>-999</formula1>
      <formula2>999999</formula2>
    </dataValidation>
  </dataValidations>
  <hyperlinks>
    <hyperlink ref="T1" r:id="rId1" display="mailto:ostfold.dc@iss.no" xr:uid="{00000000-0004-0000-0100-000000000000}"/>
    <hyperlink ref="P3" r:id="rId2" display="http://www.iss.no/" xr:uid="{00000000-0004-0000-0100-000001000000}"/>
  </hyperlinks>
  <pageMargins left="0.7" right="0.7" top="0.75" bottom="0.75" header="0.3" footer="0.3"/>
  <pageSetup paperSize="9" scale="94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Lister!$J$2:$J$16</xm:f>
          </x14:formula1>
          <xm:sqref>G13:G52</xm:sqref>
        </x14:dataValidation>
        <x14:dataValidation type="list" allowBlank="1" showInputMessage="1" showErrorMessage="1" xr:uid="{00000000-0002-0000-0100-000003000000}">
          <x14:formula1>
            <xm:f>Lister!$N$2:$N$11</xm:f>
          </x14:formula1>
          <xm:sqref>D1:G1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4"/>
  <dimension ref="A1:P48"/>
  <sheetViews>
    <sheetView showGridLines="0" showRowColHeaders="0" showZeros="0" zoomScale="106" zoomScaleNormal="106" workbookViewId="0">
      <selection activeCell="H6" sqref="H6:J6"/>
    </sheetView>
  </sheetViews>
  <sheetFormatPr defaultColWidth="11.42578125" defaultRowHeight="12.75"/>
  <cols>
    <col min="1" max="1" width="4.7109375" style="11" customWidth="1"/>
    <col min="2" max="2" width="5.28515625" style="13" customWidth="1"/>
    <col min="3" max="3" width="5.7109375" style="13" customWidth="1"/>
    <col min="4" max="4" width="30.85546875" style="13" customWidth="1"/>
    <col min="5" max="5" width="8.85546875" style="13" customWidth="1"/>
    <col min="6" max="6" width="7.7109375" style="13" bestFit="1" customWidth="1"/>
    <col min="7" max="7" width="7.28515625" style="13" bestFit="1" customWidth="1"/>
    <col min="8" max="8" width="7.7109375" style="13" customWidth="1"/>
    <col min="9" max="9" width="7.140625" style="13" bestFit="1" customWidth="1"/>
    <col min="10" max="10" width="7.7109375" style="13" customWidth="1"/>
    <col min="11" max="11" width="7.140625" style="13" bestFit="1" customWidth="1"/>
    <col min="12" max="12" width="7.7109375" style="13" customWidth="1"/>
    <col min="13" max="13" width="7.140625" style="13" customWidth="1"/>
    <col min="14" max="14" width="13" style="13" bestFit="1" customWidth="1"/>
    <col min="15" max="255" width="9.140625" style="13" customWidth="1"/>
    <col min="256" max="16384" width="11.42578125" style="13"/>
  </cols>
  <sheetData>
    <row r="1" spans="1:16" ht="33">
      <c r="B1" s="510" t="s">
        <v>254</v>
      </c>
      <c r="C1" s="510"/>
      <c r="D1" s="510"/>
      <c r="E1" s="510"/>
      <c r="F1" s="510"/>
      <c r="G1" s="510"/>
      <c r="H1" s="510"/>
      <c r="I1" s="510"/>
      <c r="J1" s="510"/>
      <c r="K1" s="510"/>
      <c r="L1" s="510"/>
      <c r="O1" s="14"/>
      <c r="P1" s="14"/>
    </row>
    <row r="2" spans="1:16" ht="18.75" customHeight="1">
      <c r="B2" s="366"/>
      <c r="C2" s="366"/>
      <c r="D2" s="366"/>
      <c r="E2" s="366"/>
      <c r="F2" s="366"/>
      <c r="G2" s="366"/>
      <c r="H2" s="366"/>
      <c r="I2" s="537" t="s">
        <v>255</v>
      </c>
      <c r="J2" s="537"/>
      <c r="K2" s="537"/>
      <c r="L2" s="537"/>
      <c r="M2" s="537"/>
      <c r="O2" s="14"/>
      <c r="P2" s="14"/>
    </row>
    <row r="3" spans="1:16">
      <c r="B3" s="115"/>
      <c r="C3" s="116"/>
      <c r="D3" s="12"/>
      <c r="E3" s="12"/>
      <c r="F3" s="12"/>
      <c r="G3" s="12"/>
      <c r="H3" s="12"/>
      <c r="I3" s="1"/>
      <c r="J3" s="1"/>
      <c r="K3" s="1"/>
      <c r="M3" s="117"/>
      <c r="O3" s="14"/>
      <c r="P3" s="14"/>
    </row>
    <row r="4" spans="1:16" ht="12.75" customHeight="1">
      <c r="A4" s="15"/>
      <c r="B4" s="15"/>
      <c r="C4" s="15"/>
      <c r="D4" s="15"/>
      <c r="E4" s="15"/>
      <c r="F4" s="15"/>
      <c r="G4" s="15"/>
      <c r="H4" s="15"/>
      <c r="I4" s="16"/>
      <c r="J4" s="16"/>
      <c r="K4" s="528" t="str">
        <f ca="1">"Rapportdato:  "&amp;TEXT(TODAY(),"dd.mm:åå")</f>
        <v>Rapportdato:  03.01:22</v>
      </c>
      <c r="L4" s="528"/>
      <c r="M4" s="528"/>
      <c r="O4" s="14"/>
      <c r="P4" s="14"/>
    </row>
    <row r="5" spans="1:16" ht="4.5" customHeight="1">
      <c r="A5" s="13"/>
      <c r="C5" s="12"/>
      <c r="D5" s="12"/>
      <c r="H5" s="12"/>
      <c r="I5" s="12"/>
      <c r="J5" s="12"/>
      <c r="K5" s="12"/>
      <c r="M5" s="12"/>
      <c r="O5" s="14"/>
      <c r="P5" s="14"/>
    </row>
    <row r="6" spans="1:16" s="17" customFormat="1" ht="14.25" customHeight="1">
      <c r="A6" s="118" t="s">
        <v>256</v>
      </c>
      <c r="C6" s="69"/>
      <c r="D6" s="229">
        <f>'Fylles ut først'!B3</f>
        <v>0</v>
      </c>
      <c r="E6" s="70" t="s">
        <v>257</v>
      </c>
      <c r="F6" s="119"/>
      <c r="G6" s="119"/>
      <c r="H6" s="512">
        <f>'Fylles ut først'!B5</f>
        <v>0</v>
      </c>
      <c r="I6" s="512"/>
      <c r="J6" s="512"/>
      <c r="K6" s="120"/>
      <c r="M6" s="121"/>
      <c r="O6" s="14"/>
      <c r="P6" s="14"/>
    </row>
    <row r="7" spans="1:16" s="17" customFormat="1" ht="14.25" customHeight="1">
      <c r="A7" s="118" t="s">
        <v>258</v>
      </c>
      <c r="C7" s="69"/>
      <c r="D7" s="229">
        <f>'Fylles ut først'!B4</f>
        <v>0</v>
      </c>
      <c r="E7" s="70" t="s">
        <v>259</v>
      </c>
      <c r="F7" s="119"/>
      <c r="G7" s="119"/>
      <c r="H7" s="529">
        <f>'Fylles ut først'!B6</f>
        <v>0</v>
      </c>
      <c r="I7" s="529"/>
      <c r="J7" s="529"/>
      <c r="K7" s="120"/>
      <c r="M7" s="121"/>
      <c r="O7" s="14"/>
      <c r="P7" s="14"/>
    </row>
    <row r="8" spans="1:16" s="18" customFormat="1" ht="14.25" customHeight="1">
      <c r="A8" s="122" t="s">
        <v>260</v>
      </c>
      <c r="B8" s="39"/>
      <c r="C8" s="39"/>
      <c r="D8" s="230">
        <f>'Fylles ut først'!B11</f>
        <v>0</v>
      </c>
      <c r="E8" s="124" t="s">
        <v>261</v>
      </c>
      <c r="F8" s="125"/>
      <c r="G8" s="125"/>
      <c r="H8" s="530">
        <f>'Fylles ut først'!B9</f>
        <v>0</v>
      </c>
      <c r="I8" s="530"/>
      <c r="J8" s="530"/>
      <c r="K8" s="126"/>
      <c r="L8" s="126"/>
      <c r="M8" s="126"/>
    </row>
    <row r="9" spans="1:16" s="18" customFormat="1" ht="21.75" customHeight="1">
      <c r="A9" s="536" t="s">
        <v>244</v>
      </c>
      <c r="B9" s="536"/>
      <c r="C9" s="536"/>
      <c r="D9" s="369">
        <f>'Kalkyle fakturagrunnlag'!C10</f>
        <v>0</v>
      </c>
      <c r="E9" s="367"/>
      <c r="F9" s="74"/>
      <c r="G9" s="74"/>
      <c r="H9" s="368"/>
      <c r="I9" s="368"/>
      <c r="J9" s="368"/>
      <c r="K9" s="171"/>
      <c r="L9" s="171"/>
      <c r="M9" s="171"/>
    </row>
    <row r="10" spans="1:16" ht="12.75" customHeight="1">
      <c r="A10" s="19"/>
      <c r="B10" s="19"/>
      <c r="C10" s="19"/>
      <c r="D10" s="19"/>
      <c r="E10" s="20"/>
      <c r="F10" s="20"/>
      <c r="G10" s="19"/>
      <c r="H10" s="19"/>
      <c r="I10" s="19"/>
      <c r="J10" s="19"/>
      <c r="K10" s="19"/>
      <c r="L10" s="19"/>
      <c r="M10" s="19"/>
    </row>
    <row r="11" spans="1:16">
      <c r="A11" s="127" t="s">
        <v>262</v>
      </c>
      <c r="D11" s="231">
        <f>'Fylles ut først'!B13</f>
        <v>0</v>
      </c>
      <c r="F11" s="531" t="s">
        <v>263</v>
      </c>
      <c r="G11" s="532"/>
      <c r="H11" s="532"/>
      <c r="I11" s="532"/>
      <c r="J11" s="532"/>
      <c r="K11" s="532"/>
      <c r="L11" s="532"/>
      <c r="M11" s="533"/>
    </row>
    <row r="12" spans="1:16" ht="13.5" thickBot="1">
      <c r="B12" s="1"/>
      <c r="C12" s="1"/>
      <c r="D12" s="128"/>
      <c r="F12" s="534"/>
      <c r="G12" s="534"/>
      <c r="H12" s="535"/>
      <c r="I12" s="535"/>
      <c r="J12" s="535"/>
      <c r="K12" s="535"/>
      <c r="L12" s="535"/>
      <c r="M12" s="535"/>
    </row>
    <row r="13" spans="1:16" ht="13.5" thickBot="1">
      <c r="B13" s="129"/>
      <c r="C13" s="130"/>
      <c r="D13" s="131"/>
      <c r="E13" s="132" t="s">
        <v>264</v>
      </c>
      <c r="F13" s="133"/>
      <c r="G13" s="134"/>
      <c r="H13" s="135"/>
      <c r="I13" s="134"/>
      <c r="J13" s="136"/>
      <c r="K13" s="134"/>
      <c r="L13" s="136"/>
      <c r="M13" s="134"/>
    </row>
    <row r="14" spans="1:16" ht="26.25" thickBot="1">
      <c r="B14" s="137" t="s">
        <v>265</v>
      </c>
      <c r="C14" s="137" t="s">
        <v>266</v>
      </c>
      <c r="D14" s="138" t="s">
        <v>267</v>
      </c>
      <c r="E14" s="138" t="s">
        <v>268</v>
      </c>
      <c r="F14" s="139" t="s">
        <v>269</v>
      </c>
      <c r="G14" s="140" t="s">
        <v>270</v>
      </c>
      <c r="H14" s="139" t="s">
        <v>269</v>
      </c>
      <c r="I14" s="140" t="s">
        <v>270</v>
      </c>
      <c r="J14" s="139" t="s">
        <v>269</v>
      </c>
      <c r="K14" s="140" t="s">
        <v>270</v>
      </c>
      <c r="L14" s="139" t="s">
        <v>269</v>
      </c>
      <c r="M14" s="140" t="s">
        <v>270</v>
      </c>
    </row>
    <row r="15" spans="1:16" ht="21.95" customHeight="1">
      <c r="A15" s="11">
        <v>1</v>
      </c>
      <c r="B15" s="141"/>
      <c r="C15" s="141"/>
      <c r="D15" s="142"/>
      <c r="E15" s="142"/>
      <c r="F15" s="143"/>
      <c r="G15" s="144"/>
      <c r="H15" s="143"/>
      <c r="I15" s="144"/>
      <c r="J15" s="143"/>
      <c r="K15" s="144"/>
      <c r="L15" s="143"/>
      <c r="M15" s="144"/>
    </row>
    <row r="16" spans="1:16" ht="21.95" customHeight="1">
      <c r="A16" s="11">
        <v>2</v>
      </c>
      <c r="B16" s="145"/>
      <c r="C16" s="145"/>
      <c r="D16" s="146"/>
      <c r="E16" s="142"/>
      <c r="F16" s="143"/>
      <c r="G16" s="144"/>
      <c r="H16" s="143"/>
      <c r="I16" s="144"/>
      <c r="J16" s="143"/>
      <c r="K16" s="144"/>
      <c r="L16" s="143"/>
      <c r="M16" s="144"/>
    </row>
    <row r="17" spans="1:13" ht="21.95" customHeight="1">
      <c r="A17" s="11">
        <v>3</v>
      </c>
      <c r="B17" s="145"/>
      <c r="C17" s="145"/>
      <c r="D17" s="146"/>
      <c r="E17" s="142"/>
      <c r="F17" s="143"/>
      <c r="G17" s="144"/>
      <c r="H17" s="143"/>
      <c r="I17" s="144"/>
      <c r="J17" s="143"/>
      <c r="K17" s="144"/>
      <c r="L17" s="143"/>
      <c r="M17" s="144"/>
    </row>
    <row r="18" spans="1:13" ht="21.95" customHeight="1">
      <c r="A18" s="11">
        <v>4</v>
      </c>
      <c r="B18" s="145"/>
      <c r="C18" s="145"/>
      <c r="D18" s="146"/>
      <c r="E18" s="142"/>
      <c r="F18" s="143"/>
      <c r="G18" s="144"/>
      <c r="H18" s="143"/>
      <c r="I18" s="144"/>
      <c r="J18" s="143"/>
      <c r="K18" s="144"/>
      <c r="L18" s="143"/>
      <c r="M18" s="144"/>
    </row>
    <row r="19" spans="1:13" ht="21.95" customHeight="1">
      <c r="A19" s="11">
        <v>5</v>
      </c>
      <c r="B19" s="145"/>
      <c r="C19" s="145"/>
      <c r="D19" s="146"/>
      <c r="E19" s="142"/>
      <c r="F19" s="143"/>
      <c r="G19" s="144"/>
      <c r="H19" s="143"/>
      <c r="I19" s="144"/>
      <c r="J19" s="143"/>
      <c r="K19" s="144"/>
      <c r="L19" s="143"/>
      <c r="M19" s="144"/>
    </row>
    <row r="20" spans="1:13" ht="21.95" customHeight="1">
      <c r="A20" s="11">
        <v>6</v>
      </c>
      <c r="B20" s="145"/>
      <c r="C20" s="145"/>
      <c r="D20" s="146"/>
      <c r="E20" s="142"/>
      <c r="F20" s="143"/>
      <c r="G20" s="144"/>
      <c r="H20" s="143"/>
      <c r="I20" s="144"/>
      <c r="J20" s="143"/>
      <c r="K20" s="144"/>
      <c r="L20" s="143"/>
      <c r="M20" s="144"/>
    </row>
    <row r="21" spans="1:13" ht="21.95" customHeight="1">
      <c r="A21" s="11">
        <v>7</v>
      </c>
      <c r="B21" s="145"/>
      <c r="C21" s="145"/>
      <c r="D21" s="146"/>
      <c r="E21" s="142"/>
      <c r="F21" s="143"/>
      <c r="G21" s="144"/>
      <c r="H21" s="143"/>
      <c r="I21" s="144"/>
      <c r="J21" s="143"/>
      <c r="K21" s="144"/>
      <c r="L21" s="143"/>
      <c r="M21" s="144"/>
    </row>
    <row r="22" spans="1:13" ht="21.95" customHeight="1">
      <c r="A22" s="11">
        <v>8</v>
      </c>
      <c r="B22" s="145"/>
      <c r="C22" s="145"/>
      <c r="D22" s="146"/>
      <c r="E22" s="142"/>
      <c r="F22" s="143"/>
      <c r="G22" s="144"/>
      <c r="H22" s="143"/>
      <c r="I22" s="144"/>
      <c r="J22" s="143"/>
      <c r="K22" s="144"/>
      <c r="L22" s="143"/>
      <c r="M22" s="144"/>
    </row>
    <row r="23" spans="1:13" ht="21.95" customHeight="1">
      <c r="A23" s="11">
        <v>9</v>
      </c>
      <c r="B23" s="145"/>
      <c r="C23" s="145"/>
      <c r="D23" s="146"/>
      <c r="E23" s="142"/>
      <c r="F23" s="143"/>
      <c r="G23" s="144"/>
      <c r="H23" s="143"/>
      <c r="I23" s="144"/>
      <c r="J23" s="143"/>
      <c r="K23" s="144"/>
      <c r="L23" s="143"/>
      <c r="M23" s="144"/>
    </row>
    <row r="24" spans="1:13" ht="21.95" customHeight="1">
      <c r="A24" s="11">
        <v>10</v>
      </c>
      <c r="B24" s="145"/>
      <c r="C24" s="145"/>
      <c r="D24" s="146"/>
      <c r="E24" s="142"/>
      <c r="F24" s="143"/>
      <c r="G24" s="144"/>
      <c r="H24" s="143"/>
      <c r="I24" s="144"/>
      <c r="J24" s="143"/>
      <c r="K24" s="144"/>
      <c r="L24" s="143"/>
      <c r="M24" s="144"/>
    </row>
    <row r="25" spans="1:13" ht="21.95" customHeight="1">
      <c r="A25" s="11">
        <v>11</v>
      </c>
      <c r="B25" s="145"/>
      <c r="C25" s="145"/>
      <c r="D25" s="146"/>
      <c r="E25" s="142"/>
      <c r="F25" s="143"/>
      <c r="G25" s="144"/>
      <c r="H25" s="143"/>
      <c r="I25" s="144"/>
      <c r="J25" s="143"/>
      <c r="K25" s="144"/>
      <c r="L25" s="143"/>
      <c r="M25" s="144"/>
    </row>
    <row r="26" spans="1:13" ht="21.95" customHeight="1">
      <c r="A26" s="11">
        <v>12</v>
      </c>
      <c r="B26" s="145"/>
      <c r="C26" s="145"/>
      <c r="D26" s="146"/>
      <c r="E26" s="142"/>
      <c r="F26" s="143"/>
      <c r="G26" s="144"/>
      <c r="H26" s="143"/>
      <c r="I26" s="144"/>
      <c r="J26" s="143"/>
      <c r="K26" s="144"/>
      <c r="L26" s="143"/>
      <c r="M26" s="144"/>
    </row>
    <row r="27" spans="1:13" ht="21.95" customHeight="1">
      <c r="A27" s="11">
        <v>13</v>
      </c>
      <c r="B27" s="145"/>
      <c r="C27" s="145"/>
      <c r="D27" s="146"/>
      <c r="E27" s="142"/>
      <c r="F27" s="143"/>
      <c r="G27" s="144"/>
      <c r="H27" s="143"/>
      <c r="I27" s="144"/>
      <c r="J27" s="143"/>
      <c r="K27" s="144"/>
      <c r="L27" s="143"/>
      <c r="M27" s="144"/>
    </row>
    <row r="28" spans="1:13" ht="21.95" customHeight="1">
      <c r="A28" s="11">
        <v>14</v>
      </c>
      <c r="B28" s="145"/>
      <c r="C28" s="145"/>
      <c r="D28" s="146"/>
      <c r="E28" s="142"/>
      <c r="F28" s="143"/>
      <c r="G28" s="144"/>
      <c r="H28" s="143"/>
      <c r="I28" s="144"/>
      <c r="J28" s="143"/>
      <c r="K28" s="144"/>
      <c r="L28" s="143"/>
      <c r="M28" s="144"/>
    </row>
    <row r="29" spans="1:13" ht="21.95" customHeight="1">
      <c r="A29" s="11">
        <v>15</v>
      </c>
      <c r="B29" s="145"/>
      <c r="C29" s="145"/>
      <c r="D29" s="146"/>
      <c r="E29" s="142"/>
      <c r="F29" s="143"/>
      <c r="G29" s="144"/>
      <c r="H29" s="143"/>
      <c r="I29" s="144"/>
      <c r="J29" s="143"/>
      <c r="K29" s="144"/>
      <c r="L29" s="143"/>
      <c r="M29" s="144"/>
    </row>
    <row r="30" spans="1:13" ht="21.95" customHeight="1">
      <c r="A30" s="11">
        <v>16</v>
      </c>
      <c r="B30" s="145"/>
      <c r="C30" s="145"/>
      <c r="D30" s="146"/>
      <c r="E30" s="142"/>
      <c r="F30" s="143"/>
      <c r="G30" s="144"/>
      <c r="H30" s="143"/>
      <c r="I30" s="144"/>
      <c r="J30" s="143"/>
      <c r="K30" s="144"/>
      <c r="L30" s="143"/>
      <c r="M30" s="144"/>
    </row>
    <row r="31" spans="1:13" ht="21.95" customHeight="1">
      <c r="A31" s="11">
        <v>17</v>
      </c>
      <c r="B31" s="145"/>
      <c r="C31" s="145"/>
      <c r="D31" s="146"/>
      <c r="E31" s="142"/>
      <c r="F31" s="143"/>
      <c r="G31" s="144"/>
      <c r="H31" s="143"/>
      <c r="I31" s="144"/>
      <c r="J31" s="143"/>
      <c r="K31" s="144"/>
      <c r="L31" s="143"/>
      <c r="M31" s="144"/>
    </row>
    <row r="32" spans="1:13" ht="21.95" customHeight="1">
      <c r="A32" s="11">
        <v>18</v>
      </c>
      <c r="B32" s="145"/>
      <c r="C32" s="145"/>
      <c r="D32" s="146"/>
      <c r="E32" s="142"/>
      <c r="F32" s="143"/>
      <c r="G32" s="144"/>
      <c r="H32" s="143"/>
      <c r="I32" s="144"/>
      <c r="J32" s="143"/>
      <c r="K32" s="144"/>
      <c r="L32" s="143"/>
      <c r="M32" s="144"/>
    </row>
    <row r="33" spans="1:13" ht="21.95" customHeight="1">
      <c r="A33" s="11">
        <v>19</v>
      </c>
      <c r="B33" s="145"/>
      <c r="C33" s="145"/>
      <c r="D33" s="146"/>
      <c r="E33" s="142"/>
      <c r="F33" s="143"/>
      <c r="G33" s="144"/>
      <c r="H33" s="143"/>
      <c r="I33" s="144"/>
      <c r="J33" s="143"/>
      <c r="K33" s="144"/>
      <c r="L33" s="143"/>
      <c r="M33" s="144"/>
    </row>
    <row r="34" spans="1:13" ht="21.95" customHeight="1">
      <c r="A34" s="11">
        <v>20</v>
      </c>
      <c r="B34" s="145"/>
      <c r="C34" s="145"/>
      <c r="D34" s="146"/>
      <c r="E34" s="142"/>
      <c r="F34" s="143"/>
      <c r="G34" s="144"/>
      <c r="H34" s="143"/>
      <c r="I34" s="144"/>
      <c r="J34" s="143"/>
      <c r="K34" s="144"/>
      <c r="L34" s="143"/>
      <c r="M34" s="144"/>
    </row>
    <row r="35" spans="1:13" ht="21.95" customHeight="1">
      <c r="A35" s="11">
        <v>21</v>
      </c>
      <c r="B35" s="145"/>
      <c r="C35" s="145"/>
      <c r="D35" s="146"/>
      <c r="E35" s="142"/>
      <c r="F35" s="143"/>
      <c r="G35" s="144"/>
      <c r="H35" s="143"/>
      <c r="I35" s="144"/>
      <c r="J35" s="143"/>
      <c r="K35" s="144"/>
      <c r="L35" s="143"/>
      <c r="M35" s="144"/>
    </row>
    <row r="36" spans="1:13" ht="21.95" customHeight="1">
      <c r="A36" s="11">
        <v>22</v>
      </c>
      <c r="B36" s="145"/>
      <c r="C36" s="145"/>
      <c r="D36" s="146"/>
      <c r="E36" s="142"/>
      <c r="F36" s="143"/>
      <c r="G36" s="144"/>
      <c r="H36" s="143"/>
      <c r="I36" s="144"/>
      <c r="J36" s="143"/>
      <c r="K36" s="144"/>
      <c r="L36" s="143"/>
      <c r="M36" s="144"/>
    </row>
    <row r="37" spans="1:13" ht="21.95" customHeight="1">
      <c r="A37" s="11">
        <v>23</v>
      </c>
      <c r="B37" s="145"/>
      <c r="C37" s="145"/>
      <c r="D37" s="146"/>
      <c r="E37" s="142"/>
      <c r="F37" s="143"/>
      <c r="G37" s="144"/>
      <c r="H37" s="143"/>
      <c r="I37" s="144"/>
      <c r="J37" s="143"/>
      <c r="K37" s="144"/>
      <c r="L37" s="143"/>
      <c r="M37" s="144"/>
    </row>
    <row r="38" spans="1:13" ht="21.95" customHeight="1">
      <c r="A38" s="11">
        <v>24</v>
      </c>
      <c r="B38" s="145"/>
      <c r="C38" s="145"/>
      <c r="D38" s="146"/>
      <c r="E38" s="142"/>
      <c r="F38" s="143"/>
      <c r="G38" s="144"/>
      <c r="H38" s="143"/>
      <c r="I38" s="144"/>
      <c r="J38" s="143"/>
      <c r="K38" s="144"/>
      <c r="L38" s="143"/>
      <c r="M38" s="144"/>
    </row>
    <row r="39" spans="1:13" ht="21.95" customHeight="1">
      <c r="A39" s="11">
        <v>25</v>
      </c>
      <c r="B39" s="145"/>
      <c r="C39" s="145"/>
      <c r="D39" s="146"/>
      <c r="E39" s="142"/>
      <c r="F39" s="143"/>
      <c r="G39" s="144"/>
      <c r="H39" s="143"/>
      <c r="I39" s="144"/>
      <c r="J39" s="143"/>
      <c r="K39" s="144"/>
      <c r="L39" s="143"/>
      <c r="M39" s="144"/>
    </row>
    <row r="40" spans="1:13">
      <c r="B40" s="128"/>
      <c r="C40" s="128"/>
      <c r="D40" s="147"/>
      <c r="E40" s="147"/>
      <c r="F40" s="147"/>
      <c r="G40" s="147"/>
      <c r="H40" s="147"/>
      <c r="I40" s="147"/>
      <c r="J40" s="147"/>
      <c r="K40" s="147"/>
      <c r="L40" s="147"/>
      <c r="M40" s="147"/>
    </row>
    <row r="41" spans="1:13" ht="18.75" customHeight="1">
      <c r="B41" s="148" t="s">
        <v>271</v>
      </c>
      <c r="C41" s="128"/>
      <c r="D41" s="149"/>
      <c r="E41" s="149"/>
      <c r="F41" s="149"/>
      <c r="G41" s="149"/>
      <c r="H41" s="149"/>
      <c r="I41" s="149"/>
      <c r="J41" s="149"/>
      <c r="K41" s="149"/>
      <c r="L41" s="149"/>
      <c r="M41" s="147"/>
    </row>
    <row r="42" spans="1:13" ht="18.75" customHeight="1"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7"/>
    </row>
    <row r="43" spans="1:13" ht="18.75" customHeight="1"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7"/>
    </row>
    <row r="44" spans="1:13"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</row>
    <row r="46" spans="1:13" s="19" customFormat="1">
      <c r="A46" s="154" t="str">
        <f>"Frøiland Bygg Skade as, "&amp; 'Fylles ut først'!B17</f>
        <v xml:space="preserve">Frøiland Bygg Skade as, </v>
      </c>
      <c r="B46" s="150"/>
      <c r="C46" s="150"/>
      <c r="D46" s="151"/>
      <c r="E46" s="525" t="str">
        <f>'Fylles ut først'!B19</f>
        <v>Sentralbord 51 95 85 50</v>
      </c>
      <c r="F46" s="526"/>
      <c r="G46" s="526"/>
      <c r="H46" s="150"/>
      <c r="I46" s="151"/>
      <c r="J46" s="151"/>
      <c r="K46" s="151"/>
      <c r="L46" s="151"/>
      <c r="M46" s="152" t="str">
        <f>"E post: "&amp; 'Fylles ut først'!B20</f>
        <v>E post: 0</v>
      </c>
    </row>
    <row r="47" spans="1:13" s="19" customFormat="1">
      <c r="A47" s="153" t="b">
        <f>'Fylles ut først'!B18</f>
        <v>0</v>
      </c>
      <c r="C47" s="154"/>
      <c r="D47" s="155"/>
      <c r="E47" s="527"/>
      <c r="F47" s="527"/>
      <c r="G47" s="527"/>
      <c r="H47" s="154"/>
      <c r="I47" s="155"/>
      <c r="J47" s="155"/>
      <c r="K47" s="155"/>
      <c r="M47" s="156"/>
    </row>
    <row r="48" spans="1:13" s="19" customFormat="1">
      <c r="A48" s="154" t="s">
        <v>272</v>
      </c>
      <c r="C48" s="154"/>
      <c r="D48" s="157"/>
      <c r="E48" s="155"/>
      <c r="F48" s="155"/>
      <c r="G48" s="155"/>
      <c r="H48" s="155"/>
      <c r="I48" s="155"/>
      <c r="J48" s="155"/>
      <c r="K48" s="155"/>
      <c r="M48" s="158" t="s">
        <v>273</v>
      </c>
    </row>
  </sheetData>
  <protectedRanges>
    <protectedRange sqref="K1:M3 K40:M1048576 K4:L4 A40:J1048576 A1:J39 K5:M39 N1:XFD1048576" name="Område1" securityDescriptor="O:WDG:WDD:(A;;CC;;;S-1-5-21-1078081533-1965331169-839522115-2486747)"/>
  </protectedRanges>
  <mergeCells count="14">
    <mergeCell ref="E46:G46"/>
    <mergeCell ref="E47:G47"/>
    <mergeCell ref="K4:M4"/>
    <mergeCell ref="B1:L1"/>
    <mergeCell ref="H6:J6"/>
    <mergeCell ref="H7:J7"/>
    <mergeCell ref="H8:J8"/>
    <mergeCell ref="F11:M11"/>
    <mergeCell ref="F12:G12"/>
    <mergeCell ref="H12:I12"/>
    <mergeCell ref="J12:K12"/>
    <mergeCell ref="L12:M12"/>
    <mergeCell ref="A9:C9"/>
    <mergeCell ref="I2:M2"/>
  </mergeCells>
  <conditionalFormatting sqref="B45:M45">
    <cfRule type="expression" dxfId="18" priority="1">
      <formula>#REF!=0</formula>
    </cfRule>
  </conditionalFormatting>
  <dataValidations count="1">
    <dataValidation type="decimal" allowBlank="1" showInputMessage="1" showErrorMessage="1" sqref="F15:M44" xr:uid="{00000000-0002-0000-0200-000000000000}">
      <formula1>-50</formula1>
      <formula2>100</formula2>
    </dataValidation>
  </dataValidations>
  <hyperlinks>
    <hyperlink ref="M48" r:id="rId1" xr:uid="{00000000-0004-0000-0200-000000000000}"/>
    <hyperlink ref="I2:M2" r:id="rId2" display="Trykk her for arbeidsrutiner for tørkeprosess" xr:uid="{07EB9390-385A-4DE3-AF89-94D4430CC5AB}"/>
  </hyperlinks>
  <pageMargins left="0.7" right="0.7" top="0.75" bottom="0.75" header="0.3" footer="0.3"/>
  <pageSetup paperSize="9" scale="75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Lister!$A$2:$A$4</xm:f>
          </x14:formula1>
          <xm:sqref>E15:E39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5"/>
  <dimension ref="A1:DW110"/>
  <sheetViews>
    <sheetView showGridLines="0" showRowColHeaders="0" showZeros="0" zoomScaleNormal="100" workbookViewId="0">
      <selection activeCell="CA6" sqref="CA6:CS6"/>
    </sheetView>
  </sheetViews>
  <sheetFormatPr defaultColWidth="9.140625" defaultRowHeight="15"/>
  <cols>
    <col min="1" max="1" width="1.7109375" style="49" customWidth="1"/>
    <col min="2" max="121" width="0.85546875" style="49" customWidth="1"/>
    <col min="122" max="122" width="1.7109375" style="49" customWidth="1"/>
    <col min="123" max="16384" width="9.140625" style="49"/>
  </cols>
  <sheetData>
    <row r="1" spans="1:127" s="160" customFormat="1" ht="49.5" customHeight="1">
      <c r="A1" s="159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O1" s="14"/>
      <c r="P1" s="14"/>
      <c r="DR1" s="159"/>
      <c r="DT1" s="17"/>
    </row>
    <row r="2" spans="1:127" s="160" customFormat="1" ht="33">
      <c r="A2" s="510" t="s">
        <v>274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0"/>
      <c r="AN2" s="510"/>
      <c r="AO2" s="510"/>
      <c r="AP2" s="510"/>
      <c r="AQ2" s="510"/>
      <c r="AR2" s="510"/>
      <c r="AS2" s="510"/>
      <c r="AT2" s="510"/>
      <c r="AU2" s="510"/>
      <c r="AV2" s="510"/>
      <c r="AW2" s="510"/>
      <c r="AX2" s="510"/>
      <c r="AY2" s="510"/>
      <c r="AZ2" s="510"/>
      <c r="BA2" s="510"/>
      <c r="BB2" s="510"/>
      <c r="BC2" s="510"/>
      <c r="BD2" s="510"/>
      <c r="BE2" s="510"/>
      <c r="BF2" s="510"/>
      <c r="BG2" s="510"/>
      <c r="BH2" s="510"/>
      <c r="BI2" s="510"/>
      <c r="BJ2" s="510"/>
      <c r="BK2" s="510"/>
      <c r="BL2" s="510"/>
      <c r="BM2" s="510"/>
      <c r="BN2" s="510"/>
      <c r="BO2" s="510"/>
      <c r="BP2" s="510"/>
      <c r="BQ2" s="510"/>
      <c r="BR2" s="510"/>
      <c r="BS2" s="510"/>
      <c r="BT2" s="510"/>
      <c r="BU2" s="510"/>
      <c r="BV2" s="510"/>
      <c r="BW2" s="510"/>
      <c r="BX2" s="510"/>
      <c r="BY2" s="510"/>
      <c r="BZ2" s="510"/>
      <c r="CA2" s="510"/>
      <c r="CB2" s="510"/>
      <c r="CC2" s="510"/>
      <c r="CD2" s="510"/>
      <c r="CE2" s="510"/>
      <c r="CF2" s="510"/>
      <c r="CG2" s="510"/>
      <c r="CH2" s="510"/>
      <c r="CI2" s="510"/>
      <c r="CJ2" s="510"/>
      <c r="CK2" s="510"/>
      <c r="CL2" s="510"/>
      <c r="CM2" s="510"/>
      <c r="CN2" s="510"/>
      <c r="CO2" s="510"/>
      <c r="CP2" s="510"/>
      <c r="CQ2" s="510"/>
      <c r="CR2" s="510"/>
      <c r="CS2" s="510"/>
      <c r="CT2" s="510"/>
      <c r="CU2" s="510"/>
      <c r="CV2" s="510"/>
      <c r="CW2" s="510"/>
      <c r="CX2" s="510"/>
      <c r="CY2" s="510"/>
      <c r="CZ2" s="510"/>
      <c r="DA2" s="510"/>
      <c r="DB2" s="510"/>
      <c r="DC2" s="510"/>
      <c r="DD2" s="510"/>
      <c r="DE2" s="510"/>
      <c r="DF2" s="510"/>
      <c r="DG2" s="510"/>
      <c r="DH2" s="510"/>
      <c r="DI2" s="510"/>
      <c r="DJ2" s="510"/>
      <c r="DK2" s="510"/>
      <c r="DL2" s="510"/>
      <c r="DM2" s="510"/>
      <c r="DN2" s="510"/>
      <c r="DO2" s="510"/>
      <c r="DP2" s="510"/>
      <c r="DQ2" s="510"/>
      <c r="DR2" s="510"/>
      <c r="DT2" s="17"/>
    </row>
    <row r="3" spans="1:127" s="160" customFormat="1">
      <c r="A3" s="159"/>
      <c r="B3" s="62"/>
      <c r="C3" s="62"/>
      <c r="D3" s="62"/>
      <c r="E3" s="62"/>
      <c r="F3" s="62"/>
      <c r="G3" s="62"/>
      <c r="H3" s="62"/>
      <c r="I3" s="49"/>
      <c r="J3" s="49"/>
      <c r="K3" s="49"/>
      <c r="O3" s="14"/>
      <c r="P3" s="14"/>
      <c r="DR3" s="117"/>
      <c r="DT3" s="17"/>
      <c r="DU3" s="14"/>
    </row>
    <row r="4" spans="1:127" s="160" customFormat="1" ht="12.75" customHeight="1">
      <c r="A4" s="161"/>
      <c r="B4" s="162"/>
      <c r="C4" s="162"/>
      <c r="D4" s="162"/>
      <c r="E4" s="162"/>
      <c r="F4" s="162"/>
      <c r="G4" s="162"/>
      <c r="H4" s="162"/>
      <c r="I4" s="163"/>
      <c r="J4" s="163"/>
      <c r="K4" s="163"/>
      <c r="L4" s="163"/>
      <c r="M4" s="164"/>
      <c r="N4" s="164"/>
      <c r="O4" s="165"/>
      <c r="P4" s="165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161"/>
      <c r="CT4" s="161"/>
      <c r="CU4" s="161"/>
      <c r="CV4" s="161"/>
      <c r="CW4" s="161"/>
      <c r="CX4" s="161"/>
      <c r="CY4" s="221" t="str">
        <f ca="1">"Rapportdato:  "&amp;TEXT(TODAY(),"dd.mm:åååå")</f>
        <v>Rapportdato:  03.01:2022</v>
      </c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T4" s="17"/>
      <c r="DU4" s="14"/>
    </row>
    <row r="5" spans="1:127" s="160" customFormat="1" ht="4.5" customHeight="1">
      <c r="A5" s="159"/>
      <c r="B5" s="62"/>
      <c r="C5" s="62"/>
      <c r="D5" s="62"/>
      <c r="H5" s="62"/>
      <c r="I5" s="62"/>
      <c r="J5" s="62"/>
      <c r="K5" s="62"/>
      <c r="M5" s="62"/>
      <c r="O5" s="14"/>
      <c r="P5" s="14"/>
      <c r="DR5" s="159"/>
      <c r="DT5" s="17"/>
    </row>
    <row r="6" spans="1:127" s="17" customFormat="1" ht="14.25" customHeight="1">
      <c r="A6" s="69" t="s">
        <v>256</v>
      </c>
      <c r="C6" s="69"/>
      <c r="F6" s="119"/>
      <c r="G6" s="119"/>
      <c r="K6" s="120"/>
      <c r="M6" s="121"/>
      <c r="O6" s="558">
        <f>'Fylles ut først'!B3</f>
        <v>0</v>
      </c>
      <c r="P6" s="558"/>
      <c r="Q6" s="558"/>
      <c r="R6" s="558"/>
      <c r="S6" s="558"/>
      <c r="T6" s="558"/>
      <c r="U6" s="558"/>
      <c r="V6" s="558"/>
      <c r="W6" s="558"/>
      <c r="X6" s="558"/>
      <c r="Y6" s="558"/>
      <c r="Z6" s="558"/>
      <c r="AA6" s="558"/>
      <c r="AB6" s="558"/>
      <c r="AC6" s="558"/>
      <c r="AD6" s="558"/>
      <c r="AE6" s="558"/>
      <c r="AF6" s="558"/>
      <c r="AG6" s="558"/>
      <c r="AH6" s="558"/>
      <c r="AI6" s="558"/>
      <c r="AJ6" s="558"/>
      <c r="AK6" s="558"/>
      <c r="AL6" s="558"/>
      <c r="AM6" s="558"/>
      <c r="AN6" s="558"/>
      <c r="AO6" s="558"/>
      <c r="AP6" s="558"/>
      <c r="BK6" s="71" t="s">
        <v>257</v>
      </c>
      <c r="BM6" s="71"/>
      <c r="CA6" s="512">
        <f>'Fylles ut først'!B5</f>
        <v>0</v>
      </c>
      <c r="CB6" s="512"/>
      <c r="CC6" s="512"/>
      <c r="CD6" s="512"/>
      <c r="CE6" s="512"/>
      <c r="CF6" s="512"/>
      <c r="CG6" s="512"/>
      <c r="CH6" s="512"/>
      <c r="CI6" s="512"/>
      <c r="CJ6" s="512"/>
      <c r="CK6" s="512"/>
      <c r="CL6" s="512"/>
      <c r="CM6" s="512"/>
      <c r="CN6" s="512"/>
      <c r="CO6" s="512"/>
      <c r="CP6" s="512"/>
      <c r="CQ6" s="512"/>
      <c r="CR6" s="512"/>
      <c r="CS6" s="512"/>
      <c r="DR6" s="166"/>
    </row>
    <row r="7" spans="1:127" s="17" customFormat="1" ht="14.25" customHeight="1">
      <c r="A7" s="69" t="s">
        <v>258</v>
      </c>
      <c r="C7" s="69"/>
      <c r="F7" s="119"/>
      <c r="G7" s="119"/>
      <c r="K7" s="120"/>
      <c r="M7" s="121"/>
      <c r="O7" s="558">
        <f>'Fylles ut først'!B4</f>
        <v>0</v>
      </c>
      <c r="P7" s="558"/>
      <c r="Q7" s="558"/>
      <c r="R7" s="558"/>
      <c r="S7" s="558"/>
      <c r="T7" s="558"/>
      <c r="U7" s="558"/>
      <c r="V7" s="558"/>
      <c r="W7" s="558"/>
      <c r="X7" s="558"/>
      <c r="Y7" s="558"/>
      <c r="Z7" s="558"/>
      <c r="AA7" s="558"/>
      <c r="AB7" s="558"/>
      <c r="AC7" s="558"/>
      <c r="AD7" s="558"/>
      <c r="AE7" s="558"/>
      <c r="AF7" s="558"/>
      <c r="AG7" s="558"/>
      <c r="AH7" s="558"/>
      <c r="AI7" s="558"/>
      <c r="AJ7" s="558"/>
      <c r="AK7" s="558"/>
      <c r="AL7" s="558"/>
      <c r="AM7" s="558"/>
      <c r="AN7" s="558"/>
      <c r="AO7" s="558"/>
      <c r="AP7" s="558"/>
      <c r="BK7" s="71" t="s">
        <v>259</v>
      </c>
      <c r="BM7" s="71"/>
      <c r="CA7" s="529">
        <f>'Fylles ut først'!B6</f>
        <v>0</v>
      </c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DQ7" s="166"/>
      <c r="DV7" s="167"/>
      <c r="DW7" s="167"/>
    </row>
    <row r="8" spans="1:127" s="18" customFormat="1" ht="14.25" customHeight="1">
      <c r="A8" s="125" t="s">
        <v>260</v>
      </c>
      <c r="B8" s="126"/>
      <c r="C8" s="39"/>
      <c r="D8" s="39"/>
      <c r="E8" s="39"/>
      <c r="F8" s="125"/>
      <c r="G8" s="125"/>
      <c r="H8" s="39"/>
      <c r="I8" s="39"/>
      <c r="J8" s="39"/>
      <c r="K8" s="126"/>
      <c r="L8" s="126"/>
      <c r="M8" s="126"/>
      <c r="N8" s="39"/>
      <c r="O8" s="562">
        <f>'Fylles ut først'!B11</f>
        <v>0</v>
      </c>
      <c r="P8" s="562"/>
      <c r="Q8" s="562"/>
      <c r="R8" s="562"/>
      <c r="S8" s="562"/>
      <c r="T8" s="562"/>
      <c r="U8" s="562"/>
      <c r="V8" s="562"/>
      <c r="W8" s="562"/>
      <c r="X8" s="562"/>
      <c r="Y8" s="562"/>
      <c r="Z8" s="562"/>
      <c r="AA8" s="562"/>
      <c r="AB8" s="562"/>
      <c r="AC8" s="562"/>
      <c r="AD8" s="562"/>
      <c r="AE8" s="562"/>
      <c r="AF8" s="562"/>
      <c r="AG8" s="562"/>
      <c r="AH8" s="562"/>
      <c r="AI8" s="562"/>
      <c r="AJ8" s="562"/>
      <c r="AK8" s="562"/>
      <c r="AL8" s="562"/>
      <c r="AM8" s="562"/>
      <c r="AN8" s="562"/>
      <c r="AO8" s="562"/>
      <c r="AP8" s="562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168" t="s">
        <v>261</v>
      </c>
      <c r="BL8" s="39"/>
      <c r="BM8" s="168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169">
        <f>'[3]Fylles ut først'!B7</f>
        <v>0</v>
      </c>
      <c r="CB8" s="563">
        <f>'Fylles ut først'!B9</f>
        <v>0</v>
      </c>
      <c r="CC8" s="563"/>
      <c r="CD8" s="563"/>
      <c r="CE8" s="563"/>
      <c r="CF8" s="563"/>
      <c r="CG8" s="563"/>
      <c r="CH8" s="563"/>
      <c r="CI8" s="563"/>
      <c r="CJ8" s="563"/>
      <c r="CK8" s="563"/>
      <c r="CL8" s="563"/>
      <c r="CM8" s="563"/>
      <c r="CN8" s="563"/>
      <c r="CO8" s="563"/>
      <c r="CP8" s="563"/>
      <c r="CQ8" s="563"/>
      <c r="CR8" s="563"/>
      <c r="CS8" s="563"/>
      <c r="CT8" s="563"/>
      <c r="CU8" s="563"/>
      <c r="CV8" s="563"/>
      <c r="CW8" s="563"/>
      <c r="CX8" s="563"/>
      <c r="CY8" s="563"/>
      <c r="CZ8" s="563"/>
      <c r="DA8" s="563"/>
      <c r="DB8" s="563"/>
      <c r="DC8" s="563"/>
      <c r="DD8" s="563"/>
      <c r="DE8" s="563"/>
      <c r="DF8" s="563"/>
      <c r="DG8" s="563"/>
      <c r="DH8" s="563"/>
      <c r="DI8" s="563"/>
      <c r="DJ8" s="563"/>
      <c r="DK8" s="563"/>
      <c r="DL8" s="563"/>
      <c r="DM8" s="563"/>
      <c r="DN8" s="563"/>
      <c r="DO8" s="563"/>
      <c r="DP8" s="563"/>
      <c r="DQ8" s="39"/>
      <c r="DR8" s="39"/>
    </row>
    <row r="9" spans="1:127" s="18" customFormat="1" ht="25.5" customHeight="1">
      <c r="A9" s="543" t="s">
        <v>244</v>
      </c>
      <c r="B9" s="543"/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4">
        <f>'Kalkyle fakturagrunnlag'!C10</f>
        <v>0</v>
      </c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75"/>
      <c r="BL9" s="170"/>
      <c r="BM9" s="75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76"/>
      <c r="CB9" s="171"/>
      <c r="CC9" s="171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0"/>
      <c r="DC9" s="170"/>
      <c r="DD9" s="170"/>
      <c r="DE9" s="170"/>
      <c r="DF9" s="170"/>
      <c r="DG9" s="170"/>
      <c r="DH9" s="170"/>
      <c r="DI9" s="170"/>
      <c r="DJ9" s="170"/>
      <c r="DK9" s="170"/>
      <c r="DL9" s="170"/>
      <c r="DM9" s="170"/>
      <c r="DN9" s="170"/>
      <c r="DO9" s="170"/>
      <c r="DP9" s="170"/>
      <c r="DQ9" s="170"/>
      <c r="DR9" s="170"/>
    </row>
    <row r="10" spans="1:127" s="172" customFormat="1" ht="14.25" customHeight="1">
      <c r="A10" s="172" t="s">
        <v>275</v>
      </c>
      <c r="E10" s="173"/>
      <c r="F10" s="173"/>
      <c r="G10" s="173"/>
      <c r="H10" s="174"/>
      <c r="I10" s="174"/>
      <c r="J10" s="173"/>
      <c r="K10" s="173"/>
      <c r="L10" s="173"/>
      <c r="M10" s="175"/>
      <c r="N10" s="175"/>
      <c r="O10" s="175"/>
      <c r="P10" s="173"/>
      <c r="Q10" s="173"/>
      <c r="R10" s="173"/>
      <c r="S10" s="176"/>
      <c r="T10" s="545"/>
      <c r="U10" s="546"/>
      <c r="V10" s="546"/>
      <c r="W10" s="546"/>
      <c r="X10" s="546"/>
      <c r="Y10" s="546"/>
      <c r="Z10" s="546"/>
      <c r="AA10" s="547"/>
      <c r="AB10" s="177" t="s">
        <v>276</v>
      </c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548"/>
      <c r="AR10" s="549"/>
      <c r="AS10" s="549"/>
      <c r="AT10" s="549"/>
      <c r="AU10" s="549"/>
      <c r="AV10" s="549"/>
      <c r="AW10" s="549"/>
      <c r="AX10" s="549"/>
      <c r="AY10" s="549"/>
      <c r="AZ10" s="549"/>
      <c r="BA10" s="549"/>
      <c r="BB10" s="550"/>
      <c r="BC10" s="173" t="s">
        <v>277</v>
      </c>
      <c r="BD10" s="173"/>
      <c r="BS10" s="548"/>
      <c r="BT10" s="549"/>
      <c r="BU10" s="549"/>
      <c r="BV10" s="549"/>
      <c r="BW10" s="549"/>
      <c r="BX10" s="549"/>
      <c r="BY10" s="549"/>
      <c r="BZ10" s="549"/>
      <c r="CA10" s="549"/>
      <c r="CB10" s="549"/>
      <c r="CC10" s="549"/>
      <c r="CD10" s="550"/>
      <c r="CE10" s="173" t="s">
        <v>278</v>
      </c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565">
        <f>'Fylles ut først'!B13</f>
        <v>0</v>
      </c>
      <c r="CR10" s="566"/>
      <c r="CS10" s="566"/>
      <c r="CT10" s="566"/>
      <c r="CU10" s="566"/>
      <c r="CV10" s="566"/>
      <c r="CW10" s="566"/>
      <c r="CX10" s="566"/>
      <c r="CY10" s="566"/>
      <c r="CZ10" s="566"/>
      <c r="DA10" s="566"/>
      <c r="DB10" s="566"/>
      <c r="DC10" s="566"/>
      <c r="DD10" s="566"/>
      <c r="DE10" s="566"/>
      <c r="DF10" s="566"/>
      <c r="DG10" s="566"/>
      <c r="DH10" s="566"/>
      <c r="DI10" s="566"/>
      <c r="DJ10" s="566"/>
      <c r="DK10" s="566"/>
      <c r="DL10" s="566"/>
      <c r="DM10" s="566"/>
      <c r="DN10" s="566"/>
      <c r="DO10" s="566"/>
      <c r="DP10" s="566"/>
      <c r="DQ10" s="566"/>
      <c r="DV10" s="178"/>
      <c r="DW10" s="179"/>
    </row>
    <row r="11" spans="1:127" s="160" customFormat="1" ht="6" customHeight="1">
      <c r="A11" s="159"/>
      <c r="B11" s="19"/>
      <c r="C11" s="19"/>
      <c r="D11" s="19"/>
      <c r="E11" s="20"/>
      <c r="F11" s="20"/>
      <c r="G11" s="19"/>
      <c r="H11" s="19"/>
      <c r="I11" s="19"/>
      <c r="J11" s="19"/>
      <c r="K11" s="19"/>
      <c r="L11" s="19"/>
      <c r="M11" s="19"/>
      <c r="DR11" s="159"/>
    </row>
    <row r="12" spans="1:127" ht="4.1500000000000004" customHeight="1">
      <c r="B12" s="180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  <c r="DL12" s="181"/>
      <c r="DM12" s="181"/>
      <c r="DN12" s="181"/>
      <c r="DO12" s="181"/>
      <c r="DP12" s="181"/>
      <c r="DQ12" s="182"/>
    </row>
    <row r="13" spans="1:127" ht="4.1500000000000004" customHeight="1">
      <c r="B13" s="183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  <c r="DM13" s="184"/>
      <c r="DN13" s="184"/>
      <c r="DO13" s="184"/>
      <c r="DP13" s="184"/>
      <c r="DQ13" s="185"/>
    </row>
    <row r="14" spans="1:127" ht="4.1500000000000004" customHeight="1">
      <c r="B14" s="183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  <c r="DM14" s="184"/>
      <c r="DN14" s="184"/>
      <c r="DO14" s="184"/>
      <c r="DP14" s="184"/>
      <c r="DQ14" s="185"/>
    </row>
    <row r="15" spans="1:127" ht="4.1500000000000004" customHeight="1">
      <c r="B15" s="183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84"/>
      <c r="CK15" s="184"/>
      <c r="CL15" s="184"/>
      <c r="CM15" s="184"/>
      <c r="CN15" s="184"/>
      <c r="CO15" s="184"/>
      <c r="CP15" s="184"/>
      <c r="CQ15" s="184"/>
      <c r="CR15" s="184"/>
      <c r="CS15" s="184"/>
      <c r="CT15" s="184"/>
      <c r="CU15" s="184"/>
      <c r="CV15" s="184"/>
      <c r="CW15" s="184"/>
      <c r="CX15" s="184"/>
      <c r="CY15" s="184"/>
      <c r="CZ15" s="184"/>
      <c r="DA15" s="184"/>
      <c r="DB15" s="184"/>
      <c r="DC15" s="184"/>
      <c r="DD15" s="184"/>
      <c r="DE15" s="184"/>
      <c r="DF15" s="184"/>
      <c r="DG15" s="184"/>
      <c r="DH15" s="184"/>
      <c r="DI15" s="184"/>
      <c r="DJ15" s="184"/>
      <c r="DK15" s="184"/>
      <c r="DL15" s="184"/>
      <c r="DM15" s="184"/>
      <c r="DN15" s="184"/>
      <c r="DO15" s="184"/>
      <c r="DP15" s="184"/>
      <c r="DQ15" s="185"/>
    </row>
    <row r="16" spans="1:127" ht="4.1500000000000004" customHeight="1">
      <c r="B16" s="183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84"/>
      <c r="CR16" s="184"/>
      <c r="CS16" s="184"/>
      <c r="CT16" s="184"/>
      <c r="CU16" s="184"/>
      <c r="CV16" s="184"/>
      <c r="CW16" s="184"/>
      <c r="CX16" s="184"/>
      <c r="CY16" s="184"/>
      <c r="CZ16" s="184"/>
      <c r="DA16" s="184"/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  <c r="DL16" s="184"/>
      <c r="DM16" s="184"/>
      <c r="DN16" s="184"/>
      <c r="DO16" s="184"/>
      <c r="DP16" s="184"/>
      <c r="DQ16" s="185"/>
    </row>
    <row r="17" spans="2:121" ht="4.1500000000000004" customHeight="1">
      <c r="B17" s="183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  <c r="CZ17" s="184"/>
      <c r="DA17" s="184"/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  <c r="DL17" s="184"/>
      <c r="DM17" s="184"/>
      <c r="DN17" s="184"/>
      <c r="DO17" s="184"/>
      <c r="DP17" s="184"/>
      <c r="DQ17" s="185"/>
    </row>
    <row r="18" spans="2:121" ht="4.1500000000000004" customHeight="1"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84"/>
      <c r="CK18" s="184"/>
      <c r="CL18" s="184"/>
      <c r="CM18" s="184"/>
      <c r="CN18" s="184"/>
      <c r="CO18" s="184"/>
      <c r="CP18" s="184"/>
      <c r="CQ18" s="184"/>
      <c r="CR18" s="184"/>
      <c r="CS18" s="184"/>
      <c r="CT18" s="184"/>
      <c r="CU18" s="184"/>
      <c r="CV18" s="184"/>
      <c r="CW18" s="184"/>
      <c r="CX18" s="184"/>
      <c r="CY18" s="184"/>
      <c r="CZ18" s="184"/>
      <c r="DA18" s="184"/>
      <c r="DB18" s="184"/>
      <c r="DC18" s="184"/>
      <c r="DD18" s="184"/>
      <c r="DE18" s="184"/>
      <c r="DF18" s="184"/>
      <c r="DG18" s="184"/>
      <c r="DH18" s="184"/>
      <c r="DI18" s="184"/>
      <c r="DJ18" s="184"/>
      <c r="DK18" s="184"/>
      <c r="DL18" s="184"/>
      <c r="DM18" s="184"/>
      <c r="DN18" s="184"/>
      <c r="DO18" s="184"/>
      <c r="DP18" s="184"/>
      <c r="DQ18" s="185"/>
    </row>
    <row r="19" spans="2:121" ht="4.1500000000000004" customHeight="1">
      <c r="B19" s="183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84"/>
      <c r="CK19" s="184"/>
      <c r="CL19" s="184"/>
      <c r="CM19" s="184"/>
      <c r="CN19" s="184"/>
      <c r="CO19" s="184"/>
      <c r="CP19" s="184"/>
      <c r="CQ19" s="184"/>
      <c r="CR19" s="184"/>
      <c r="CS19" s="184"/>
      <c r="CT19" s="184"/>
      <c r="CU19" s="184"/>
      <c r="CV19" s="184"/>
      <c r="CW19" s="184"/>
      <c r="CX19" s="184"/>
      <c r="CY19" s="184"/>
      <c r="CZ19" s="184"/>
      <c r="DA19" s="184"/>
      <c r="DB19" s="184"/>
      <c r="DC19" s="184"/>
      <c r="DD19" s="184"/>
      <c r="DE19" s="184"/>
      <c r="DF19" s="184"/>
      <c r="DG19" s="184"/>
      <c r="DH19" s="184"/>
      <c r="DI19" s="184"/>
      <c r="DJ19" s="184"/>
      <c r="DK19" s="184"/>
      <c r="DL19" s="184"/>
      <c r="DM19" s="184"/>
      <c r="DN19" s="184"/>
      <c r="DO19" s="184"/>
      <c r="DP19" s="184"/>
      <c r="DQ19" s="185"/>
    </row>
    <row r="20" spans="2:121" ht="4.1500000000000004" customHeight="1"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5"/>
    </row>
    <row r="21" spans="2:121" ht="4.1500000000000004" customHeight="1">
      <c r="B21" s="183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4"/>
      <c r="BQ21" s="184"/>
      <c r="BR21" s="184"/>
      <c r="BS21" s="184"/>
      <c r="BT21" s="184"/>
      <c r="BU21" s="184"/>
      <c r="BV21" s="184"/>
      <c r="BW21" s="184"/>
      <c r="BX21" s="184"/>
      <c r="BY21" s="184"/>
      <c r="BZ21" s="184"/>
      <c r="CA21" s="184"/>
      <c r="CB21" s="184"/>
      <c r="CC21" s="184"/>
      <c r="CD21" s="184"/>
      <c r="CE21" s="184"/>
      <c r="CF21" s="184"/>
      <c r="CG21" s="184"/>
      <c r="CH21" s="184"/>
      <c r="CI21" s="184"/>
      <c r="CJ21" s="184"/>
      <c r="CK21" s="184"/>
      <c r="CL21" s="184"/>
      <c r="CM21" s="184"/>
      <c r="CN21" s="184"/>
      <c r="CO21" s="184"/>
      <c r="CP21" s="184"/>
      <c r="CQ21" s="184"/>
      <c r="CR21" s="184"/>
      <c r="CS21" s="184"/>
      <c r="CT21" s="184"/>
      <c r="CU21" s="184"/>
      <c r="CV21" s="184"/>
      <c r="CW21" s="184"/>
      <c r="CX21" s="184"/>
      <c r="CY21" s="184"/>
      <c r="CZ21" s="184"/>
      <c r="DA21" s="184"/>
      <c r="DB21" s="184"/>
      <c r="DC21" s="184"/>
      <c r="DD21" s="184"/>
      <c r="DE21" s="184"/>
      <c r="DF21" s="184"/>
      <c r="DG21" s="184"/>
      <c r="DH21" s="184"/>
      <c r="DI21" s="184"/>
      <c r="DJ21" s="184"/>
      <c r="DK21" s="184"/>
      <c r="DL21" s="184"/>
      <c r="DM21" s="184"/>
      <c r="DN21" s="184"/>
      <c r="DO21" s="184"/>
      <c r="DP21" s="184"/>
      <c r="DQ21" s="185"/>
    </row>
    <row r="22" spans="2:121" ht="4.1500000000000004" customHeight="1">
      <c r="B22" s="183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  <c r="CE22" s="184"/>
      <c r="CF22" s="184"/>
      <c r="CG22" s="184"/>
      <c r="CH22" s="184"/>
      <c r="CI22" s="184"/>
      <c r="CJ22" s="184"/>
      <c r="CK22" s="184"/>
      <c r="CL22" s="184"/>
      <c r="CM22" s="184"/>
      <c r="CN22" s="184"/>
      <c r="CO22" s="184"/>
      <c r="CP22" s="184"/>
      <c r="CQ22" s="184"/>
      <c r="CR22" s="184"/>
      <c r="CS22" s="184"/>
      <c r="CT22" s="184"/>
      <c r="CU22" s="184"/>
      <c r="CV22" s="184"/>
      <c r="CW22" s="184"/>
      <c r="CX22" s="184"/>
      <c r="CY22" s="184"/>
      <c r="CZ22" s="184"/>
      <c r="DA22" s="184"/>
      <c r="DB22" s="184"/>
      <c r="DC22" s="184"/>
      <c r="DD22" s="184"/>
      <c r="DE22" s="184"/>
      <c r="DF22" s="184"/>
      <c r="DG22" s="184"/>
      <c r="DH22" s="184"/>
      <c r="DI22" s="184"/>
      <c r="DJ22" s="184"/>
      <c r="DK22" s="184"/>
      <c r="DL22" s="184"/>
      <c r="DM22" s="184"/>
      <c r="DN22" s="184"/>
      <c r="DO22" s="184"/>
      <c r="DP22" s="184"/>
      <c r="DQ22" s="185"/>
    </row>
    <row r="23" spans="2:121" ht="4.1500000000000004" customHeight="1">
      <c r="B23" s="183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4"/>
      <c r="BR23" s="184"/>
      <c r="BS23" s="184"/>
      <c r="BT23" s="184"/>
      <c r="BU23" s="184"/>
      <c r="BV23" s="184"/>
      <c r="BW23" s="184"/>
      <c r="BX23" s="184"/>
      <c r="BY23" s="184"/>
      <c r="BZ23" s="184"/>
      <c r="CA23" s="184"/>
      <c r="CB23" s="184"/>
      <c r="CC23" s="184"/>
      <c r="CD23" s="184"/>
      <c r="CE23" s="184"/>
      <c r="CF23" s="184"/>
      <c r="CG23" s="184"/>
      <c r="CH23" s="184"/>
      <c r="CI23" s="184"/>
      <c r="CJ23" s="184"/>
      <c r="CK23" s="184"/>
      <c r="CL23" s="184"/>
      <c r="CM23" s="184"/>
      <c r="CN23" s="184"/>
      <c r="CO23" s="184"/>
      <c r="CP23" s="184"/>
      <c r="CQ23" s="184"/>
      <c r="CR23" s="184"/>
      <c r="CS23" s="184"/>
      <c r="CT23" s="184"/>
      <c r="CU23" s="184"/>
      <c r="CV23" s="184"/>
      <c r="CW23" s="184"/>
      <c r="CX23" s="184"/>
      <c r="CY23" s="184"/>
      <c r="CZ23" s="184"/>
      <c r="DA23" s="184"/>
      <c r="DB23" s="184"/>
      <c r="DC23" s="184"/>
      <c r="DD23" s="184"/>
      <c r="DE23" s="184"/>
      <c r="DF23" s="184"/>
      <c r="DG23" s="184"/>
      <c r="DH23" s="184"/>
      <c r="DI23" s="184"/>
      <c r="DJ23" s="184"/>
      <c r="DK23" s="184"/>
      <c r="DL23" s="184"/>
      <c r="DM23" s="184"/>
      <c r="DN23" s="184"/>
      <c r="DO23" s="184"/>
      <c r="DP23" s="184"/>
      <c r="DQ23" s="185"/>
    </row>
    <row r="24" spans="2:121" ht="4.1500000000000004" customHeight="1">
      <c r="B24" s="183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84"/>
      <c r="CK24" s="184"/>
      <c r="CL24" s="184"/>
      <c r="CM24" s="184"/>
      <c r="CN24" s="184"/>
      <c r="CO24" s="184"/>
      <c r="CP24" s="184"/>
      <c r="CQ24" s="184"/>
      <c r="CR24" s="184"/>
      <c r="CS24" s="184"/>
      <c r="CT24" s="184"/>
      <c r="CU24" s="184"/>
      <c r="CV24" s="184"/>
      <c r="CW24" s="184"/>
      <c r="CX24" s="184"/>
      <c r="CY24" s="184"/>
      <c r="CZ24" s="184"/>
      <c r="DA24" s="184"/>
      <c r="DB24" s="184"/>
      <c r="DC24" s="184"/>
      <c r="DD24" s="184"/>
      <c r="DE24" s="184"/>
      <c r="DF24" s="184"/>
      <c r="DG24" s="184"/>
      <c r="DH24" s="184"/>
      <c r="DI24" s="184"/>
      <c r="DJ24" s="184"/>
      <c r="DK24" s="184"/>
      <c r="DL24" s="184"/>
      <c r="DM24" s="184"/>
      <c r="DN24" s="184"/>
      <c r="DO24" s="184"/>
      <c r="DP24" s="184"/>
      <c r="DQ24" s="185"/>
    </row>
    <row r="25" spans="2:121" ht="4.1500000000000004" customHeight="1">
      <c r="B25" s="183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84"/>
      <c r="CK25" s="184"/>
      <c r="CL25" s="184"/>
      <c r="CM25" s="184"/>
      <c r="CN25" s="184"/>
      <c r="CO25" s="184"/>
      <c r="CP25" s="184"/>
      <c r="CQ25" s="184"/>
      <c r="CR25" s="184"/>
      <c r="CS25" s="184"/>
      <c r="CT25" s="184"/>
      <c r="CU25" s="184"/>
      <c r="CV25" s="184"/>
      <c r="CW25" s="184"/>
      <c r="CX25" s="184"/>
      <c r="CY25" s="184"/>
      <c r="CZ25" s="184"/>
      <c r="DA25" s="184"/>
      <c r="DB25" s="184"/>
      <c r="DC25" s="184"/>
      <c r="DD25" s="184"/>
      <c r="DE25" s="184"/>
      <c r="DF25" s="184"/>
      <c r="DG25" s="184"/>
      <c r="DH25" s="184"/>
      <c r="DI25" s="184"/>
      <c r="DJ25" s="184"/>
      <c r="DK25" s="184"/>
      <c r="DL25" s="184"/>
      <c r="DM25" s="184"/>
      <c r="DN25" s="184"/>
      <c r="DO25" s="184"/>
      <c r="DP25" s="184"/>
      <c r="DQ25" s="185"/>
    </row>
    <row r="26" spans="2:121" ht="4.1500000000000004" customHeight="1"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  <c r="CE26" s="184"/>
      <c r="CF26" s="184"/>
      <c r="CG26" s="184"/>
      <c r="CH26" s="184"/>
      <c r="CI26" s="184"/>
      <c r="CJ26" s="184"/>
      <c r="CK26" s="184"/>
      <c r="CL26" s="184"/>
      <c r="CM26" s="184"/>
      <c r="CN26" s="184"/>
      <c r="CO26" s="184"/>
      <c r="CP26" s="184"/>
      <c r="CQ26" s="184"/>
      <c r="CR26" s="184"/>
      <c r="CS26" s="184"/>
      <c r="CT26" s="184"/>
      <c r="CU26" s="184"/>
      <c r="CV26" s="184"/>
      <c r="CW26" s="184"/>
      <c r="CX26" s="184"/>
      <c r="CY26" s="184"/>
      <c r="CZ26" s="184"/>
      <c r="DA26" s="184"/>
      <c r="DB26" s="184"/>
      <c r="DC26" s="184"/>
      <c r="DD26" s="184"/>
      <c r="DE26" s="184"/>
      <c r="DF26" s="184"/>
      <c r="DG26" s="184"/>
      <c r="DH26" s="184"/>
      <c r="DI26" s="184"/>
      <c r="DJ26" s="184"/>
      <c r="DK26" s="184"/>
      <c r="DL26" s="184"/>
      <c r="DM26" s="184"/>
      <c r="DN26" s="184"/>
      <c r="DO26" s="184"/>
      <c r="DP26" s="184"/>
      <c r="DQ26" s="185"/>
    </row>
    <row r="27" spans="2:121" ht="4.1500000000000004" customHeight="1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4"/>
      <c r="BR27" s="184"/>
      <c r="BS27" s="184"/>
      <c r="BT27" s="184"/>
      <c r="BU27" s="184"/>
      <c r="BV27" s="184"/>
      <c r="BW27" s="184"/>
      <c r="BX27" s="184"/>
      <c r="BY27" s="184"/>
      <c r="BZ27" s="184"/>
      <c r="CA27" s="184"/>
      <c r="CB27" s="184"/>
      <c r="CC27" s="184"/>
      <c r="CD27" s="184"/>
      <c r="CE27" s="184"/>
      <c r="CF27" s="184"/>
      <c r="CG27" s="184"/>
      <c r="CH27" s="184"/>
      <c r="CI27" s="184"/>
      <c r="CJ27" s="184"/>
      <c r="CK27" s="184"/>
      <c r="CL27" s="184"/>
      <c r="CM27" s="184"/>
      <c r="CN27" s="184"/>
      <c r="CO27" s="184"/>
      <c r="CP27" s="184"/>
      <c r="CQ27" s="184"/>
      <c r="CR27" s="184"/>
      <c r="CS27" s="184"/>
      <c r="CT27" s="184"/>
      <c r="CU27" s="184"/>
      <c r="CV27" s="184"/>
      <c r="CW27" s="184"/>
      <c r="CX27" s="184"/>
      <c r="CY27" s="184"/>
      <c r="CZ27" s="184"/>
      <c r="DA27" s="184"/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  <c r="DL27" s="184"/>
      <c r="DM27" s="184"/>
      <c r="DN27" s="184"/>
      <c r="DO27" s="184"/>
      <c r="DP27" s="184"/>
      <c r="DQ27" s="185"/>
    </row>
    <row r="28" spans="2:121" ht="4.1500000000000004" customHeight="1"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84"/>
      <c r="CR28" s="184"/>
      <c r="CS28" s="184"/>
      <c r="CT28" s="184"/>
      <c r="CU28" s="184"/>
      <c r="CV28" s="184"/>
      <c r="CW28" s="184"/>
      <c r="CX28" s="184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  <c r="DM28" s="184"/>
      <c r="DN28" s="184"/>
      <c r="DO28" s="184"/>
      <c r="DP28" s="184"/>
      <c r="DQ28" s="185"/>
    </row>
    <row r="29" spans="2:121" ht="4.1500000000000004" customHeight="1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B29" s="184"/>
      <c r="CC29" s="184"/>
      <c r="CD29" s="184"/>
      <c r="CE29" s="184"/>
      <c r="CF29" s="184"/>
      <c r="CG29" s="184"/>
      <c r="CH29" s="184"/>
      <c r="CI29" s="184"/>
      <c r="CJ29" s="184"/>
      <c r="CK29" s="184"/>
      <c r="CL29" s="184"/>
      <c r="CM29" s="184"/>
      <c r="CN29" s="184"/>
      <c r="CO29" s="184"/>
      <c r="CP29" s="184"/>
      <c r="CQ29" s="184"/>
      <c r="CR29" s="184"/>
      <c r="CS29" s="184"/>
      <c r="CT29" s="184"/>
      <c r="CU29" s="184"/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4"/>
      <c r="DH29" s="184"/>
      <c r="DI29" s="184"/>
      <c r="DJ29" s="184"/>
      <c r="DK29" s="184"/>
      <c r="DL29" s="184"/>
      <c r="DM29" s="184"/>
      <c r="DN29" s="184"/>
      <c r="DO29" s="184"/>
      <c r="DP29" s="184"/>
      <c r="DQ29" s="185"/>
    </row>
    <row r="30" spans="2:121" ht="4.1500000000000004" customHeight="1">
      <c r="B30" s="183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  <c r="CB30" s="184"/>
      <c r="CC30" s="184"/>
      <c r="CD30" s="184"/>
      <c r="CE30" s="184"/>
      <c r="CF30" s="184"/>
      <c r="CG30" s="184"/>
      <c r="CH30" s="184"/>
      <c r="CI30" s="184"/>
      <c r="CJ30" s="184"/>
      <c r="CK30" s="184"/>
      <c r="CL30" s="184"/>
      <c r="CM30" s="184"/>
      <c r="CN30" s="184"/>
      <c r="CO30" s="184"/>
      <c r="CP30" s="184"/>
      <c r="CQ30" s="184"/>
      <c r="CR30" s="184"/>
      <c r="CS30" s="184"/>
      <c r="CT30" s="184"/>
      <c r="CU30" s="184"/>
      <c r="CV30" s="184"/>
      <c r="CW30" s="184"/>
      <c r="CX30" s="184"/>
      <c r="CY30" s="184"/>
      <c r="CZ30" s="184"/>
      <c r="DA30" s="184"/>
      <c r="DB30" s="184"/>
      <c r="DC30" s="184"/>
      <c r="DD30" s="184"/>
      <c r="DE30" s="184"/>
      <c r="DF30" s="184"/>
      <c r="DG30" s="184"/>
      <c r="DH30" s="184"/>
      <c r="DI30" s="184"/>
      <c r="DJ30" s="184"/>
      <c r="DK30" s="184"/>
      <c r="DL30" s="184"/>
      <c r="DM30" s="184"/>
      <c r="DN30" s="184"/>
      <c r="DO30" s="184"/>
      <c r="DP30" s="184"/>
      <c r="DQ30" s="185"/>
    </row>
    <row r="31" spans="2:121" ht="4.1500000000000004" customHeight="1">
      <c r="B31" s="183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  <c r="CE31" s="184"/>
      <c r="CF31" s="184"/>
      <c r="CG31" s="184"/>
      <c r="CH31" s="184"/>
      <c r="CI31" s="184"/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  <c r="DL31" s="184"/>
      <c r="DM31" s="184"/>
      <c r="DN31" s="184"/>
      <c r="DO31" s="184"/>
      <c r="DP31" s="184"/>
      <c r="DQ31" s="185"/>
    </row>
    <row r="32" spans="2:121" ht="4.1500000000000004" customHeight="1">
      <c r="B32" s="183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  <c r="CE32" s="184"/>
      <c r="CF32" s="184"/>
      <c r="CG32" s="184"/>
      <c r="CH32" s="184"/>
      <c r="CI32" s="184"/>
      <c r="CJ32" s="184"/>
      <c r="CK32" s="184"/>
      <c r="CL32" s="184"/>
      <c r="CM32" s="184"/>
      <c r="CN32" s="184"/>
      <c r="CO32" s="184"/>
      <c r="CP32" s="184"/>
      <c r="CQ32" s="184"/>
      <c r="CR32" s="184"/>
      <c r="CS32" s="184"/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  <c r="DM32" s="184"/>
      <c r="DN32" s="184"/>
      <c r="DO32" s="184"/>
      <c r="DP32" s="184"/>
      <c r="DQ32" s="185"/>
    </row>
    <row r="33" spans="2:121" ht="4.1500000000000004" customHeight="1"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  <c r="CB33" s="184"/>
      <c r="CC33" s="184"/>
      <c r="CD33" s="184"/>
      <c r="CE33" s="184"/>
      <c r="CF33" s="184"/>
      <c r="CG33" s="184"/>
      <c r="CH33" s="184"/>
      <c r="CI33" s="184"/>
      <c r="CJ33" s="184"/>
      <c r="CK33" s="184"/>
      <c r="CL33" s="184"/>
      <c r="CM33" s="184"/>
      <c r="CN33" s="184"/>
      <c r="CO33" s="184"/>
      <c r="CP33" s="184"/>
      <c r="CQ33" s="184"/>
      <c r="CR33" s="184"/>
      <c r="CS33" s="184"/>
      <c r="CT33" s="184"/>
      <c r="CU33" s="184"/>
      <c r="CV33" s="184"/>
      <c r="CW33" s="184"/>
      <c r="CX33" s="184"/>
      <c r="CY33" s="184"/>
      <c r="CZ33" s="184"/>
      <c r="DA33" s="184"/>
      <c r="DB33" s="184"/>
      <c r="DC33" s="184"/>
      <c r="DD33" s="184"/>
      <c r="DE33" s="184"/>
      <c r="DF33" s="184"/>
      <c r="DG33" s="184"/>
      <c r="DH33" s="184"/>
      <c r="DI33" s="184"/>
      <c r="DJ33" s="184"/>
      <c r="DK33" s="184"/>
      <c r="DL33" s="184"/>
      <c r="DM33" s="184"/>
      <c r="DN33" s="184"/>
      <c r="DO33" s="184"/>
      <c r="DP33" s="184"/>
      <c r="DQ33" s="185"/>
    </row>
    <row r="34" spans="2:121" ht="4.1500000000000004" customHeight="1"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  <c r="CB34" s="184"/>
      <c r="CC34" s="184"/>
      <c r="CD34" s="184"/>
      <c r="CE34" s="184"/>
      <c r="CF34" s="184"/>
      <c r="CG34" s="184"/>
      <c r="CH34" s="184"/>
      <c r="CI34" s="184"/>
      <c r="CJ34" s="184"/>
      <c r="CK34" s="184"/>
      <c r="CL34" s="184"/>
      <c r="CM34" s="184"/>
      <c r="CN34" s="184"/>
      <c r="CO34" s="184"/>
      <c r="CP34" s="184"/>
      <c r="CQ34" s="184"/>
      <c r="CR34" s="184"/>
      <c r="CS34" s="184"/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  <c r="DM34" s="184"/>
      <c r="DN34" s="184"/>
      <c r="DO34" s="184"/>
      <c r="DP34" s="184"/>
      <c r="DQ34" s="185"/>
    </row>
    <row r="35" spans="2:121" ht="4.1500000000000004" customHeight="1"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5"/>
    </row>
    <row r="36" spans="2:121" ht="4.1500000000000004" customHeight="1"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5"/>
    </row>
    <row r="37" spans="2:121" ht="4.1500000000000004" customHeight="1">
      <c r="B37" s="183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84"/>
      <c r="CO37" s="184"/>
      <c r="CP37" s="184"/>
      <c r="CQ37" s="184"/>
      <c r="CR37" s="184"/>
      <c r="CS37" s="184"/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84"/>
      <c r="DO37" s="184"/>
      <c r="DP37" s="184"/>
      <c r="DQ37" s="185"/>
    </row>
    <row r="38" spans="2:121" ht="4.1500000000000004" customHeight="1">
      <c r="B38" s="183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  <c r="CB38" s="184"/>
      <c r="CC38" s="184"/>
      <c r="CD38" s="184"/>
      <c r="CE38" s="184"/>
      <c r="CF38" s="184"/>
      <c r="CG38" s="184"/>
      <c r="CH38" s="184"/>
      <c r="CI38" s="184"/>
      <c r="CJ38" s="184"/>
      <c r="CK38" s="184"/>
      <c r="CL38" s="184"/>
      <c r="CM38" s="184"/>
      <c r="CN38" s="184"/>
      <c r="CO38" s="184"/>
      <c r="CP38" s="184"/>
      <c r="CQ38" s="184"/>
      <c r="CR38" s="184"/>
      <c r="CS38" s="184"/>
      <c r="CT38" s="184"/>
      <c r="CU38" s="184"/>
      <c r="CV38" s="184"/>
      <c r="CW38" s="184"/>
      <c r="CX38" s="184"/>
      <c r="CY38" s="184"/>
      <c r="CZ38" s="184"/>
      <c r="DA38" s="184"/>
      <c r="DB38" s="184"/>
      <c r="DC38" s="184"/>
      <c r="DD38" s="184"/>
      <c r="DE38" s="184"/>
      <c r="DF38" s="184"/>
      <c r="DG38" s="184"/>
      <c r="DH38" s="184"/>
      <c r="DI38" s="184"/>
      <c r="DJ38" s="184"/>
      <c r="DK38" s="184"/>
      <c r="DL38" s="184"/>
      <c r="DM38" s="184"/>
      <c r="DN38" s="184"/>
      <c r="DO38" s="184"/>
      <c r="DP38" s="184"/>
      <c r="DQ38" s="185"/>
    </row>
    <row r="39" spans="2:121" ht="4.1500000000000004" customHeight="1">
      <c r="B39" s="183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  <c r="CE39" s="184"/>
      <c r="CF39" s="184"/>
      <c r="CG39" s="184"/>
      <c r="CH39" s="184"/>
      <c r="CI39" s="184"/>
      <c r="CJ39" s="184"/>
      <c r="CK39" s="184"/>
      <c r="CL39" s="184"/>
      <c r="CM39" s="184"/>
      <c r="CN39" s="184"/>
      <c r="CO39" s="184"/>
      <c r="CP39" s="184"/>
      <c r="CQ39" s="184"/>
      <c r="CR39" s="184"/>
      <c r="CS39" s="184"/>
      <c r="CT39" s="184"/>
      <c r="CU39" s="184"/>
      <c r="CV39" s="184"/>
      <c r="CW39" s="184"/>
      <c r="CX39" s="184"/>
      <c r="CY39" s="184"/>
      <c r="CZ39" s="184"/>
      <c r="DA39" s="184"/>
      <c r="DB39" s="184"/>
      <c r="DC39" s="184"/>
      <c r="DD39" s="184"/>
      <c r="DE39" s="184"/>
      <c r="DF39" s="184"/>
      <c r="DG39" s="184"/>
      <c r="DH39" s="184"/>
      <c r="DI39" s="184"/>
      <c r="DJ39" s="184"/>
      <c r="DK39" s="184"/>
      <c r="DL39" s="184"/>
      <c r="DM39" s="184"/>
      <c r="DN39" s="184"/>
      <c r="DO39" s="184"/>
      <c r="DP39" s="184"/>
      <c r="DQ39" s="185"/>
    </row>
    <row r="40" spans="2:121" ht="4.1500000000000004" customHeight="1"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  <c r="CE40" s="184"/>
      <c r="CF40" s="184"/>
      <c r="CG40" s="184"/>
      <c r="CH40" s="184"/>
      <c r="CI40" s="184"/>
      <c r="CJ40" s="184"/>
      <c r="CK40" s="184"/>
      <c r="CL40" s="184"/>
      <c r="CM40" s="184"/>
      <c r="CN40" s="184"/>
      <c r="CO40" s="184"/>
      <c r="CP40" s="184"/>
      <c r="CQ40" s="184"/>
      <c r="CR40" s="184"/>
      <c r="CS40" s="184"/>
      <c r="CT40" s="184"/>
      <c r="CU40" s="184"/>
      <c r="CV40" s="184"/>
      <c r="CW40" s="184"/>
      <c r="CX40" s="184"/>
      <c r="CY40" s="184"/>
      <c r="CZ40" s="184"/>
      <c r="DA40" s="184"/>
      <c r="DB40" s="184"/>
      <c r="DC40" s="184"/>
      <c r="DD40" s="184"/>
      <c r="DE40" s="184"/>
      <c r="DF40" s="184"/>
      <c r="DG40" s="184"/>
      <c r="DH40" s="184"/>
      <c r="DI40" s="184"/>
      <c r="DJ40" s="184"/>
      <c r="DK40" s="184"/>
      <c r="DL40" s="184"/>
      <c r="DM40" s="184"/>
      <c r="DN40" s="184"/>
      <c r="DO40" s="184"/>
      <c r="DP40" s="184"/>
      <c r="DQ40" s="185"/>
    </row>
    <row r="41" spans="2:121" ht="4.1500000000000004" customHeight="1"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  <c r="CB41" s="184"/>
      <c r="CC41" s="184"/>
      <c r="CD41" s="184"/>
      <c r="CE41" s="184"/>
      <c r="CF41" s="184"/>
      <c r="CG41" s="184"/>
      <c r="CH41" s="184"/>
      <c r="CI41" s="184"/>
      <c r="CJ41" s="184"/>
      <c r="CK41" s="184"/>
      <c r="CL41" s="184"/>
      <c r="CM41" s="184"/>
      <c r="CN41" s="184"/>
      <c r="CO41" s="184"/>
      <c r="CP41" s="184"/>
      <c r="CQ41" s="184"/>
      <c r="CR41" s="184"/>
      <c r="CS41" s="184"/>
      <c r="CT41" s="184"/>
      <c r="CU41" s="184"/>
      <c r="CV41" s="184"/>
      <c r="CW41" s="184"/>
      <c r="CX41" s="184"/>
      <c r="CY41" s="184"/>
      <c r="CZ41" s="184"/>
      <c r="DA41" s="184"/>
      <c r="DB41" s="184"/>
      <c r="DC41" s="184"/>
      <c r="DD41" s="184"/>
      <c r="DE41" s="184"/>
      <c r="DF41" s="184"/>
      <c r="DG41" s="184"/>
      <c r="DH41" s="184"/>
      <c r="DI41" s="184"/>
      <c r="DJ41" s="184"/>
      <c r="DK41" s="184"/>
      <c r="DL41" s="184"/>
      <c r="DM41" s="184"/>
      <c r="DN41" s="184"/>
      <c r="DO41" s="184"/>
      <c r="DP41" s="184"/>
      <c r="DQ41" s="185"/>
    </row>
    <row r="42" spans="2:121" ht="4.1500000000000004" customHeight="1">
      <c r="B42" s="183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  <c r="CB42" s="184"/>
      <c r="CC42" s="184"/>
      <c r="CD42" s="184"/>
      <c r="CE42" s="184"/>
      <c r="CF42" s="184"/>
      <c r="CG42" s="184"/>
      <c r="CH42" s="184"/>
      <c r="CI42" s="184"/>
      <c r="CJ42" s="184"/>
      <c r="CK42" s="184"/>
      <c r="CL42" s="184"/>
      <c r="CM42" s="184"/>
      <c r="CN42" s="184"/>
      <c r="CO42" s="184"/>
      <c r="CP42" s="184"/>
      <c r="CQ42" s="184"/>
      <c r="CR42" s="184"/>
      <c r="CS42" s="184"/>
      <c r="CT42" s="184"/>
      <c r="CU42" s="184"/>
      <c r="CV42" s="184"/>
      <c r="CW42" s="184"/>
      <c r="CX42" s="184"/>
      <c r="CY42" s="184"/>
      <c r="CZ42" s="184"/>
      <c r="DA42" s="184"/>
      <c r="DB42" s="184"/>
      <c r="DC42" s="184"/>
      <c r="DD42" s="184"/>
      <c r="DE42" s="184"/>
      <c r="DF42" s="184"/>
      <c r="DG42" s="184"/>
      <c r="DH42" s="184"/>
      <c r="DI42" s="184"/>
      <c r="DJ42" s="184"/>
      <c r="DK42" s="184"/>
      <c r="DL42" s="184"/>
      <c r="DM42" s="184"/>
      <c r="DN42" s="184"/>
      <c r="DO42" s="184"/>
      <c r="DP42" s="184"/>
      <c r="DQ42" s="185"/>
    </row>
    <row r="43" spans="2:121" ht="4.1500000000000004" customHeight="1">
      <c r="B43" s="183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  <c r="CB43" s="184"/>
      <c r="CC43" s="184"/>
      <c r="CD43" s="184"/>
      <c r="CE43" s="184"/>
      <c r="CF43" s="184"/>
      <c r="CG43" s="184"/>
      <c r="CH43" s="184"/>
      <c r="CI43" s="184"/>
      <c r="CJ43" s="184"/>
      <c r="CK43" s="184"/>
      <c r="CL43" s="184"/>
      <c r="CM43" s="184"/>
      <c r="CN43" s="184"/>
      <c r="CO43" s="184"/>
      <c r="CP43" s="184"/>
      <c r="CQ43" s="184"/>
      <c r="CR43" s="184"/>
      <c r="CS43" s="184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5"/>
    </row>
    <row r="44" spans="2:121" ht="4.1500000000000004" customHeight="1">
      <c r="B44" s="183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  <c r="CB44" s="184"/>
      <c r="CC44" s="184"/>
      <c r="CD44" s="184"/>
      <c r="CE44" s="184"/>
      <c r="CF44" s="184"/>
      <c r="CG44" s="184"/>
      <c r="CH44" s="184"/>
      <c r="CI44" s="184"/>
      <c r="CJ44" s="184"/>
      <c r="CK44" s="184"/>
      <c r="CL44" s="184"/>
      <c r="CM44" s="184"/>
      <c r="CN44" s="184"/>
      <c r="CO44" s="184"/>
      <c r="CP44" s="184"/>
      <c r="CQ44" s="184"/>
      <c r="CR44" s="184"/>
      <c r="CS44" s="184"/>
      <c r="CT44" s="184"/>
      <c r="CU44" s="184"/>
      <c r="CV44" s="184"/>
      <c r="CW44" s="184"/>
      <c r="CX44" s="184"/>
      <c r="CY44" s="184"/>
      <c r="CZ44" s="184"/>
      <c r="DA44" s="184"/>
      <c r="DB44" s="184"/>
      <c r="DC44" s="184"/>
      <c r="DD44" s="184"/>
      <c r="DE44" s="184"/>
      <c r="DF44" s="184"/>
      <c r="DG44" s="184"/>
      <c r="DH44" s="184"/>
      <c r="DI44" s="184"/>
      <c r="DJ44" s="184"/>
      <c r="DK44" s="184"/>
      <c r="DL44" s="184"/>
      <c r="DM44" s="184"/>
      <c r="DN44" s="184"/>
      <c r="DO44" s="184"/>
      <c r="DP44" s="184"/>
      <c r="DQ44" s="185"/>
    </row>
    <row r="45" spans="2:121" ht="4.1500000000000004" customHeight="1">
      <c r="B45" s="183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  <c r="CB45" s="184"/>
      <c r="CC45" s="184"/>
      <c r="CD45" s="184"/>
      <c r="CE45" s="184"/>
      <c r="CF45" s="184"/>
      <c r="CG45" s="184"/>
      <c r="CH45" s="184"/>
      <c r="CI45" s="184"/>
      <c r="CJ45" s="184"/>
      <c r="CK45" s="184"/>
      <c r="CL45" s="184"/>
      <c r="CM45" s="184"/>
      <c r="CN45" s="184"/>
      <c r="CO45" s="184"/>
      <c r="CP45" s="184"/>
      <c r="CQ45" s="184"/>
      <c r="CR45" s="184"/>
      <c r="CS45" s="184"/>
      <c r="CT45" s="184"/>
      <c r="CU45" s="184"/>
      <c r="CV45" s="184"/>
      <c r="CW45" s="184"/>
      <c r="CX45" s="184"/>
      <c r="CY45" s="184"/>
      <c r="CZ45" s="184"/>
      <c r="DA45" s="184"/>
      <c r="DB45" s="184"/>
      <c r="DC45" s="184"/>
      <c r="DD45" s="184"/>
      <c r="DE45" s="184"/>
      <c r="DF45" s="184"/>
      <c r="DG45" s="184"/>
      <c r="DH45" s="184"/>
      <c r="DI45" s="184"/>
      <c r="DJ45" s="184"/>
      <c r="DK45" s="184"/>
      <c r="DL45" s="184"/>
      <c r="DM45" s="184"/>
      <c r="DN45" s="184"/>
      <c r="DO45" s="184"/>
      <c r="DP45" s="184"/>
      <c r="DQ45" s="185"/>
    </row>
    <row r="46" spans="2:121" ht="4.1500000000000004" customHeight="1">
      <c r="B46" s="183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5"/>
    </row>
    <row r="47" spans="2:121" ht="4.1500000000000004" customHeight="1">
      <c r="B47" s="183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  <c r="CB47" s="184"/>
      <c r="CC47" s="184"/>
      <c r="CD47" s="184"/>
      <c r="CE47" s="184"/>
      <c r="CF47" s="184"/>
      <c r="CG47" s="184"/>
      <c r="CH47" s="184"/>
      <c r="CI47" s="184"/>
      <c r="CJ47" s="184"/>
      <c r="CK47" s="184"/>
      <c r="CL47" s="184"/>
      <c r="CM47" s="184"/>
      <c r="CN47" s="184"/>
      <c r="CO47" s="184"/>
      <c r="CP47" s="184"/>
      <c r="CQ47" s="184"/>
      <c r="CR47" s="184"/>
      <c r="CS47" s="184"/>
      <c r="CT47" s="184"/>
      <c r="CU47" s="184"/>
      <c r="CV47" s="184"/>
      <c r="CW47" s="184"/>
      <c r="CX47" s="184"/>
      <c r="CY47" s="184"/>
      <c r="CZ47" s="184"/>
      <c r="DA47" s="184"/>
      <c r="DB47" s="184"/>
      <c r="DC47" s="184"/>
      <c r="DD47" s="184"/>
      <c r="DE47" s="184"/>
      <c r="DF47" s="184"/>
      <c r="DG47" s="184"/>
      <c r="DH47" s="184"/>
      <c r="DI47" s="184"/>
      <c r="DJ47" s="184"/>
      <c r="DK47" s="184"/>
      <c r="DL47" s="184"/>
      <c r="DM47" s="184"/>
      <c r="DN47" s="184"/>
      <c r="DO47" s="184"/>
      <c r="DP47" s="184"/>
      <c r="DQ47" s="185"/>
    </row>
    <row r="48" spans="2:121" ht="4.1500000000000004" customHeight="1">
      <c r="B48" s="183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  <c r="CE48" s="184"/>
      <c r="CF48" s="184"/>
      <c r="CG48" s="184"/>
      <c r="CH48" s="184"/>
      <c r="CI48" s="184"/>
      <c r="CJ48" s="184"/>
      <c r="CK48" s="184"/>
      <c r="CL48" s="184"/>
      <c r="CM48" s="184"/>
      <c r="CN48" s="184"/>
      <c r="CO48" s="184"/>
      <c r="CP48" s="184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5"/>
    </row>
    <row r="49" spans="2:121" ht="4.1500000000000004" customHeight="1">
      <c r="B49" s="183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184"/>
      <c r="CD49" s="184"/>
      <c r="CE49" s="184"/>
      <c r="CF49" s="184"/>
      <c r="CG49" s="184"/>
      <c r="CH49" s="184"/>
      <c r="CI49" s="184"/>
      <c r="CJ49" s="184"/>
      <c r="CK49" s="184"/>
      <c r="CL49" s="184"/>
      <c r="CM49" s="184"/>
      <c r="CN49" s="184"/>
      <c r="CO49" s="184"/>
      <c r="CP49" s="184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5"/>
    </row>
    <row r="50" spans="2:121" ht="4.1500000000000004" customHeight="1">
      <c r="B50" s="183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5"/>
    </row>
    <row r="51" spans="2:121" ht="4.1500000000000004" customHeight="1">
      <c r="B51" s="183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  <c r="CF51" s="184"/>
      <c r="CG51" s="184"/>
      <c r="CH51" s="184"/>
      <c r="CI51" s="184"/>
      <c r="CJ51" s="184"/>
      <c r="CK51" s="184"/>
      <c r="CL51" s="184"/>
      <c r="CM51" s="184"/>
      <c r="CN51" s="184"/>
      <c r="CO51" s="184"/>
      <c r="CP51" s="184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5"/>
    </row>
    <row r="52" spans="2:121" ht="4.1500000000000004" customHeight="1">
      <c r="B52" s="183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4"/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  <c r="CE52" s="184"/>
      <c r="CF52" s="184"/>
      <c r="CG52" s="184"/>
      <c r="CH52" s="184"/>
      <c r="CI52" s="184"/>
      <c r="CJ52" s="184"/>
      <c r="CK52" s="184"/>
      <c r="CL52" s="184"/>
      <c r="CM52" s="184"/>
      <c r="CN52" s="184"/>
      <c r="CO52" s="184"/>
      <c r="CP52" s="184"/>
      <c r="CQ52" s="184"/>
      <c r="CR52" s="184"/>
      <c r="CS52" s="184"/>
      <c r="CT52" s="184"/>
      <c r="CU52" s="184"/>
      <c r="CV52" s="184"/>
      <c r="CW52" s="184"/>
      <c r="CX52" s="184"/>
      <c r="CY52" s="184"/>
      <c r="CZ52" s="184"/>
      <c r="DA52" s="184"/>
      <c r="DB52" s="184"/>
      <c r="DC52" s="184"/>
      <c r="DD52" s="184"/>
      <c r="DE52" s="184"/>
      <c r="DF52" s="184"/>
      <c r="DG52" s="184"/>
      <c r="DH52" s="184"/>
      <c r="DI52" s="184"/>
      <c r="DJ52" s="184"/>
      <c r="DK52" s="184"/>
      <c r="DL52" s="184"/>
      <c r="DM52" s="184"/>
      <c r="DN52" s="184"/>
      <c r="DO52" s="184"/>
      <c r="DP52" s="184"/>
      <c r="DQ52" s="185"/>
    </row>
    <row r="53" spans="2:121" ht="4.1500000000000004" customHeight="1">
      <c r="B53" s="183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4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  <c r="CF53" s="184"/>
      <c r="CG53" s="184"/>
      <c r="CH53" s="184"/>
      <c r="CI53" s="184"/>
      <c r="CJ53" s="184"/>
      <c r="CK53" s="184"/>
      <c r="CL53" s="184"/>
      <c r="CM53" s="184"/>
      <c r="CN53" s="184"/>
      <c r="CO53" s="184"/>
      <c r="CP53" s="184"/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5"/>
    </row>
    <row r="54" spans="2:121" ht="4.1500000000000004" customHeight="1">
      <c r="B54" s="183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84"/>
      <c r="BC54" s="184"/>
      <c r="BD54" s="184"/>
      <c r="BE54" s="184"/>
      <c r="BF54" s="184"/>
      <c r="BG54" s="184"/>
      <c r="BH54" s="184"/>
      <c r="BI54" s="184"/>
      <c r="BJ54" s="184"/>
      <c r="BK54" s="184"/>
      <c r="BL54" s="184"/>
      <c r="BM54" s="184"/>
      <c r="BN54" s="184"/>
      <c r="BO54" s="184"/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  <c r="CB54" s="184"/>
      <c r="CC54" s="184"/>
      <c r="CD54" s="184"/>
      <c r="CE54" s="184"/>
      <c r="CF54" s="184"/>
      <c r="CG54" s="184"/>
      <c r="CH54" s="184"/>
      <c r="CI54" s="184"/>
      <c r="CJ54" s="184"/>
      <c r="CK54" s="184"/>
      <c r="CL54" s="184"/>
      <c r="CM54" s="184"/>
      <c r="CN54" s="184"/>
      <c r="CO54" s="184"/>
      <c r="CP54" s="184"/>
      <c r="CQ54" s="184"/>
      <c r="CR54" s="184"/>
      <c r="CS54" s="184"/>
      <c r="CT54" s="184"/>
      <c r="CU54" s="184"/>
      <c r="CV54" s="184"/>
      <c r="CW54" s="184"/>
      <c r="CX54" s="184"/>
      <c r="CY54" s="184"/>
      <c r="CZ54" s="184"/>
      <c r="DA54" s="184"/>
      <c r="DB54" s="184"/>
      <c r="DC54" s="184"/>
      <c r="DD54" s="184"/>
      <c r="DE54" s="184"/>
      <c r="DF54" s="184"/>
      <c r="DG54" s="184"/>
      <c r="DH54" s="184"/>
      <c r="DI54" s="184"/>
      <c r="DJ54" s="184"/>
      <c r="DK54" s="184"/>
      <c r="DL54" s="184"/>
      <c r="DM54" s="184"/>
      <c r="DN54" s="184"/>
      <c r="DO54" s="184"/>
      <c r="DP54" s="184"/>
      <c r="DQ54" s="185"/>
    </row>
    <row r="55" spans="2:121" ht="4.1500000000000004" customHeight="1">
      <c r="B55" s="183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  <c r="CE55" s="184"/>
      <c r="CF55" s="184"/>
      <c r="CG55" s="184"/>
      <c r="CH55" s="184"/>
      <c r="CI55" s="184"/>
      <c r="CJ55" s="184"/>
      <c r="CK55" s="184"/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84"/>
      <c r="DO55" s="184"/>
      <c r="DP55" s="184"/>
      <c r="DQ55" s="185"/>
    </row>
    <row r="56" spans="2:121" ht="4.1500000000000004" customHeight="1"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5"/>
    </row>
    <row r="57" spans="2:121" ht="4.1500000000000004" customHeight="1">
      <c r="B57" s="183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  <c r="CB57" s="184"/>
      <c r="CC57" s="184"/>
      <c r="CD57" s="184"/>
      <c r="CE57" s="184"/>
      <c r="CF57" s="184"/>
      <c r="CG57" s="184"/>
      <c r="CH57" s="184"/>
      <c r="CI57" s="184"/>
      <c r="CJ57" s="184"/>
      <c r="CK57" s="184"/>
      <c r="CL57" s="184"/>
      <c r="CM57" s="184"/>
      <c r="CN57" s="184"/>
      <c r="CO57" s="184"/>
      <c r="CP57" s="184"/>
      <c r="CQ57" s="184"/>
      <c r="CR57" s="184"/>
      <c r="CS57" s="184"/>
      <c r="CT57" s="184"/>
      <c r="CU57" s="184"/>
      <c r="CV57" s="184"/>
      <c r="CW57" s="184"/>
      <c r="CX57" s="184"/>
      <c r="CY57" s="184"/>
      <c r="CZ57" s="184"/>
      <c r="DA57" s="184"/>
      <c r="DB57" s="184"/>
      <c r="DC57" s="184"/>
      <c r="DD57" s="184"/>
      <c r="DE57" s="184"/>
      <c r="DF57" s="184"/>
      <c r="DG57" s="184"/>
      <c r="DH57" s="184"/>
      <c r="DI57" s="184"/>
      <c r="DJ57" s="184"/>
      <c r="DK57" s="184"/>
      <c r="DL57" s="184"/>
      <c r="DM57" s="184"/>
      <c r="DN57" s="184"/>
      <c r="DO57" s="184"/>
      <c r="DP57" s="184"/>
      <c r="DQ57" s="185"/>
    </row>
    <row r="58" spans="2:121" ht="4.1500000000000004" customHeight="1">
      <c r="B58" s="183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4"/>
      <c r="AT58" s="184"/>
      <c r="AU58" s="184"/>
      <c r="AV58" s="184"/>
      <c r="AW58" s="184"/>
      <c r="AX58" s="184"/>
      <c r="AY58" s="184"/>
      <c r="AZ58" s="184"/>
      <c r="BA58" s="184"/>
      <c r="BB58" s="184"/>
      <c r="BC58" s="184"/>
      <c r="BD58" s="184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  <c r="CE58" s="184"/>
      <c r="CF58" s="184"/>
      <c r="CG58" s="184"/>
      <c r="CH58" s="184"/>
      <c r="CI58" s="184"/>
      <c r="CJ58" s="184"/>
      <c r="CK58" s="184"/>
      <c r="CL58" s="184"/>
      <c r="CM58" s="184"/>
      <c r="CN58" s="184"/>
      <c r="CO58" s="184"/>
      <c r="CP58" s="184"/>
      <c r="CQ58" s="184"/>
      <c r="CR58" s="184"/>
      <c r="CS58" s="184"/>
      <c r="CT58" s="184"/>
      <c r="CU58" s="184"/>
      <c r="CV58" s="184"/>
      <c r="CW58" s="184"/>
      <c r="CX58" s="184"/>
      <c r="CY58" s="184"/>
      <c r="CZ58" s="184"/>
      <c r="DA58" s="184"/>
      <c r="DB58" s="184"/>
      <c r="DC58" s="184"/>
      <c r="DD58" s="184"/>
      <c r="DE58" s="184"/>
      <c r="DF58" s="184"/>
      <c r="DG58" s="184"/>
      <c r="DH58" s="184"/>
      <c r="DI58" s="184"/>
      <c r="DJ58" s="184"/>
      <c r="DK58" s="184"/>
      <c r="DL58" s="184"/>
      <c r="DM58" s="184"/>
      <c r="DN58" s="184"/>
      <c r="DO58" s="184"/>
      <c r="DP58" s="184"/>
      <c r="DQ58" s="185"/>
    </row>
    <row r="59" spans="2:121" ht="4.1500000000000004" customHeight="1">
      <c r="B59" s="183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4"/>
      <c r="AU59" s="184"/>
      <c r="AV59" s="184"/>
      <c r="AW59" s="184"/>
      <c r="AX59" s="184"/>
      <c r="AY59" s="184"/>
      <c r="AZ59" s="184"/>
      <c r="BA59" s="184"/>
      <c r="BB59" s="184"/>
      <c r="BC59" s="184"/>
      <c r="BD59" s="184"/>
      <c r="BE59" s="184"/>
      <c r="BF59" s="184"/>
      <c r="BG59" s="184"/>
      <c r="BH59" s="184"/>
      <c r="BI59" s="184"/>
      <c r="BJ59" s="184"/>
      <c r="BK59" s="184"/>
      <c r="BL59" s="184"/>
      <c r="BM59" s="184"/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  <c r="CE59" s="184"/>
      <c r="CF59" s="184"/>
      <c r="CG59" s="184"/>
      <c r="CH59" s="184"/>
      <c r="CI59" s="184"/>
      <c r="CJ59" s="184"/>
      <c r="CK59" s="184"/>
      <c r="CL59" s="184"/>
      <c r="CM59" s="184"/>
      <c r="CN59" s="184"/>
      <c r="CO59" s="184"/>
      <c r="CP59" s="184"/>
      <c r="CQ59" s="184"/>
      <c r="CR59" s="184"/>
      <c r="CS59" s="184"/>
      <c r="CT59" s="184"/>
      <c r="CU59" s="184"/>
      <c r="CV59" s="184"/>
      <c r="CW59" s="184"/>
      <c r="CX59" s="184"/>
      <c r="CY59" s="184"/>
      <c r="CZ59" s="184"/>
      <c r="DA59" s="184"/>
      <c r="DB59" s="184"/>
      <c r="DC59" s="184"/>
      <c r="DD59" s="184"/>
      <c r="DE59" s="184"/>
      <c r="DF59" s="184"/>
      <c r="DG59" s="184"/>
      <c r="DH59" s="184"/>
      <c r="DI59" s="184"/>
      <c r="DJ59" s="184"/>
      <c r="DK59" s="184"/>
      <c r="DL59" s="184"/>
      <c r="DM59" s="184"/>
      <c r="DN59" s="184"/>
      <c r="DO59" s="184"/>
      <c r="DP59" s="184"/>
      <c r="DQ59" s="185"/>
    </row>
    <row r="60" spans="2:121" ht="4.1500000000000004" customHeight="1">
      <c r="B60" s="183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  <c r="BI60" s="184"/>
      <c r="BJ60" s="184"/>
      <c r="BK60" s="184"/>
      <c r="BL60" s="184"/>
      <c r="BM60" s="184"/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  <c r="CB60" s="184"/>
      <c r="CC60" s="184"/>
      <c r="CD60" s="184"/>
      <c r="CE60" s="184"/>
      <c r="CF60" s="184"/>
      <c r="CG60" s="184"/>
      <c r="CH60" s="184"/>
      <c r="CI60" s="184"/>
      <c r="CJ60" s="184"/>
      <c r="CK60" s="184"/>
      <c r="CL60" s="184"/>
      <c r="CM60" s="184"/>
      <c r="CN60" s="184"/>
      <c r="CO60" s="184"/>
      <c r="CP60" s="184"/>
      <c r="CQ60" s="184"/>
      <c r="CR60" s="184"/>
      <c r="CS60" s="184"/>
      <c r="CT60" s="184"/>
      <c r="CU60" s="184"/>
      <c r="CV60" s="184"/>
      <c r="CW60" s="184"/>
      <c r="CX60" s="184"/>
      <c r="CY60" s="184"/>
      <c r="CZ60" s="184"/>
      <c r="DA60" s="184"/>
      <c r="DB60" s="184"/>
      <c r="DC60" s="184"/>
      <c r="DD60" s="184"/>
      <c r="DE60" s="184"/>
      <c r="DF60" s="184"/>
      <c r="DG60" s="184"/>
      <c r="DH60" s="184"/>
      <c r="DI60" s="184"/>
      <c r="DJ60" s="184"/>
      <c r="DK60" s="184"/>
      <c r="DL60" s="184"/>
      <c r="DM60" s="184"/>
      <c r="DN60" s="184"/>
      <c r="DO60" s="184"/>
      <c r="DP60" s="184"/>
      <c r="DQ60" s="185"/>
    </row>
    <row r="61" spans="2:121" ht="4.1500000000000004" customHeight="1">
      <c r="B61" s="183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  <c r="CE61" s="184"/>
      <c r="CF61" s="184"/>
      <c r="CG61" s="184"/>
      <c r="CH61" s="184"/>
      <c r="CI61" s="184"/>
      <c r="CJ61" s="184"/>
      <c r="CK61" s="184"/>
      <c r="CL61" s="184"/>
      <c r="CM61" s="184"/>
      <c r="CN61" s="184"/>
      <c r="CO61" s="184"/>
      <c r="CP61" s="184"/>
      <c r="CQ61" s="184"/>
      <c r="CR61" s="184"/>
      <c r="CS61" s="184"/>
      <c r="CT61" s="184"/>
      <c r="CU61" s="184"/>
      <c r="CV61" s="184"/>
      <c r="CW61" s="184"/>
      <c r="CX61" s="184"/>
      <c r="CY61" s="184"/>
      <c r="CZ61" s="184"/>
      <c r="DA61" s="184"/>
      <c r="DB61" s="184"/>
      <c r="DC61" s="184"/>
      <c r="DD61" s="184"/>
      <c r="DE61" s="184"/>
      <c r="DF61" s="184"/>
      <c r="DG61" s="184"/>
      <c r="DH61" s="184"/>
      <c r="DI61" s="184"/>
      <c r="DJ61" s="184"/>
      <c r="DK61" s="184"/>
      <c r="DL61" s="184"/>
      <c r="DM61" s="184"/>
      <c r="DN61" s="184"/>
      <c r="DO61" s="184"/>
      <c r="DP61" s="184"/>
      <c r="DQ61" s="185"/>
    </row>
    <row r="62" spans="2:121" ht="4.1500000000000004" customHeight="1">
      <c r="B62" s="183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4"/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D62" s="184"/>
      <c r="CE62" s="184"/>
      <c r="CF62" s="184"/>
      <c r="CG62" s="184"/>
      <c r="CH62" s="184"/>
      <c r="CI62" s="184"/>
      <c r="CJ62" s="184"/>
      <c r="CK62" s="184"/>
      <c r="CL62" s="184"/>
      <c r="CM62" s="184"/>
      <c r="CN62" s="184"/>
      <c r="CO62" s="184"/>
      <c r="CP62" s="184"/>
      <c r="CQ62" s="184"/>
      <c r="CR62" s="184"/>
      <c r="CS62" s="184"/>
      <c r="CT62" s="184"/>
      <c r="CU62" s="184"/>
      <c r="CV62" s="184"/>
      <c r="CW62" s="184"/>
      <c r="CX62" s="184"/>
      <c r="CY62" s="184"/>
      <c r="CZ62" s="184"/>
      <c r="DA62" s="184"/>
      <c r="DB62" s="184"/>
      <c r="DC62" s="184"/>
      <c r="DD62" s="184"/>
      <c r="DE62" s="184"/>
      <c r="DF62" s="184"/>
      <c r="DG62" s="184"/>
      <c r="DH62" s="184"/>
      <c r="DI62" s="184"/>
      <c r="DJ62" s="184"/>
      <c r="DK62" s="184"/>
      <c r="DL62" s="184"/>
      <c r="DM62" s="184"/>
      <c r="DN62" s="184"/>
      <c r="DO62" s="184"/>
      <c r="DP62" s="184"/>
      <c r="DQ62" s="185"/>
    </row>
    <row r="63" spans="2:121" ht="4.1500000000000004" customHeight="1">
      <c r="B63" s="183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  <c r="CE63" s="184"/>
      <c r="CF63" s="184"/>
      <c r="CG63" s="184"/>
      <c r="CH63" s="184"/>
      <c r="CI63" s="184"/>
      <c r="CJ63" s="184"/>
      <c r="CK63" s="184"/>
      <c r="CL63" s="184"/>
      <c r="CM63" s="184"/>
      <c r="CN63" s="184"/>
      <c r="CO63" s="184"/>
      <c r="CP63" s="184"/>
      <c r="CQ63" s="184"/>
      <c r="CR63" s="184"/>
      <c r="CS63" s="184"/>
      <c r="CT63" s="184"/>
      <c r="CU63" s="184"/>
      <c r="CV63" s="184"/>
      <c r="CW63" s="184"/>
      <c r="CX63" s="184"/>
      <c r="CY63" s="184"/>
      <c r="CZ63" s="184"/>
      <c r="DA63" s="184"/>
      <c r="DB63" s="184"/>
      <c r="DC63" s="184"/>
      <c r="DD63" s="184"/>
      <c r="DE63" s="184"/>
      <c r="DF63" s="184"/>
      <c r="DG63" s="184"/>
      <c r="DH63" s="184"/>
      <c r="DI63" s="184"/>
      <c r="DJ63" s="184"/>
      <c r="DK63" s="184"/>
      <c r="DL63" s="184"/>
      <c r="DM63" s="184"/>
      <c r="DN63" s="184"/>
      <c r="DO63" s="184"/>
      <c r="DP63" s="184"/>
      <c r="DQ63" s="185"/>
    </row>
    <row r="64" spans="2:121" ht="4.1500000000000004" customHeight="1">
      <c r="B64" s="183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  <c r="CE64" s="184"/>
      <c r="CF64" s="184"/>
      <c r="CG64" s="184"/>
      <c r="CH64" s="184"/>
      <c r="CI64" s="184"/>
      <c r="CJ64" s="184"/>
      <c r="CK64" s="184"/>
      <c r="CL64" s="184"/>
      <c r="CM64" s="184"/>
      <c r="CN64" s="184"/>
      <c r="CO64" s="184"/>
      <c r="CP64" s="184"/>
      <c r="CQ64" s="184"/>
      <c r="CR64" s="184"/>
      <c r="CS64" s="184"/>
      <c r="CT64" s="184"/>
      <c r="CU64" s="184"/>
      <c r="CV64" s="184"/>
      <c r="CW64" s="184"/>
      <c r="CX64" s="184"/>
      <c r="CY64" s="184"/>
      <c r="CZ64" s="184"/>
      <c r="DA64" s="184"/>
      <c r="DB64" s="184"/>
      <c r="DC64" s="184"/>
      <c r="DD64" s="184"/>
      <c r="DE64" s="184"/>
      <c r="DF64" s="184"/>
      <c r="DG64" s="184"/>
      <c r="DH64" s="184"/>
      <c r="DI64" s="184"/>
      <c r="DJ64" s="184"/>
      <c r="DK64" s="184"/>
      <c r="DL64" s="184"/>
      <c r="DM64" s="184"/>
      <c r="DN64" s="184"/>
      <c r="DO64" s="184"/>
      <c r="DP64" s="184"/>
      <c r="DQ64" s="185"/>
    </row>
    <row r="65" spans="2:121" ht="4.1500000000000004" customHeight="1">
      <c r="B65" s="183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4"/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  <c r="CB65" s="184"/>
      <c r="CC65" s="184"/>
      <c r="CD65" s="184"/>
      <c r="CE65" s="184"/>
      <c r="CF65" s="184"/>
      <c r="CG65" s="184"/>
      <c r="CH65" s="184"/>
      <c r="CI65" s="184"/>
      <c r="CJ65" s="184"/>
      <c r="CK65" s="184"/>
      <c r="CL65" s="184"/>
      <c r="CM65" s="184"/>
      <c r="CN65" s="184"/>
      <c r="CO65" s="184"/>
      <c r="CP65" s="184"/>
      <c r="CQ65" s="184"/>
      <c r="CR65" s="184"/>
      <c r="CS65" s="184"/>
      <c r="CT65" s="184"/>
      <c r="CU65" s="184"/>
      <c r="CV65" s="184"/>
      <c r="CW65" s="184"/>
      <c r="CX65" s="184"/>
      <c r="CY65" s="184"/>
      <c r="CZ65" s="184"/>
      <c r="DA65" s="184"/>
      <c r="DB65" s="184"/>
      <c r="DC65" s="184"/>
      <c r="DD65" s="184"/>
      <c r="DE65" s="184"/>
      <c r="DF65" s="184"/>
      <c r="DG65" s="184"/>
      <c r="DH65" s="184"/>
      <c r="DI65" s="184"/>
      <c r="DJ65" s="184"/>
      <c r="DK65" s="184"/>
      <c r="DL65" s="184"/>
      <c r="DM65" s="184"/>
      <c r="DN65" s="184"/>
      <c r="DO65" s="184"/>
      <c r="DP65" s="184"/>
      <c r="DQ65" s="185"/>
    </row>
    <row r="66" spans="2:121" ht="4.1500000000000004" customHeight="1">
      <c r="B66" s="183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  <c r="CE66" s="184"/>
      <c r="CF66" s="184"/>
      <c r="CG66" s="184"/>
      <c r="CH66" s="184"/>
      <c r="CI66" s="184"/>
      <c r="CJ66" s="184"/>
      <c r="CK66" s="184"/>
      <c r="CL66" s="184"/>
      <c r="CM66" s="184"/>
      <c r="CN66" s="184"/>
      <c r="CO66" s="184"/>
      <c r="CP66" s="184"/>
      <c r="CQ66" s="184"/>
      <c r="CR66" s="184"/>
      <c r="CS66" s="184"/>
      <c r="CT66" s="184"/>
      <c r="CU66" s="184"/>
      <c r="CV66" s="184"/>
      <c r="CW66" s="184"/>
      <c r="CX66" s="184"/>
      <c r="CY66" s="184"/>
      <c r="CZ66" s="184"/>
      <c r="DA66" s="184"/>
      <c r="DB66" s="184"/>
      <c r="DC66" s="184"/>
      <c r="DD66" s="184"/>
      <c r="DE66" s="184"/>
      <c r="DF66" s="184"/>
      <c r="DG66" s="184"/>
      <c r="DH66" s="184"/>
      <c r="DI66" s="184"/>
      <c r="DJ66" s="184"/>
      <c r="DK66" s="184"/>
      <c r="DL66" s="184"/>
      <c r="DM66" s="184"/>
      <c r="DN66" s="184"/>
      <c r="DO66" s="184"/>
      <c r="DP66" s="184"/>
      <c r="DQ66" s="185"/>
    </row>
    <row r="67" spans="2:121" ht="4.1500000000000004" customHeight="1">
      <c r="B67" s="183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  <c r="CE67" s="184"/>
      <c r="CF67" s="184"/>
      <c r="CG67" s="184"/>
      <c r="CH67" s="184"/>
      <c r="CI67" s="184"/>
      <c r="CJ67" s="184"/>
      <c r="CK67" s="184"/>
      <c r="CL67" s="184"/>
      <c r="CM67" s="184"/>
      <c r="CN67" s="184"/>
      <c r="CO67" s="184"/>
      <c r="CP67" s="184"/>
      <c r="CQ67" s="184"/>
      <c r="CR67" s="184"/>
      <c r="CS67" s="184"/>
      <c r="CT67" s="184"/>
      <c r="CU67" s="184"/>
      <c r="CV67" s="184"/>
      <c r="CW67" s="184"/>
      <c r="CX67" s="184"/>
      <c r="CY67" s="184"/>
      <c r="CZ67" s="184"/>
      <c r="DA67" s="184"/>
      <c r="DB67" s="184"/>
      <c r="DC67" s="184"/>
      <c r="DD67" s="184"/>
      <c r="DE67" s="184"/>
      <c r="DF67" s="184"/>
      <c r="DG67" s="184"/>
      <c r="DH67" s="184"/>
      <c r="DI67" s="184"/>
      <c r="DJ67" s="184"/>
      <c r="DK67" s="184"/>
      <c r="DL67" s="184"/>
      <c r="DM67" s="184"/>
      <c r="DN67" s="184"/>
      <c r="DO67" s="184"/>
      <c r="DP67" s="184"/>
      <c r="DQ67" s="185"/>
    </row>
    <row r="68" spans="2:121" ht="4.1500000000000004" customHeight="1">
      <c r="B68" s="183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184"/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4"/>
      <c r="CF68" s="184"/>
      <c r="CG68" s="184"/>
      <c r="CH68" s="184"/>
      <c r="CI68" s="184"/>
      <c r="CJ68" s="184"/>
      <c r="CK68" s="184"/>
      <c r="CL68" s="184"/>
      <c r="CM68" s="184"/>
      <c r="CN68" s="184"/>
      <c r="CO68" s="184"/>
      <c r="CP68" s="184"/>
      <c r="CQ68" s="184"/>
      <c r="CR68" s="184"/>
      <c r="CS68" s="184"/>
      <c r="CT68" s="184"/>
      <c r="CU68" s="184"/>
      <c r="CV68" s="184"/>
      <c r="CW68" s="184"/>
      <c r="CX68" s="184"/>
      <c r="CY68" s="184"/>
      <c r="CZ68" s="184"/>
      <c r="DA68" s="184"/>
      <c r="DB68" s="184"/>
      <c r="DC68" s="184"/>
      <c r="DD68" s="184"/>
      <c r="DE68" s="184"/>
      <c r="DF68" s="184"/>
      <c r="DG68" s="184"/>
      <c r="DH68" s="184"/>
      <c r="DI68" s="184"/>
      <c r="DJ68" s="184"/>
      <c r="DK68" s="184"/>
      <c r="DL68" s="184"/>
      <c r="DM68" s="184"/>
      <c r="DN68" s="184"/>
      <c r="DO68" s="184"/>
      <c r="DP68" s="184"/>
      <c r="DQ68" s="185"/>
    </row>
    <row r="69" spans="2:121" ht="4.1500000000000004" customHeight="1">
      <c r="B69" s="183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4"/>
      <c r="BG69" s="184"/>
      <c r="BH69" s="184"/>
      <c r="BI69" s="184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184"/>
      <c r="CF69" s="184"/>
      <c r="CG69" s="184"/>
      <c r="CH69" s="184"/>
      <c r="CI69" s="184"/>
      <c r="CJ69" s="184"/>
      <c r="CK69" s="184"/>
      <c r="CL69" s="184"/>
      <c r="CM69" s="184"/>
      <c r="CN69" s="184"/>
      <c r="CO69" s="184"/>
      <c r="CP69" s="184"/>
      <c r="CQ69" s="184"/>
      <c r="CR69" s="184"/>
      <c r="CS69" s="184"/>
      <c r="CT69" s="184"/>
      <c r="CU69" s="184"/>
      <c r="CV69" s="184"/>
      <c r="CW69" s="184"/>
      <c r="CX69" s="184"/>
      <c r="CY69" s="184"/>
      <c r="CZ69" s="184"/>
      <c r="DA69" s="184"/>
      <c r="DB69" s="184"/>
      <c r="DC69" s="184"/>
      <c r="DD69" s="184"/>
      <c r="DE69" s="184"/>
      <c r="DF69" s="184"/>
      <c r="DG69" s="184"/>
      <c r="DH69" s="184"/>
      <c r="DI69" s="184"/>
      <c r="DJ69" s="184"/>
      <c r="DK69" s="184"/>
      <c r="DL69" s="184"/>
      <c r="DM69" s="184"/>
      <c r="DN69" s="184"/>
      <c r="DO69" s="184"/>
      <c r="DP69" s="184"/>
      <c r="DQ69" s="185"/>
    </row>
    <row r="70" spans="2:121" ht="4.1500000000000004" customHeight="1">
      <c r="B70" s="183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  <c r="AS70" s="184"/>
      <c r="AT70" s="184"/>
      <c r="AU70" s="184"/>
      <c r="AV70" s="184"/>
      <c r="AW70" s="184"/>
      <c r="AX70" s="184"/>
      <c r="AY70" s="184"/>
      <c r="AZ70" s="184"/>
      <c r="BA70" s="184"/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  <c r="CB70" s="184"/>
      <c r="CC70" s="184"/>
      <c r="CD70" s="184"/>
      <c r="CE70" s="184"/>
      <c r="CF70" s="184"/>
      <c r="CG70" s="184"/>
      <c r="CH70" s="184"/>
      <c r="CI70" s="184"/>
      <c r="CJ70" s="184"/>
      <c r="CK70" s="184"/>
      <c r="CL70" s="184"/>
      <c r="CM70" s="184"/>
      <c r="CN70" s="184"/>
      <c r="CO70" s="184"/>
      <c r="CP70" s="184"/>
      <c r="CQ70" s="184"/>
      <c r="CR70" s="184"/>
      <c r="CS70" s="184"/>
      <c r="CT70" s="184"/>
      <c r="CU70" s="184"/>
      <c r="CV70" s="184"/>
      <c r="CW70" s="184"/>
      <c r="CX70" s="184"/>
      <c r="CY70" s="184"/>
      <c r="CZ70" s="184"/>
      <c r="DA70" s="184"/>
      <c r="DB70" s="184"/>
      <c r="DC70" s="184"/>
      <c r="DD70" s="184"/>
      <c r="DE70" s="184"/>
      <c r="DF70" s="184"/>
      <c r="DG70" s="184"/>
      <c r="DH70" s="184"/>
      <c r="DI70" s="184"/>
      <c r="DJ70" s="184"/>
      <c r="DK70" s="184"/>
      <c r="DL70" s="184"/>
      <c r="DM70" s="184"/>
      <c r="DN70" s="184"/>
      <c r="DO70" s="184"/>
      <c r="DP70" s="184"/>
      <c r="DQ70" s="185"/>
    </row>
    <row r="71" spans="2:121" ht="4.1500000000000004" customHeight="1">
      <c r="B71" s="183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  <c r="AS71" s="184"/>
      <c r="AT71" s="184"/>
      <c r="AU71" s="184"/>
      <c r="AV71" s="184"/>
      <c r="AW71" s="184"/>
      <c r="AX71" s="184"/>
      <c r="AY71" s="184"/>
      <c r="AZ71" s="184"/>
      <c r="BA71" s="184"/>
      <c r="BB71" s="184"/>
      <c r="BC71" s="184"/>
      <c r="BD71" s="184"/>
      <c r="BE71" s="184"/>
      <c r="BF71" s="184"/>
      <c r="BG71" s="184"/>
      <c r="BH71" s="184"/>
      <c r="BI71" s="184"/>
      <c r="BJ71" s="184"/>
      <c r="BK71" s="184"/>
      <c r="BL71" s="184"/>
      <c r="BM71" s="184"/>
      <c r="BN71" s="184"/>
      <c r="BO71" s="184"/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  <c r="CB71" s="184"/>
      <c r="CC71" s="184"/>
      <c r="CD71" s="184"/>
      <c r="CE71" s="184"/>
      <c r="CF71" s="184"/>
      <c r="CG71" s="184"/>
      <c r="CH71" s="184"/>
      <c r="CI71" s="184"/>
      <c r="CJ71" s="184"/>
      <c r="CK71" s="184"/>
      <c r="CL71" s="184"/>
      <c r="CM71" s="184"/>
      <c r="CN71" s="184"/>
      <c r="CO71" s="184"/>
      <c r="CP71" s="184"/>
      <c r="CQ71" s="184"/>
      <c r="CR71" s="184"/>
      <c r="CS71" s="184"/>
      <c r="CT71" s="184"/>
      <c r="CU71" s="184"/>
      <c r="CV71" s="184"/>
      <c r="CW71" s="184"/>
      <c r="CX71" s="184"/>
      <c r="CY71" s="184"/>
      <c r="CZ71" s="184"/>
      <c r="DA71" s="184"/>
      <c r="DB71" s="184"/>
      <c r="DC71" s="184"/>
      <c r="DD71" s="184"/>
      <c r="DE71" s="184"/>
      <c r="DF71" s="184"/>
      <c r="DG71" s="184"/>
      <c r="DH71" s="184"/>
      <c r="DI71" s="184"/>
      <c r="DJ71" s="184"/>
      <c r="DK71" s="184"/>
      <c r="DL71" s="184"/>
      <c r="DM71" s="184"/>
      <c r="DN71" s="184"/>
      <c r="DO71" s="184"/>
      <c r="DP71" s="184"/>
      <c r="DQ71" s="185"/>
    </row>
    <row r="72" spans="2:121" ht="4.1500000000000004" customHeight="1">
      <c r="B72" s="183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4"/>
      <c r="BG72" s="184"/>
      <c r="BH72" s="184"/>
      <c r="BI72" s="184"/>
      <c r="BJ72" s="184"/>
      <c r="BK72" s="184"/>
      <c r="BL72" s="184"/>
      <c r="BM72" s="184"/>
      <c r="BN72" s="184"/>
      <c r="BO72" s="184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  <c r="CB72" s="184"/>
      <c r="CC72" s="184"/>
      <c r="CD72" s="184"/>
      <c r="CE72" s="184"/>
      <c r="CF72" s="184"/>
      <c r="CG72" s="184"/>
      <c r="CH72" s="184"/>
      <c r="CI72" s="184"/>
      <c r="CJ72" s="184"/>
      <c r="CK72" s="184"/>
      <c r="CL72" s="184"/>
      <c r="CM72" s="184"/>
      <c r="CN72" s="184"/>
      <c r="CO72" s="184"/>
      <c r="CP72" s="184"/>
      <c r="CQ72" s="184"/>
      <c r="CR72" s="184"/>
      <c r="CS72" s="184"/>
      <c r="CT72" s="184"/>
      <c r="CU72" s="184"/>
      <c r="CV72" s="184"/>
      <c r="CW72" s="184"/>
      <c r="CX72" s="184"/>
      <c r="CY72" s="184"/>
      <c r="CZ72" s="184"/>
      <c r="DA72" s="184"/>
      <c r="DB72" s="184"/>
      <c r="DC72" s="184"/>
      <c r="DD72" s="184"/>
      <c r="DE72" s="184"/>
      <c r="DF72" s="184"/>
      <c r="DG72" s="184"/>
      <c r="DH72" s="184"/>
      <c r="DI72" s="184"/>
      <c r="DJ72" s="184"/>
      <c r="DK72" s="184"/>
      <c r="DL72" s="184"/>
      <c r="DM72" s="184"/>
      <c r="DN72" s="184"/>
      <c r="DO72" s="184"/>
      <c r="DP72" s="184"/>
      <c r="DQ72" s="185"/>
    </row>
    <row r="73" spans="2:121" ht="4.1500000000000004" customHeight="1">
      <c r="B73" s="183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  <c r="AS73" s="184"/>
      <c r="AT73" s="184"/>
      <c r="AU73" s="184"/>
      <c r="AV73" s="184"/>
      <c r="AW73" s="184"/>
      <c r="AX73" s="184"/>
      <c r="AY73" s="184"/>
      <c r="AZ73" s="184"/>
      <c r="BA73" s="184"/>
      <c r="BB73" s="184"/>
      <c r="BC73" s="184"/>
      <c r="BD73" s="184"/>
      <c r="BE73" s="184"/>
      <c r="BF73" s="184"/>
      <c r="BG73" s="184"/>
      <c r="BH73" s="184"/>
      <c r="BI73" s="184"/>
      <c r="BJ73" s="184"/>
      <c r="BK73" s="184"/>
      <c r="BL73" s="184"/>
      <c r="BM73" s="184"/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  <c r="CB73" s="184"/>
      <c r="CC73" s="184"/>
      <c r="CD73" s="184"/>
      <c r="CE73" s="184"/>
      <c r="CF73" s="184"/>
      <c r="CG73" s="184"/>
      <c r="CH73" s="184"/>
      <c r="CI73" s="184"/>
      <c r="CJ73" s="184"/>
      <c r="CK73" s="184"/>
      <c r="CL73" s="184"/>
      <c r="CM73" s="184"/>
      <c r="CN73" s="184"/>
      <c r="CO73" s="184"/>
      <c r="CP73" s="184"/>
      <c r="CQ73" s="184"/>
      <c r="CR73" s="184"/>
      <c r="CS73" s="184"/>
      <c r="CT73" s="184"/>
      <c r="CU73" s="184"/>
      <c r="CV73" s="184"/>
      <c r="CW73" s="184"/>
      <c r="CX73" s="184"/>
      <c r="CY73" s="184"/>
      <c r="CZ73" s="184"/>
      <c r="DA73" s="184"/>
      <c r="DB73" s="184"/>
      <c r="DC73" s="184"/>
      <c r="DD73" s="184"/>
      <c r="DE73" s="184"/>
      <c r="DF73" s="184"/>
      <c r="DG73" s="184"/>
      <c r="DH73" s="184"/>
      <c r="DI73" s="184"/>
      <c r="DJ73" s="184"/>
      <c r="DK73" s="184"/>
      <c r="DL73" s="184"/>
      <c r="DM73" s="184"/>
      <c r="DN73" s="184"/>
      <c r="DO73" s="184"/>
      <c r="DP73" s="184"/>
      <c r="DQ73" s="185"/>
    </row>
    <row r="74" spans="2:121" ht="4.1500000000000004" customHeight="1">
      <c r="B74" s="183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4"/>
      <c r="BG74" s="184"/>
      <c r="BH74" s="184"/>
      <c r="BI74" s="184"/>
      <c r="BJ74" s="184"/>
      <c r="BK74" s="184"/>
      <c r="BL74" s="184"/>
      <c r="BM74" s="184"/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  <c r="CE74" s="184"/>
      <c r="CF74" s="184"/>
      <c r="CG74" s="184"/>
      <c r="CH74" s="184"/>
      <c r="CI74" s="184"/>
      <c r="CJ74" s="184"/>
      <c r="CK74" s="184"/>
      <c r="CL74" s="184"/>
      <c r="CM74" s="184"/>
      <c r="CN74" s="184"/>
      <c r="CO74" s="184"/>
      <c r="CP74" s="184"/>
      <c r="CQ74" s="184"/>
      <c r="CR74" s="184"/>
      <c r="CS74" s="184"/>
      <c r="CT74" s="184"/>
      <c r="CU74" s="184"/>
      <c r="CV74" s="184"/>
      <c r="CW74" s="184"/>
      <c r="CX74" s="184"/>
      <c r="CY74" s="184"/>
      <c r="CZ74" s="184"/>
      <c r="DA74" s="184"/>
      <c r="DB74" s="184"/>
      <c r="DC74" s="184"/>
      <c r="DD74" s="184"/>
      <c r="DE74" s="184"/>
      <c r="DF74" s="184"/>
      <c r="DG74" s="184"/>
      <c r="DH74" s="184"/>
      <c r="DI74" s="184"/>
      <c r="DJ74" s="184"/>
      <c r="DK74" s="184"/>
      <c r="DL74" s="184"/>
      <c r="DM74" s="184"/>
      <c r="DN74" s="184"/>
      <c r="DO74" s="184"/>
      <c r="DP74" s="184"/>
      <c r="DQ74" s="185"/>
    </row>
    <row r="75" spans="2:121" ht="4.1500000000000004" customHeight="1">
      <c r="B75" s="183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4"/>
      <c r="BG75" s="184"/>
      <c r="BH75" s="184"/>
      <c r="BI75" s="184"/>
      <c r="BJ75" s="184"/>
      <c r="BK75" s="184"/>
      <c r="BL75" s="184"/>
      <c r="BM75" s="184"/>
      <c r="BN75" s="184"/>
      <c r="BO75" s="184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  <c r="CB75" s="184"/>
      <c r="CC75" s="184"/>
      <c r="CD75" s="184"/>
      <c r="CE75" s="184"/>
      <c r="CF75" s="184"/>
      <c r="CG75" s="184"/>
      <c r="CH75" s="184"/>
      <c r="CI75" s="184"/>
      <c r="CJ75" s="184"/>
      <c r="CK75" s="184"/>
      <c r="CL75" s="184"/>
      <c r="CM75" s="184"/>
      <c r="CN75" s="184"/>
      <c r="CO75" s="184"/>
      <c r="CP75" s="184"/>
      <c r="CQ75" s="184"/>
      <c r="CR75" s="184"/>
      <c r="CS75" s="184"/>
      <c r="CT75" s="184"/>
      <c r="CU75" s="184"/>
      <c r="CV75" s="184"/>
      <c r="CW75" s="184"/>
      <c r="CX75" s="184"/>
      <c r="CY75" s="184"/>
      <c r="CZ75" s="184"/>
      <c r="DA75" s="184"/>
      <c r="DB75" s="184"/>
      <c r="DC75" s="184"/>
      <c r="DD75" s="184"/>
      <c r="DE75" s="184"/>
      <c r="DF75" s="184"/>
      <c r="DG75" s="184"/>
      <c r="DH75" s="184"/>
      <c r="DI75" s="184"/>
      <c r="DJ75" s="184"/>
      <c r="DK75" s="184"/>
      <c r="DL75" s="184"/>
      <c r="DM75" s="184"/>
      <c r="DN75" s="184"/>
      <c r="DO75" s="184"/>
      <c r="DP75" s="184"/>
      <c r="DQ75" s="185"/>
    </row>
    <row r="76" spans="2:121" ht="4.1500000000000004" customHeight="1">
      <c r="B76" s="183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  <c r="CB76" s="184"/>
      <c r="CC76" s="184"/>
      <c r="CD76" s="184"/>
      <c r="CE76" s="184"/>
      <c r="CF76" s="184"/>
      <c r="CG76" s="184"/>
      <c r="CH76" s="184"/>
      <c r="CI76" s="184"/>
      <c r="CJ76" s="184"/>
      <c r="CK76" s="184"/>
      <c r="CL76" s="184"/>
      <c r="CM76" s="184"/>
      <c r="CN76" s="184"/>
      <c r="CO76" s="184"/>
      <c r="CP76" s="184"/>
      <c r="CQ76" s="184"/>
      <c r="CR76" s="184"/>
      <c r="CS76" s="184"/>
      <c r="CT76" s="184"/>
      <c r="CU76" s="184"/>
      <c r="CV76" s="184"/>
      <c r="CW76" s="184"/>
      <c r="CX76" s="184"/>
      <c r="CY76" s="184"/>
      <c r="CZ76" s="184"/>
      <c r="DA76" s="184"/>
      <c r="DB76" s="184"/>
      <c r="DC76" s="184"/>
      <c r="DD76" s="184"/>
      <c r="DE76" s="184"/>
      <c r="DF76" s="184"/>
      <c r="DG76" s="184"/>
      <c r="DH76" s="184"/>
      <c r="DI76" s="184"/>
      <c r="DJ76" s="184"/>
      <c r="DK76" s="184"/>
      <c r="DL76" s="184"/>
      <c r="DM76" s="184"/>
      <c r="DN76" s="184"/>
      <c r="DO76" s="184"/>
      <c r="DP76" s="184"/>
      <c r="DQ76" s="185"/>
    </row>
    <row r="77" spans="2:121" ht="4.1500000000000004" customHeight="1">
      <c r="B77" s="183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184"/>
      <c r="CG77" s="184"/>
      <c r="CH77" s="184"/>
      <c r="CI77" s="184"/>
      <c r="CJ77" s="184"/>
      <c r="CK77" s="184"/>
      <c r="CL77" s="184"/>
      <c r="CM77" s="184"/>
      <c r="CN77" s="184"/>
      <c r="CO77" s="184"/>
      <c r="CP77" s="184"/>
      <c r="CQ77" s="184"/>
      <c r="CR77" s="184"/>
      <c r="CS77" s="184"/>
      <c r="CT77" s="184"/>
      <c r="CU77" s="184"/>
      <c r="CV77" s="184"/>
      <c r="CW77" s="184"/>
      <c r="CX77" s="184"/>
      <c r="CY77" s="184"/>
      <c r="CZ77" s="184"/>
      <c r="DA77" s="184"/>
      <c r="DB77" s="184"/>
      <c r="DC77" s="184"/>
      <c r="DD77" s="184"/>
      <c r="DE77" s="184"/>
      <c r="DF77" s="184"/>
      <c r="DG77" s="184"/>
      <c r="DH77" s="184"/>
      <c r="DI77" s="184"/>
      <c r="DJ77" s="184"/>
      <c r="DK77" s="184"/>
      <c r="DL77" s="184"/>
      <c r="DM77" s="184"/>
      <c r="DN77" s="184"/>
      <c r="DO77" s="184"/>
      <c r="DP77" s="184"/>
      <c r="DQ77" s="185"/>
    </row>
    <row r="78" spans="2:121" ht="4.1500000000000004" customHeight="1">
      <c r="B78" s="183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4"/>
      <c r="BG78" s="184"/>
      <c r="BH78" s="184"/>
      <c r="BI78" s="184"/>
      <c r="BJ78" s="184"/>
      <c r="BK78" s="184"/>
      <c r="BL78" s="184"/>
      <c r="BM78" s="184"/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  <c r="CB78" s="184"/>
      <c r="CC78" s="184"/>
      <c r="CD78" s="184"/>
      <c r="CE78" s="184"/>
      <c r="CF78" s="184"/>
      <c r="CG78" s="184"/>
      <c r="CH78" s="184"/>
      <c r="CI78" s="184"/>
      <c r="CJ78" s="184"/>
      <c r="CK78" s="184"/>
      <c r="CL78" s="184"/>
      <c r="CM78" s="184"/>
      <c r="CN78" s="184"/>
      <c r="CO78" s="184"/>
      <c r="CP78" s="184"/>
      <c r="CQ78" s="184"/>
      <c r="CR78" s="184"/>
      <c r="CS78" s="184"/>
      <c r="CT78" s="184"/>
      <c r="CU78" s="184"/>
      <c r="CV78" s="184"/>
      <c r="CW78" s="184"/>
      <c r="CX78" s="184"/>
      <c r="CY78" s="184"/>
      <c r="CZ78" s="184"/>
      <c r="DA78" s="184"/>
      <c r="DB78" s="184"/>
      <c r="DC78" s="184"/>
      <c r="DD78" s="184"/>
      <c r="DE78" s="184"/>
      <c r="DF78" s="184"/>
      <c r="DG78" s="184"/>
      <c r="DH78" s="184"/>
      <c r="DI78" s="184"/>
      <c r="DJ78" s="184"/>
      <c r="DK78" s="184"/>
      <c r="DL78" s="184"/>
      <c r="DM78" s="184"/>
      <c r="DN78" s="184"/>
      <c r="DO78" s="184"/>
      <c r="DP78" s="184"/>
      <c r="DQ78" s="185"/>
    </row>
    <row r="79" spans="2:121" ht="4.1500000000000004" customHeight="1">
      <c r="B79" s="183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4"/>
      <c r="AT79" s="184"/>
      <c r="AU79" s="184"/>
      <c r="AV79" s="184"/>
      <c r="AW79" s="184"/>
      <c r="AX79" s="184"/>
      <c r="AY79" s="184"/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M79" s="184"/>
      <c r="BN79" s="184"/>
      <c r="BO79" s="184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  <c r="CB79" s="184"/>
      <c r="CC79" s="184"/>
      <c r="CD79" s="184"/>
      <c r="CE79" s="184"/>
      <c r="CF79" s="184"/>
      <c r="CG79" s="184"/>
      <c r="CH79" s="184"/>
      <c r="CI79" s="184"/>
      <c r="CJ79" s="184"/>
      <c r="CK79" s="184"/>
      <c r="CL79" s="184"/>
      <c r="CM79" s="184"/>
      <c r="CN79" s="184"/>
      <c r="CO79" s="184"/>
      <c r="CP79" s="184"/>
      <c r="CQ79" s="184"/>
      <c r="CR79" s="184"/>
      <c r="CS79" s="184"/>
      <c r="CT79" s="184"/>
      <c r="CU79" s="184"/>
      <c r="CV79" s="184"/>
      <c r="CW79" s="184"/>
      <c r="CX79" s="184"/>
      <c r="CY79" s="184"/>
      <c r="CZ79" s="184"/>
      <c r="DA79" s="184"/>
      <c r="DB79" s="184"/>
      <c r="DC79" s="184"/>
      <c r="DD79" s="184"/>
      <c r="DE79" s="184"/>
      <c r="DF79" s="184"/>
      <c r="DG79" s="184"/>
      <c r="DH79" s="184"/>
      <c r="DI79" s="184"/>
      <c r="DJ79" s="184"/>
      <c r="DK79" s="184"/>
      <c r="DL79" s="184"/>
      <c r="DM79" s="184"/>
      <c r="DN79" s="184"/>
      <c r="DO79" s="184"/>
      <c r="DP79" s="184"/>
      <c r="DQ79" s="185"/>
    </row>
    <row r="80" spans="2:121" ht="4.1500000000000004" customHeight="1">
      <c r="B80" s="183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4"/>
      <c r="AT80" s="184"/>
      <c r="AU80" s="184"/>
      <c r="AV80" s="184"/>
      <c r="AW80" s="184"/>
      <c r="AX80" s="184"/>
      <c r="AY80" s="184"/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M80" s="184"/>
      <c r="BN80" s="184"/>
      <c r="BO80" s="184"/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  <c r="CB80" s="184"/>
      <c r="CC80" s="184"/>
      <c r="CD80" s="184"/>
      <c r="CE80" s="184"/>
      <c r="CF80" s="184"/>
      <c r="CG80" s="184"/>
      <c r="CH80" s="184"/>
      <c r="CI80" s="184"/>
      <c r="CJ80" s="184"/>
      <c r="CK80" s="184"/>
      <c r="CL80" s="184"/>
      <c r="CM80" s="184"/>
      <c r="CN80" s="184"/>
      <c r="CO80" s="184"/>
      <c r="CP80" s="184"/>
      <c r="CQ80" s="184"/>
      <c r="CR80" s="184"/>
      <c r="CS80" s="184"/>
      <c r="CT80" s="184"/>
      <c r="CU80" s="184"/>
      <c r="CV80" s="184"/>
      <c r="CW80" s="184"/>
      <c r="CX80" s="184"/>
      <c r="CY80" s="184"/>
      <c r="CZ80" s="184"/>
      <c r="DA80" s="184"/>
      <c r="DB80" s="184"/>
      <c r="DC80" s="184"/>
      <c r="DD80" s="184"/>
      <c r="DE80" s="184"/>
      <c r="DF80" s="184"/>
      <c r="DG80" s="184"/>
      <c r="DH80" s="184"/>
      <c r="DI80" s="184"/>
      <c r="DJ80" s="184"/>
      <c r="DK80" s="184"/>
      <c r="DL80" s="184"/>
      <c r="DM80" s="184"/>
      <c r="DN80" s="184"/>
      <c r="DO80" s="184"/>
      <c r="DP80" s="184"/>
      <c r="DQ80" s="185"/>
    </row>
    <row r="81" spans="2:122" ht="4.1500000000000004" customHeight="1">
      <c r="B81" s="183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M81" s="184"/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  <c r="CB81" s="184"/>
      <c r="CC81" s="184"/>
      <c r="CD81" s="184"/>
      <c r="CE81" s="184"/>
      <c r="CF81" s="184"/>
      <c r="CG81" s="184"/>
      <c r="CH81" s="184"/>
      <c r="CI81" s="184"/>
      <c r="CJ81" s="184"/>
      <c r="CK81" s="184"/>
      <c r="CL81" s="184"/>
      <c r="CM81" s="184"/>
      <c r="CN81" s="184"/>
      <c r="CO81" s="184"/>
      <c r="CP81" s="184"/>
      <c r="CQ81" s="184"/>
      <c r="CR81" s="184"/>
      <c r="CS81" s="184"/>
      <c r="CT81" s="184"/>
      <c r="CU81" s="184"/>
      <c r="CV81" s="184"/>
      <c r="CW81" s="184"/>
      <c r="CX81" s="184"/>
      <c r="CY81" s="184"/>
      <c r="CZ81" s="184"/>
      <c r="DA81" s="184"/>
      <c r="DB81" s="184"/>
      <c r="DC81" s="184"/>
      <c r="DD81" s="184"/>
      <c r="DE81" s="184"/>
      <c r="DF81" s="184"/>
      <c r="DG81" s="184"/>
      <c r="DH81" s="184"/>
      <c r="DI81" s="184"/>
      <c r="DJ81" s="184"/>
      <c r="DK81" s="184"/>
      <c r="DL81" s="184"/>
      <c r="DM81" s="184"/>
      <c r="DN81" s="184"/>
      <c r="DO81" s="184"/>
      <c r="DP81" s="184"/>
      <c r="DQ81" s="185"/>
    </row>
    <row r="82" spans="2:122" ht="4.1500000000000004" customHeight="1">
      <c r="B82" s="183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4"/>
      <c r="AT82" s="184"/>
      <c r="AU82" s="184"/>
      <c r="AV82" s="184"/>
      <c r="AW82" s="184"/>
      <c r="AX82" s="184"/>
      <c r="AY82" s="184"/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M82" s="184"/>
      <c r="BN82" s="184"/>
      <c r="BO82" s="184"/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  <c r="CB82" s="184"/>
      <c r="CC82" s="184"/>
      <c r="CD82" s="184"/>
      <c r="CE82" s="184"/>
      <c r="CF82" s="184"/>
      <c r="CG82" s="184"/>
      <c r="CH82" s="184"/>
      <c r="CI82" s="184"/>
      <c r="CJ82" s="184"/>
      <c r="CK82" s="184"/>
      <c r="CL82" s="184"/>
      <c r="CM82" s="184"/>
      <c r="CN82" s="184"/>
      <c r="CO82" s="184"/>
      <c r="CP82" s="184"/>
      <c r="CQ82" s="184"/>
      <c r="CR82" s="184"/>
      <c r="CS82" s="184"/>
      <c r="CT82" s="184"/>
      <c r="CU82" s="184"/>
      <c r="CV82" s="184"/>
      <c r="CW82" s="184"/>
      <c r="CX82" s="184"/>
      <c r="CY82" s="184"/>
      <c r="CZ82" s="184"/>
      <c r="DA82" s="184"/>
      <c r="DB82" s="184"/>
      <c r="DC82" s="184"/>
      <c r="DD82" s="184"/>
      <c r="DE82" s="184"/>
      <c r="DF82" s="184"/>
      <c r="DG82" s="184"/>
      <c r="DH82" s="184"/>
      <c r="DI82" s="184"/>
      <c r="DJ82" s="184"/>
      <c r="DK82" s="184"/>
      <c r="DL82" s="184"/>
      <c r="DM82" s="184"/>
      <c r="DN82" s="184"/>
      <c r="DO82" s="184"/>
      <c r="DP82" s="184"/>
      <c r="DQ82" s="185"/>
    </row>
    <row r="83" spans="2:122" ht="4.1500000000000004" customHeight="1">
      <c r="B83" s="183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4"/>
      <c r="BG83" s="184"/>
      <c r="BH83" s="184"/>
      <c r="BI83" s="184"/>
      <c r="BJ83" s="184"/>
      <c r="BK83" s="184"/>
      <c r="BL83" s="184"/>
      <c r="BM83" s="184"/>
      <c r="BN83" s="184"/>
      <c r="BO83" s="184"/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  <c r="CB83" s="184"/>
      <c r="CC83" s="184"/>
      <c r="CD83" s="184"/>
      <c r="CE83" s="184"/>
      <c r="CF83" s="184"/>
      <c r="CG83" s="184"/>
      <c r="CH83" s="184"/>
      <c r="CI83" s="184"/>
      <c r="CJ83" s="184"/>
      <c r="CK83" s="184"/>
      <c r="CL83" s="184"/>
      <c r="CM83" s="184"/>
      <c r="CN83" s="184"/>
      <c r="CO83" s="184"/>
      <c r="CP83" s="184"/>
      <c r="CQ83" s="184"/>
      <c r="CR83" s="184"/>
      <c r="CS83" s="184"/>
      <c r="CT83" s="184"/>
      <c r="CU83" s="184"/>
      <c r="CV83" s="184"/>
      <c r="CW83" s="184"/>
      <c r="CX83" s="184"/>
      <c r="CY83" s="184"/>
      <c r="CZ83" s="184"/>
      <c r="DA83" s="184"/>
      <c r="DB83" s="184"/>
      <c r="DC83" s="184"/>
      <c r="DD83" s="184"/>
      <c r="DE83" s="184"/>
      <c r="DF83" s="184"/>
      <c r="DG83" s="184"/>
      <c r="DH83" s="184"/>
      <c r="DI83" s="184"/>
      <c r="DJ83" s="184"/>
      <c r="DK83" s="184"/>
      <c r="DL83" s="184"/>
      <c r="DM83" s="184"/>
      <c r="DN83" s="184"/>
      <c r="DO83" s="184"/>
      <c r="DP83" s="184"/>
      <c r="DQ83" s="185"/>
    </row>
    <row r="84" spans="2:122" ht="4.1500000000000004" customHeight="1">
      <c r="B84" s="183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4"/>
      <c r="BG84" s="184"/>
      <c r="BH84" s="184"/>
      <c r="BI84" s="184"/>
      <c r="BJ84" s="184"/>
      <c r="BK84" s="184"/>
      <c r="BL84" s="184"/>
      <c r="BM84" s="184"/>
      <c r="BN84" s="184"/>
      <c r="BO84" s="184"/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  <c r="CB84" s="184"/>
      <c r="CC84" s="184"/>
      <c r="CD84" s="184"/>
      <c r="CE84" s="184"/>
      <c r="CF84" s="184"/>
      <c r="CG84" s="184"/>
      <c r="CH84" s="184"/>
      <c r="CI84" s="184"/>
      <c r="CJ84" s="184"/>
      <c r="CK84" s="184"/>
      <c r="CL84" s="184"/>
      <c r="CM84" s="184"/>
      <c r="CN84" s="184"/>
      <c r="CO84" s="184"/>
      <c r="CP84" s="184"/>
      <c r="CQ84" s="184"/>
      <c r="CR84" s="184"/>
      <c r="CS84" s="184"/>
      <c r="CT84" s="184"/>
      <c r="CU84" s="184"/>
      <c r="CV84" s="184"/>
      <c r="CW84" s="184"/>
      <c r="CX84" s="184"/>
      <c r="CY84" s="184"/>
      <c r="CZ84" s="184"/>
      <c r="DA84" s="184"/>
      <c r="DB84" s="184"/>
      <c r="DC84" s="184"/>
      <c r="DD84" s="184"/>
      <c r="DE84" s="184"/>
      <c r="DF84" s="184"/>
      <c r="DG84" s="184"/>
      <c r="DH84" s="184"/>
      <c r="DI84" s="184"/>
      <c r="DJ84" s="184"/>
      <c r="DK84" s="184"/>
      <c r="DL84" s="184"/>
      <c r="DM84" s="184"/>
      <c r="DN84" s="184"/>
      <c r="DO84" s="184"/>
      <c r="DP84" s="184"/>
      <c r="DQ84" s="185"/>
    </row>
    <row r="85" spans="2:122" ht="4.1500000000000004" customHeight="1">
      <c r="B85" s="183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4"/>
      <c r="AT85" s="184"/>
      <c r="AU85" s="184"/>
      <c r="AV85" s="184"/>
      <c r="AW85" s="184"/>
      <c r="AX85" s="184"/>
      <c r="AY85" s="184"/>
      <c r="AZ85" s="184"/>
      <c r="BA85" s="184"/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  <c r="CB85" s="184"/>
      <c r="CC85" s="184"/>
      <c r="CD85" s="184"/>
      <c r="CE85" s="184"/>
      <c r="CF85" s="184"/>
      <c r="CG85" s="184"/>
      <c r="CH85" s="184"/>
      <c r="CI85" s="184"/>
      <c r="CJ85" s="184"/>
      <c r="CK85" s="184"/>
      <c r="CL85" s="184"/>
      <c r="CM85" s="184"/>
      <c r="CN85" s="184"/>
      <c r="CO85" s="184"/>
      <c r="CP85" s="184"/>
      <c r="CQ85" s="184"/>
      <c r="CR85" s="184"/>
      <c r="CS85" s="184"/>
      <c r="CT85" s="184"/>
      <c r="CU85" s="184"/>
      <c r="CV85" s="184"/>
      <c r="CW85" s="184"/>
      <c r="CX85" s="184"/>
      <c r="CY85" s="184"/>
      <c r="CZ85" s="184"/>
      <c r="DA85" s="184"/>
      <c r="DB85" s="184"/>
      <c r="DC85" s="184"/>
      <c r="DD85" s="184"/>
      <c r="DE85" s="184"/>
      <c r="DF85" s="184"/>
      <c r="DG85" s="184"/>
      <c r="DH85" s="184"/>
      <c r="DI85" s="184"/>
      <c r="DJ85" s="184"/>
      <c r="DK85" s="184"/>
      <c r="DL85" s="184"/>
      <c r="DM85" s="184"/>
      <c r="DN85" s="184"/>
      <c r="DO85" s="184"/>
      <c r="DP85" s="184"/>
      <c r="DQ85" s="185"/>
    </row>
    <row r="86" spans="2:122" ht="4.1500000000000004" customHeight="1">
      <c r="B86" s="183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4"/>
      <c r="AU86" s="184"/>
      <c r="AV86" s="184"/>
      <c r="AW86" s="184"/>
      <c r="AX86" s="184"/>
      <c r="AY86" s="184"/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M86" s="184"/>
      <c r="BN86" s="184"/>
      <c r="BO86" s="184"/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  <c r="CB86" s="184"/>
      <c r="CC86" s="184"/>
      <c r="CD86" s="184"/>
      <c r="CE86" s="184"/>
      <c r="CF86" s="184"/>
      <c r="CG86" s="184"/>
      <c r="CH86" s="184"/>
      <c r="CI86" s="184"/>
      <c r="CJ86" s="184"/>
      <c r="CK86" s="184"/>
      <c r="CL86" s="184"/>
      <c r="CM86" s="184"/>
      <c r="CN86" s="184"/>
      <c r="CO86" s="184"/>
      <c r="CP86" s="184"/>
      <c r="CQ86" s="184"/>
      <c r="CR86" s="184"/>
      <c r="CS86" s="184"/>
      <c r="CT86" s="184"/>
      <c r="CU86" s="184"/>
      <c r="CV86" s="184"/>
      <c r="CW86" s="184"/>
      <c r="CX86" s="184"/>
      <c r="CY86" s="184"/>
      <c r="CZ86" s="184"/>
      <c r="DA86" s="184"/>
      <c r="DB86" s="184"/>
      <c r="DC86" s="184"/>
      <c r="DD86" s="184"/>
      <c r="DE86" s="184"/>
      <c r="DF86" s="184"/>
      <c r="DG86" s="184"/>
      <c r="DH86" s="184"/>
      <c r="DI86" s="184"/>
      <c r="DJ86" s="184"/>
      <c r="DK86" s="184"/>
      <c r="DL86" s="184"/>
      <c r="DM86" s="184"/>
      <c r="DN86" s="184"/>
      <c r="DO86" s="184"/>
      <c r="DP86" s="184"/>
      <c r="DQ86" s="185"/>
    </row>
    <row r="87" spans="2:122" ht="4.1500000000000004" customHeight="1">
      <c r="B87" s="183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  <c r="CB87" s="184"/>
      <c r="CC87" s="184"/>
      <c r="CD87" s="184"/>
      <c r="CE87" s="184"/>
      <c r="CF87" s="184"/>
      <c r="CG87" s="184"/>
      <c r="CH87" s="184"/>
      <c r="CI87" s="184"/>
      <c r="CJ87" s="184"/>
      <c r="CK87" s="184"/>
      <c r="CL87" s="184"/>
      <c r="CM87" s="184"/>
      <c r="CN87" s="184"/>
      <c r="CO87" s="184"/>
      <c r="CP87" s="184"/>
      <c r="CQ87" s="184"/>
      <c r="CR87" s="184"/>
      <c r="CS87" s="184"/>
      <c r="CT87" s="184"/>
      <c r="CU87" s="184"/>
      <c r="CV87" s="184"/>
      <c r="CW87" s="184"/>
      <c r="CX87" s="184"/>
      <c r="CY87" s="184"/>
      <c r="CZ87" s="184"/>
      <c r="DA87" s="184"/>
      <c r="DB87" s="184"/>
      <c r="DC87" s="184"/>
      <c r="DD87" s="184"/>
      <c r="DE87" s="184"/>
      <c r="DF87" s="184"/>
      <c r="DG87" s="184"/>
      <c r="DH87" s="184"/>
      <c r="DI87" s="184"/>
      <c r="DJ87" s="184"/>
      <c r="DK87" s="184"/>
      <c r="DL87" s="184"/>
      <c r="DM87" s="184"/>
      <c r="DN87" s="184"/>
      <c r="DO87" s="184"/>
      <c r="DP87" s="184"/>
      <c r="DQ87" s="185"/>
    </row>
    <row r="88" spans="2:122" ht="4.1500000000000004" customHeight="1">
      <c r="B88" s="183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184"/>
      <c r="AH88" s="184"/>
      <c r="AI88" s="184"/>
      <c r="AJ88" s="184"/>
      <c r="AK88" s="184"/>
      <c r="AL88" s="184"/>
      <c r="AM88" s="184"/>
      <c r="AN88" s="184"/>
      <c r="AO88" s="184"/>
      <c r="AP88" s="184"/>
      <c r="AQ88" s="184"/>
      <c r="AR88" s="184"/>
      <c r="AS88" s="184"/>
      <c r="AT88" s="184"/>
      <c r="AU88" s="184"/>
      <c r="AV88" s="184"/>
      <c r="AW88" s="184"/>
      <c r="AX88" s="184"/>
      <c r="AY88" s="184"/>
      <c r="AZ88" s="184"/>
      <c r="BA88" s="184"/>
      <c r="BB88" s="184"/>
      <c r="BC88" s="184"/>
      <c r="BD88" s="184"/>
      <c r="BE88" s="184"/>
      <c r="BF88" s="184"/>
      <c r="BG88" s="184"/>
      <c r="BH88" s="184"/>
      <c r="BI88" s="184"/>
      <c r="BJ88" s="184"/>
      <c r="BK88" s="184"/>
      <c r="BL88" s="184"/>
      <c r="BM88" s="184"/>
      <c r="BN88" s="184"/>
      <c r="BO88" s="184"/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  <c r="CB88" s="184"/>
      <c r="CC88" s="184"/>
      <c r="CD88" s="184"/>
      <c r="CE88" s="184"/>
      <c r="CF88" s="184"/>
      <c r="CG88" s="184"/>
      <c r="CH88" s="184"/>
      <c r="CI88" s="184"/>
      <c r="CJ88" s="184"/>
      <c r="CK88" s="184"/>
      <c r="CL88" s="184"/>
      <c r="CM88" s="184"/>
      <c r="CN88" s="184"/>
      <c r="CO88" s="184"/>
      <c r="CP88" s="184"/>
      <c r="CQ88" s="184"/>
      <c r="CR88" s="184"/>
      <c r="CS88" s="184"/>
      <c r="CT88" s="184"/>
      <c r="CU88" s="184"/>
      <c r="CV88" s="184"/>
      <c r="CW88" s="184"/>
      <c r="CX88" s="184"/>
      <c r="CY88" s="184"/>
      <c r="CZ88" s="184"/>
      <c r="DA88" s="184"/>
      <c r="DB88" s="184"/>
      <c r="DC88" s="184"/>
      <c r="DD88" s="184"/>
      <c r="DE88" s="184"/>
      <c r="DF88" s="184"/>
      <c r="DG88" s="184"/>
      <c r="DH88" s="184"/>
      <c r="DI88" s="184"/>
      <c r="DJ88" s="184"/>
      <c r="DK88" s="184"/>
      <c r="DL88" s="184"/>
      <c r="DM88" s="184"/>
      <c r="DN88" s="184"/>
      <c r="DO88" s="184"/>
      <c r="DP88" s="184"/>
      <c r="DQ88" s="185"/>
    </row>
    <row r="89" spans="2:122" ht="4.1500000000000004" customHeight="1">
      <c r="B89" s="183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184"/>
      <c r="AM89" s="184"/>
      <c r="AN89" s="184"/>
      <c r="AO89" s="184"/>
      <c r="AP89" s="184"/>
      <c r="AQ89" s="184"/>
      <c r="AR89" s="184"/>
      <c r="AS89" s="184"/>
      <c r="AT89" s="184"/>
      <c r="AU89" s="184"/>
      <c r="AV89" s="184"/>
      <c r="AW89" s="184"/>
      <c r="AX89" s="184"/>
      <c r="AY89" s="184"/>
      <c r="AZ89" s="184"/>
      <c r="BA89" s="184"/>
      <c r="BB89" s="184"/>
      <c r="BC89" s="184"/>
      <c r="BD89" s="184"/>
      <c r="BE89" s="184"/>
      <c r="BF89" s="184"/>
      <c r="BG89" s="184"/>
      <c r="BH89" s="184"/>
      <c r="BI89" s="184"/>
      <c r="BJ89" s="184"/>
      <c r="BK89" s="184"/>
      <c r="BL89" s="184"/>
      <c r="BM89" s="184"/>
      <c r="BN89" s="184"/>
      <c r="BO89" s="184"/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  <c r="CB89" s="184"/>
      <c r="CC89" s="184"/>
      <c r="CD89" s="184"/>
      <c r="CE89" s="184"/>
      <c r="CF89" s="184"/>
      <c r="CG89" s="184"/>
      <c r="CH89" s="184"/>
      <c r="CI89" s="184"/>
      <c r="CJ89" s="184"/>
      <c r="CK89" s="184"/>
      <c r="CL89" s="184"/>
      <c r="CM89" s="184"/>
      <c r="CN89" s="184"/>
      <c r="CO89" s="184"/>
      <c r="CP89" s="184"/>
      <c r="CQ89" s="184"/>
      <c r="CR89" s="184"/>
      <c r="CS89" s="184"/>
      <c r="CT89" s="184"/>
      <c r="CU89" s="184"/>
      <c r="CV89" s="184"/>
      <c r="CW89" s="184"/>
      <c r="CX89" s="184"/>
      <c r="CY89" s="184"/>
      <c r="CZ89" s="184"/>
      <c r="DA89" s="184"/>
      <c r="DB89" s="184"/>
      <c r="DC89" s="184"/>
      <c r="DD89" s="184"/>
      <c r="DE89" s="184"/>
      <c r="DF89" s="184"/>
      <c r="DG89" s="184"/>
      <c r="DH89" s="184"/>
      <c r="DI89" s="184"/>
      <c r="DJ89" s="184"/>
      <c r="DK89" s="184"/>
      <c r="DL89" s="184"/>
      <c r="DM89" s="184"/>
      <c r="DN89" s="184"/>
      <c r="DO89" s="184"/>
      <c r="DP89" s="184"/>
      <c r="DQ89" s="185"/>
    </row>
    <row r="90" spans="2:122" ht="4.1500000000000004" customHeight="1">
      <c r="B90" s="183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184"/>
      <c r="AM90" s="184"/>
      <c r="AN90" s="184"/>
      <c r="AO90" s="184"/>
      <c r="AP90" s="184"/>
      <c r="AQ90" s="184"/>
      <c r="AR90" s="184"/>
      <c r="AS90" s="184"/>
      <c r="AT90" s="184"/>
      <c r="AU90" s="184"/>
      <c r="AV90" s="184"/>
      <c r="AW90" s="184"/>
      <c r="AX90" s="184"/>
      <c r="AY90" s="184"/>
      <c r="AZ90" s="184"/>
      <c r="BA90" s="184"/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  <c r="CB90" s="184"/>
      <c r="CC90" s="184"/>
      <c r="CD90" s="184"/>
      <c r="CE90" s="184"/>
      <c r="CF90" s="184"/>
      <c r="CG90" s="184"/>
      <c r="CH90" s="184"/>
      <c r="CI90" s="184"/>
      <c r="CJ90" s="184"/>
      <c r="CK90" s="184"/>
      <c r="CL90" s="184"/>
      <c r="CM90" s="184"/>
      <c r="CN90" s="184"/>
      <c r="CO90" s="184"/>
      <c r="CP90" s="184"/>
      <c r="CQ90" s="184"/>
      <c r="CR90" s="184"/>
      <c r="CS90" s="184"/>
      <c r="CT90" s="184"/>
      <c r="CU90" s="184"/>
      <c r="CV90" s="184"/>
      <c r="CW90" s="184"/>
      <c r="CX90" s="184"/>
      <c r="CY90" s="184"/>
      <c r="CZ90" s="184"/>
      <c r="DA90" s="184"/>
      <c r="DB90" s="184"/>
      <c r="DC90" s="184"/>
      <c r="DD90" s="184"/>
      <c r="DE90" s="184"/>
      <c r="DF90" s="184"/>
      <c r="DG90" s="184"/>
      <c r="DH90" s="184"/>
      <c r="DI90" s="184"/>
      <c r="DJ90" s="184"/>
      <c r="DK90" s="184"/>
      <c r="DL90" s="184"/>
      <c r="DM90" s="184"/>
      <c r="DN90" s="184"/>
      <c r="DO90" s="184"/>
      <c r="DP90" s="184"/>
      <c r="DQ90" s="185"/>
    </row>
    <row r="91" spans="2:122" ht="4.1500000000000004" customHeight="1">
      <c r="B91" s="186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8"/>
    </row>
    <row r="92" spans="2:122" ht="15" customHeight="1"/>
    <row r="93" spans="2:122" ht="15" customHeight="1">
      <c r="B93" s="189" t="s">
        <v>279</v>
      </c>
      <c r="BH93" s="189" t="s">
        <v>280</v>
      </c>
      <c r="CV93" s="552"/>
      <c r="CW93" s="553"/>
      <c r="CX93" s="553"/>
      <c r="CY93" s="553"/>
      <c r="CZ93" s="553"/>
      <c r="DA93" s="553"/>
      <c r="DB93" s="553"/>
      <c r="DC93" s="553"/>
      <c r="DD93" s="553"/>
      <c r="DE93" s="553"/>
      <c r="DF93" s="553"/>
      <c r="DG93" s="553"/>
      <c r="DH93" s="554"/>
    </row>
    <row r="94" spans="2:122" ht="12.75" customHeight="1">
      <c r="B94" s="820"/>
      <c r="C94" s="820"/>
      <c r="D94" s="820"/>
      <c r="E94" s="820"/>
      <c r="F94" s="820"/>
      <c r="G94" s="820"/>
      <c r="H94" s="820"/>
      <c r="I94" s="820"/>
      <c r="J94" s="820"/>
      <c r="K94" s="820"/>
      <c r="L94" s="820"/>
      <c r="M94" s="820"/>
      <c r="N94" s="820"/>
      <c r="O94" s="820"/>
      <c r="P94" s="820"/>
      <c r="Q94" s="820"/>
      <c r="R94" s="820"/>
      <c r="S94" s="820"/>
      <c r="T94" s="820"/>
      <c r="U94" s="820"/>
      <c r="V94" s="820"/>
      <c r="W94" s="820"/>
      <c r="X94" s="820"/>
      <c r="Y94" s="820"/>
      <c r="Z94" s="820"/>
      <c r="AA94" s="820"/>
      <c r="AB94" s="820"/>
      <c r="AC94" s="820"/>
      <c r="AD94" s="820"/>
      <c r="AE94" s="820"/>
      <c r="AF94" s="820"/>
      <c r="AG94" s="820"/>
      <c r="AH94" s="820"/>
      <c r="AI94" s="820"/>
      <c r="AJ94" s="820"/>
      <c r="AK94" s="820"/>
      <c r="AL94" s="820"/>
      <c r="AM94" s="820"/>
      <c r="AN94" s="820"/>
      <c r="AO94" s="820"/>
      <c r="AP94" s="820"/>
      <c r="AQ94" s="820"/>
      <c r="AR94" s="820"/>
      <c r="AS94" s="820"/>
      <c r="AT94" s="820"/>
      <c r="AU94" s="820"/>
      <c r="AV94" s="820"/>
      <c r="AW94" s="190"/>
      <c r="AX94" s="191" t="s">
        <v>281</v>
      </c>
      <c r="AY94" s="190"/>
      <c r="BH94" s="820"/>
      <c r="BI94" s="820"/>
      <c r="BJ94" s="820"/>
      <c r="BK94" s="820"/>
      <c r="BL94" s="820"/>
      <c r="BM94" s="820"/>
      <c r="BN94" s="820"/>
      <c r="BO94" s="820"/>
      <c r="BP94" s="820"/>
      <c r="BQ94" s="820"/>
      <c r="BR94" s="820"/>
      <c r="BS94" s="820"/>
      <c r="BT94" s="820"/>
      <c r="BU94" s="820"/>
      <c r="BV94" s="820"/>
      <c r="BW94" s="820"/>
      <c r="BX94" s="820"/>
      <c r="BY94" s="820"/>
      <c r="BZ94" s="820"/>
      <c r="CA94" s="820"/>
      <c r="CB94" s="820"/>
      <c r="CC94" s="820"/>
      <c r="CD94" s="820"/>
      <c r="CE94" s="820"/>
      <c r="CF94" s="820"/>
      <c r="CG94" s="820"/>
      <c r="CH94" s="820"/>
      <c r="CI94" s="820"/>
      <c r="CJ94" s="820"/>
      <c r="CK94" s="820"/>
      <c r="CL94" s="820"/>
      <c r="CM94" s="820"/>
      <c r="CN94" s="820"/>
      <c r="CO94" s="820"/>
      <c r="CP94" s="821"/>
      <c r="CQ94" s="540" t="s">
        <v>282</v>
      </c>
      <c r="CR94" s="541"/>
      <c r="CS94" s="542"/>
      <c r="CV94" s="481"/>
      <c r="CW94" s="482"/>
      <c r="CX94" s="482"/>
      <c r="CY94" s="482"/>
      <c r="CZ94" s="482"/>
      <c r="DA94" s="482"/>
      <c r="DB94" s="482"/>
      <c r="DC94" s="482"/>
      <c r="DD94" s="482"/>
      <c r="DE94" s="482"/>
      <c r="DF94" s="482"/>
      <c r="DG94" s="482"/>
      <c r="DH94" s="555"/>
      <c r="DJ94" s="551" t="s">
        <v>283</v>
      </c>
      <c r="DK94" s="551"/>
      <c r="DL94" s="551"/>
      <c r="DM94" s="551"/>
      <c r="DN94" s="551"/>
      <c r="DO94" s="551"/>
      <c r="DP94" s="551"/>
      <c r="DQ94" s="551"/>
      <c r="DR94" s="551"/>
    </row>
    <row r="95" spans="2:122">
      <c r="B95" s="538"/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  <c r="P95" s="538"/>
      <c r="Q95" s="538"/>
      <c r="R95" s="538"/>
      <c r="S95" s="538"/>
      <c r="T95" s="538"/>
      <c r="U95" s="538"/>
      <c r="V95" s="538"/>
      <c r="W95" s="538"/>
      <c r="X95" s="538"/>
      <c r="Y95" s="538"/>
      <c r="Z95" s="538"/>
      <c r="AA95" s="538"/>
      <c r="AB95" s="538"/>
      <c r="AC95" s="538"/>
      <c r="AD95" s="538"/>
      <c r="AE95" s="538"/>
      <c r="AF95" s="538"/>
      <c r="AG95" s="538"/>
      <c r="AH95" s="538"/>
      <c r="AI95" s="538"/>
      <c r="AJ95" s="538"/>
      <c r="AK95" s="538"/>
      <c r="AL95" s="538"/>
      <c r="AM95" s="538"/>
      <c r="AN95" s="538"/>
      <c r="AO95" s="538"/>
      <c r="AP95" s="538"/>
      <c r="AQ95" s="538"/>
      <c r="AR95" s="538"/>
      <c r="AS95" s="538"/>
      <c r="AT95" s="538"/>
      <c r="AU95" s="538"/>
      <c r="AV95" s="538"/>
      <c r="AW95" s="539">
        <v>6</v>
      </c>
      <c r="AX95" s="539"/>
      <c r="AY95" s="539"/>
      <c r="BH95" s="822"/>
      <c r="BI95" s="822"/>
      <c r="BJ95" s="822"/>
      <c r="BK95" s="822"/>
      <c r="BL95" s="822"/>
      <c r="BM95" s="822"/>
      <c r="BN95" s="822"/>
      <c r="BO95" s="822"/>
      <c r="BP95" s="822"/>
      <c r="BQ95" s="822"/>
      <c r="BR95" s="822"/>
      <c r="BS95" s="822"/>
      <c r="BT95" s="822"/>
      <c r="BU95" s="822"/>
      <c r="BV95" s="822"/>
      <c r="BW95" s="822"/>
      <c r="BX95" s="822"/>
      <c r="BY95" s="822"/>
      <c r="BZ95" s="822"/>
      <c r="CA95" s="822"/>
      <c r="CB95" s="822"/>
      <c r="CC95" s="822"/>
      <c r="CD95" s="822"/>
      <c r="CE95" s="822"/>
      <c r="CF95" s="822"/>
      <c r="CG95" s="822"/>
      <c r="CH95" s="822"/>
      <c r="CI95" s="822"/>
      <c r="CJ95" s="822"/>
      <c r="CK95" s="822"/>
      <c r="CL95" s="822"/>
      <c r="CM95" s="822"/>
      <c r="CN95" s="822"/>
      <c r="CO95" s="822"/>
      <c r="CP95" s="823"/>
      <c r="CQ95" s="540" t="s">
        <v>284</v>
      </c>
      <c r="CR95" s="541"/>
      <c r="CS95" s="542"/>
      <c r="CV95" s="481"/>
      <c r="CW95" s="482"/>
      <c r="CX95" s="482"/>
      <c r="CY95" s="482"/>
      <c r="CZ95" s="482"/>
      <c r="DA95" s="482"/>
      <c r="DB95" s="482"/>
      <c r="DC95" s="482"/>
      <c r="DD95" s="482"/>
      <c r="DE95" s="482"/>
      <c r="DF95" s="482"/>
      <c r="DG95" s="482"/>
      <c r="DH95" s="555"/>
      <c r="DJ95" s="551"/>
      <c r="DK95" s="551"/>
      <c r="DL95" s="551"/>
      <c r="DM95" s="551"/>
      <c r="DN95" s="551"/>
      <c r="DO95" s="551"/>
      <c r="DP95" s="551"/>
      <c r="DQ95" s="551"/>
      <c r="DR95" s="551"/>
    </row>
    <row r="96" spans="2:122">
      <c r="B96" s="538"/>
      <c r="C96" s="538"/>
      <c r="D96" s="538"/>
      <c r="E96" s="538"/>
      <c r="F96" s="538"/>
      <c r="G96" s="538"/>
      <c r="H96" s="538"/>
      <c r="I96" s="538"/>
      <c r="J96" s="538"/>
      <c r="K96" s="538"/>
      <c r="L96" s="538"/>
      <c r="M96" s="538"/>
      <c r="N96" s="538"/>
      <c r="O96" s="538"/>
      <c r="P96" s="538"/>
      <c r="Q96" s="538"/>
      <c r="R96" s="538"/>
      <c r="S96" s="538"/>
      <c r="T96" s="538"/>
      <c r="U96" s="538"/>
      <c r="V96" s="538"/>
      <c r="W96" s="538"/>
      <c r="X96" s="538"/>
      <c r="Y96" s="538"/>
      <c r="Z96" s="538"/>
      <c r="AA96" s="538"/>
      <c r="AB96" s="538"/>
      <c r="AC96" s="538"/>
      <c r="AD96" s="538"/>
      <c r="AE96" s="538"/>
      <c r="AF96" s="538"/>
      <c r="AG96" s="538"/>
      <c r="AH96" s="538"/>
      <c r="AI96" s="538"/>
      <c r="AJ96" s="538"/>
      <c r="AK96" s="538"/>
      <c r="AL96" s="538"/>
      <c r="AM96" s="538"/>
      <c r="AN96" s="538"/>
      <c r="AO96" s="538"/>
      <c r="AP96" s="538"/>
      <c r="AQ96" s="538"/>
      <c r="AR96" s="538"/>
      <c r="AS96" s="538"/>
      <c r="AT96" s="538"/>
      <c r="AU96" s="538"/>
      <c r="AV96" s="538"/>
      <c r="AW96" s="539">
        <v>5</v>
      </c>
      <c r="AX96" s="539"/>
      <c r="AY96" s="539"/>
      <c r="BH96" s="822"/>
      <c r="BI96" s="822"/>
      <c r="BJ96" s="822"/>
      <c r="BK96" s="822"/>
      <c r="BL96" s="822"/>
      <c r="BM96" s="822"/>
      <c r="BN96" s="822"/>
      <c r="BO96" s="822"/>
      <c r="BP96" s="822"/>
      <c r="BQ96" s="822"/>
      <c r="BR96" s="822"/>
      <c r="BS96" s="822"/>
      <c r="BT96" s="822"/>
      <c r="BU96" s="822"/>
      <c r="BV96" s="822"/>
      <c r="BW96" s="822"/>
      <c r="BX96" s="822"/>
      <c r="BY96" s="822"/>
      <c r="BZ96" s="822"/>
      <c r="CA96" s="822"/>
      <c r="CB96" s="822"/>
      <c r="CC96" s="822"/>
      <c r="CD96" s="822"/>
      <c r="CE96" s="822"/>
      <c r="CF96" s="822"/>
      <c r="CG96" s="822"/>
      <c r="CH96" s="822"/>
      <c r="CI96" s="822"/>
      <c r="CJ96" s="822"/>
      <c r="CK96" s="822"/>
      <c r="CL96" s="822"/>
      <c r="CM96" s="822"/>
      <c r="CN96" s="822"/>
      <c r="CO96" s="822"/>
      <c r="CP96" s="823"/>
      <c r="CQ96" s="540" t="s">
        <v>285</v>
      </c>
      <c r="CR96" s="541"/>
      <c r="CS96" s="542"/>
      <c r="CV96" s="481"/>
      <c r="CW96" s="482"/>
      <c r="CX96" s="482"/>
      <c r="CY96" s="482"/>
      <c r="CZ96" s="482"/>
      <c r="DA96" s="482"/>
      <c r="DB96" s="482"/>
      <c r="DC96" s="482"/>
      <c r="DD96" s="482"/>
      <c r="DE96" s="482"/>
      <c r="DF96" s="482"/>
      <c r="DG96" s="482"/>
      <c r="DH96" s="555"/>
      <c r="DJ96" s="551"/>
      <c r="DK96" s="551"/>
      <c r="DL96" s="551"/>
      <c r="DM96" s="551"/>
      <c r="DN96" s="551"/>
      <c r="DO96" s="551"/>
      <c r="DP96" s="551"/>
      <c r="DQ96" s="551"/>
      <c r="DR96" s="551"/>
    </row>
    <row r="97" spans="1:122">
      <c r="B97" s="538"/>
      <c r="C97" s="538"/>
      <c r="D97" s="538"/>
      <c r="E97" s="538"/>
      <c r="F97" s="538"/>
      <c r="G97" s="538"/>
      <c r="H97" s="538"/>
      <c r="I97" s="538"/>
      <c r="J97" s="538"/>
      <c r="K97" s="538"/>
      <c r="L97" s="538"/>
      <c r="M97" s="538"/>
      <c r="N97" s="538"/>
      <c r="O97" s="538"/>
      <c r="P97" s="538"/>
      <c r="Q97" s="538"/>
      <c r="R97" s="538"/>
      <c r="S97" s="538"/>
      <c r="T97" s="538"/>
      <c r="U97" s="538"/>
      <c r="V97" s="538"/>
      <c r="W97" s="538"/>
      <c r="X97" s="538"/>
      <c r="Y97" s="538"/>
      <c r="Z97" s="538"/>
      <c r="AA97" s="538"/>
      <c r="AB97" s="538"/>
      <c r="AC97" s="538"/>
      <c r="AD97" s="538"/>
      <c r="AE97" s="538"/>
      <c r="AF97" s="538"/>
      <c r="AG97" s="538"/>
      <c r="AH97" s="538"/>
      <c r="AI97" s="538"/>
      <c r="AJ97" s="538"/>
      <c r="AK97" s="538"/>
      <c r="AL97" s="538"/>
      <c r="AM97" s="538"/>
      <c r="AN97" s="538"/>
      <c r="AO97" s="538"/>
      <c r="AP97" s="538"/>
      <c r="AQ97" s="538"/>
      <c r="AR97" s="538"/>
      <c r="AS97" s="538"/>
      <c r="AT97" s="538"/>
      <c r="AU97" s="538"/>
      <c r="AV97" s="538"/>
      <c r="AW97" s="539">
        <v>4</v>
      </c>
      <c r="AX97" s="539"/>
      <c r="AY97" s="539"/>
      <c r="BH97" s="822"/>
      <c r="BI97" s="822"/>
      <c r="BJ97" s="822"/>
      <c r="BK97" s="822"/>
      <c r="BL97" s="822"/>
      <c r="BM97" s="822"/>
      <c r="BN97" s="822"/>
      <c r="BO97" s="822"/>
      <c r="BP97" s="822"/>
      <c r="BQ97" s="822"/>
      <c r="BR97" s="822"/>
      <c r="BS97" s="822"/>
      <c r="BT97" s="822"/>
      <c r="BU97" s="822"/>
      <c r="BV97" s="822"/>
      <c r="BW97" s="822"/>
      <c r="BX97" s="822"/>
      <c r="BY97" s="822"/>
      <c r="BZ97" s="822"/>
      <c r="CA97" s="822"/>
      <c r="CB97" s="822"/>
      <c r="CC97" s="822"/>
      <c r="CD97" s="822"/>
      <c r="CE97" s="822"/>
      <c r="CF97" s="822"/>
      <c r="CG97" s="822"/>
      <c r="CH97" s="822"/>
      <c r="CI97" s="822"/>
      <c r="CJ97" s="822"/>
      <c r="CK97" s="822"/>
      <c r="CL97" s="822"/>
      <c r="CM97" s="822"/>
      <c r="CN97" s="822"/>
      <c r="CO97" s="822"/>
      <c r="CP97" s="823"/>
      <c r="CQ97" s="540" t="s">
        <v>286</v>
      </c>
      <c r="CR97" s="541"/>
      <c r="CS97" s="542"/>
      <c r="CV97" s="481"/>
      <c r="CW97" s="482"/>
      <c r="CX97" s="482"/>
      <c r="CY97" s="482"/>
      <c r="CZ97" s="482"/>
      <c r="DA97" s="482"/>
      <c r="DB97" s="482"/>
      <c r="DC97" s="482"/>
      <c r="DD97" s="482"/>
      <c r="DE97" s="482"/>
      <c r="DF97" s="482"/>
      <c r="DG97" s="482"/>
      <c r="DH97" s="555"/>
      <c r="DJ97" s="551"/>
      <c r="DK97" s="551"/>
      <c r="DL97" s="551"/>
      <c r="DM97" s="551"/>
      <c r="DN97" s="551"/>
      <c r="DO97" s="551"/>
      <c r="DP97" s="551"/>
      <c r="DQ97" s="551"/>
      <c r="DR97" s="551"/>
    </row>
    <row r="98" spans="1:122"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64"/>
      <c r="AB98" s="564"/>
      <c r="AC98" s="564"/>
      <c r="AD98" s="564"/>
      <c r="AE98" s="564"/>
      <c r="AF98" s="564"/>
      <c r="AG98" s="564"/>
      <c r="AH98" s="564"/>
      <c r="AI98" s="564"/>
      <c r="AJ98" s="564"/>
      <c r="AK98" s="564"/>
      <c r="AL98" s="564"/>
      <c r="AM98" s="564"/>
      <c r="AN98" s="564"/>
      <c r="AO98" s="564"/>
      <c r="AP98" s="564"/>
      <c r="AQ98" s="564"/>
      <c r="AR98" s="564"/>
      <c r="AS98" s="564"/>
      <c r="AT98" s="564"/>
      <c r="AU98" s="564"/>
      <c r="AV98" s="564"/>
      <c r="AW98" s="539">
        <v>3</v>
      </c>
      <c r="AX98" s="539"/>
      <c r="AY98" s="539"/>
      <c r="BH98" s="822"/>
      <c r="BI98" s="822"/>
      <c r="BJ98" s="822"/>
      <c r="BK98" s="822"/>
      <c r="BL98" s="822"/>
      <c r="BM98" s="822"/>
      <c r="BN98" s="822"/>
      <c r="BO98" s="822"/>
      <c r="BP98" s="822"/>
      <c r="BQ98" s="822"/>
      <c r="BR98" s="822"/>
      <c r="BS98" s="822"/>
      <c r="BT98" s="822"/>
      <c r="BU98" s="822"/>
      <c r="BV98" s="822"/>
      <c r="BW98" s="822"/>
      <c r="BX98" s="822"/>
      <c r="BY98" s="822"/>
      <c r="BZ98" s="822"/>
      <c r="CA98" s="822"/>
      <c r="CB98" s="822"/>
      <c r="CC98" s="822"/>
      <c r="CD98" s="822"/>
      <c r="CE98" s="822"/>
      <c r="CF98" s="822"/>
      <c r="CG98" s="822"/>
      <c r="CH98" s="822"/>
      <c r="CI98" s="822"/>
      <c r="CJ98" s="822"/>
      <c r="CK98" s="822"/>
      <c r="CL98" s="822"/>
      <c r="CM98" s="822"/>
      <c r="CN98" s="822"/>
      <c r="CO98" s="822"/>
      <c r="CP98" s="823"/>
      <c r="CQ98" s="540" t="s">
        <v>287</v>
      </c>
      <c r="CR98" s="541"/>
      <c r="CS98" s="542"/>
      <c r="CV98" s="481"/>
      <c r="CW98" s="482"/>
      <c r="CX98" s="482"/>
      <c r="CY98" s="482"/>
      <c r="CZ98" s="482"/>
      <c r="DA98" s="482"/>
      <c r="DB98" s="482"/>
      <c r="DC98" s="482"/>
      <c r="DD98" s="482"/>
      <c r="DE98" s="482"/>
      <c r="DF98" s="482"/>
      <c r="DG98" s="482"/>
      <c r="DH98" s="555"/>
      <c r="DJ98" s="551"/>
      <c r="DK98" s="551"/>
      <c r="DL98" s="551"/>
      <c r="DM98" s="551"/>
      <c r="DN98" s="551"/>
      <c r="DO98" s="551"/>
      <c r="DP98" s="551"/>
      <c r="DQ98" s="551"/>
      <c r="DR98" s="551"/>
    </row>
    <row r="99" spans="1:122">
      <c r="B99" s="538"/>
      <c r="C99" s="538"/>
      <c r="D99" s="538"/>
      <c r="E99" s="538"/>
      <c r="F99" s="538"/>
      <c r="G99" s="538"/>
      <c r="H99" s="538"/>
      <c r="I99" s="538"/>
      <c r="J99" s="538"/>
      <c r="K99" s="538"/>
      <c r="L99" s="538"/>
      <c r="M99" s="538"/>
      <c r="N99" s="538"/>
      <c r="O99" s="538"/>
      <c r="P99" s="538"/>
      <c r="Q99" s="538"/>
      <c r="R99" s="538"/>
      <c r="S99" s="538"/>
      <c r="T99" s="538"/>
      <c r="U99" s="538"/>
      <c r="V99" s="538"/>
      <c r="W99" s="538"/>
      <c r="X99" s="538"/>
      <c r="Y99" s="538"/>
      <c r="Z99" s="538"/>
      <c r="AA99" s="538"/>
      <c r="AB99" s="538"/>
      <c r="AC99" s="538"/>
      <c r="AD99" s="538"/>
      <c r="AE99" s="538"/>
      <c r="AF99" s="538"/>
      <c r="AG99" s="538"/>
      <c r="AH99" s="538"/>
      <c r="AI99" s="538"/>
      <c r="AJ99" s="538"/>
      <c r="AK99" s="538"/>
      <c r="AL99" s="538"/>
      <c r="AM99" s="538"/>
      <c r="AN99" s="538"/>
      <c r="AO99" s="538"/>
      <c r="AP99" s="538"/>
      <c r="AQ99" s="538"/>
      <c r="AR99" s="538"/>
      <c r="AS99" s="538"/>
      <c r="AT99" s="538"/>
      <c r="AU99" s="538"/>
      <c r="AV99" s="538"/>
      <c r="AW99" s="539">
        <v>2</v>
      </c>
      <c r="AX99" s="539"/>
      <c r="AY99" s="539"/>
      <c r="BH99" s="822"/>
      <c r="BI99" s="822"/>
      <c r="BJ99" s="822"/>
      <c r="BK99" s="822"/>
      <c r="BL99" s="822"/>
      <c r="BM99" s="822"/>
      <c r="BN99" s="822"/>
      <c r="BO99" s="822"/>
      <c r="BP99" s="822"/>
      <c r="BQ99" s="822"/>
      <c r="BR99" s="822"/>
      <c r="BS99" s="822"/>
      <c r="BT99" s="822"/>
      <c r="BU99" s="822"/>
      <c r="BV99" s="822"/>
      <c r="BW99" s="822"/>
      <c r="BX99" s="822"/>
      <c r="BY99" s="822"/>
      <c r="BZ99" s="822"/>
      <c r="CA99" s="822"/>
      <c r="CB99" s="822"/>
      <c r="CC99" s="822"/>
      <c r="CD99" s="822"/>
      <c r="CE99" s="822"/>
      <c r="CF99" s="822"/>
      <c r="CG99" s="822"/>
      <c r="CH99" s="822"/>
      <c r="CI99" s="822"/>
      <c r="CJ99" s="822"/>
      <c r="CK99" s="822"/>
      <c r="CL99" s="822"/>
      <c r="CM99" s="822"/>
      <c r="CN99" s="822"/>
      <c r="CO99" s="822"/>
      <c r="CP99" s="823"/>
      <c r="CQ99" s="540" t="s">
        <v>288</v>
      </c>
      <c r="CR99" s="541"/>
      <c r="CS99" s="542"/>
      <c r="CV99" s="481"/>
      <c r="CW99" s="482"/>
      <c r="CX99" s="482"/>
      <c r="CY99" s="482"/>
      <c r="CZ99" s="482"/>
      <c r="DA99" s="482"/>
      <c r="DB99" s="482"/>
      <c r="DC99" s="482"/>
      <c r="DD99" s="482"/>
      <c r="DE99" s="482"/>
      <c r="DF99" s="482"/>
      <c r="DG99" s="482"/>
      <c r="DH99" s="555"/>
      <c r="DJ99" s="551"/>
      <c r="DK99" s="551"/>
      <c r="DL99" s="551"/>
      <c r="DM99" s="551"/>
      <c r="DN99" s="551"/>
      <c r="DO99" s="551"/>
      <c r="DP99" s="551"/>
      <c r="DQ99" s="551"/>
      <c r="DR99" s="551"/>
    </row>
    <row r="100" spans="1:122">
      <c r="B100" s="538"/>
      <c r="C100" s="538"/>
      <c r="D100" s="538"/>
      <c r="E100" s="538"/>
      <c r="F100" s="538"/>
      <c r="G100" s="538"/>
      <c r="H100" s="538"/>
      <c r="I100" s="538"/>
      <c r="J100" s="538"/>
      <c r="K100" s="538"/>
      <c r="L100" s="538"/>
      <c r="M100" s="538"/>
      <c r="N100" s="538"/>
      <c r="O100" s="538"/>
      <c r="P100" s="538"/>
      <c r="Q100" s="538"/>
      <c r="R100" s="538"/>
      <c r="S100" s="538"/>
      <c r="T100" s="538"/>
      <c r="U100" s="538"/>
      <c r="V100" s="538"/>
      <c r="W100" s="538"/>
      <c r="X100" s="538"/>
      <c r="Y100" s="538"/>
      <c r="Z100" s="538"/>
      <c r="AA100" s="538"/>
      <c r="AB100" s="538"/>
      <c r="AC100" s="538"/>
      <c r="AD100" s="538"/>
      <c r="AE100" s="538"/>
      <c r="AF100" s="538"/>
      <c r="AG100" s="538"/>
      <c r="AH100" s="538"/>
      <c r="AI100" s="538"/>
      <c r="AJ100" s="538"/>
      <c r="AK100" s="538"/>
      <c r="AL100" s="538"/>
      <c r="AM100" s="538"/>
      <c r="AN100" s="538"/>
      <c r="AO100" s="538"/>
      <c r="AP100" s="538"/>
      <c r="AQ100" s="538"/>
      <c r="AR100" s="538"/>
      <c r="AS100" s="538"/>
      <c r="AT100" s="538"/>
      <c r="AU100" s="538"/>
      <c r="AV100" s="538"/>
      <c r="AW100" s="539">
        <v>1</v>
      </c>
      <c r="AX100" s="539"/>
      <c r="AY100" s="539"/>
      <c r="BH100" s="822"/>
      <c r="BI100" s="822"/>
      <c r="BJ100" s="822"/>
      <c r="BK100" s="822"/>
      <c r="BL100" s="822"/>
      <c r="BM100" s="822"/>
      <c r="BN100" s="822"/>
      <c r="BO100" s="822"/>
      <c r="BP100" s="822"/>
      <c r="BQ100" s="822"/>
      <c r="BR100" s="822"/>
      <c r="BS100" s="822"/>
      <c r="BT100" s="822"/>
      <c r="BU100" s="822"/>
      <c r="BV100" s="822"/>
      <c r="BW100" s="822"/>
      <c r="BX100" s="822"/>
      <c r="BY100" s="822"/>
      <c r="BZ100" s="822"/>
      <c r="CA100" s="822"/>
      <c r="CB100" s="822"/>
      <c r="CC100" s="822"/>
      <c r="CD100" s="822"/>
      <c r="CE100" s="822"/>
      <c r="CF100" s="822"/>
      <c r="CG100" s="822"/>
      <c r="CH100" s="822"/>
      <c r="CI100" s="822"/>
      <c r="CJ100" s="822"/>
      <c r="CK100" s="822"/>
      <c r="CL100" s="822"/>
      <c r="CM100" s="822"/>
      <c r="CN100" s="822"/>
      <c r="CO100" s="822"/>
      <c r="CP100" s="823"/>
      <c r="CQ100" s="540" t="s">
        <v>289</v>
      </c>
      <c r="CR100" s="541"/>
      <c r="CS100" s="542"/>
      <c r="CV100" s="481"/>
      <c r="CW100" s="482"/>
      <c r="CX100" s="482"/>
      <c r="CY100" s="482"/>
      <c r="CZ100" s="482"/>
      <c r="DA100" s="482"/>
      <c r="DB100" s="482"/>
      <c r="DC100" s="482"/>
      <c r="DD100" s="482"/>
      <c r="DE100" s="482"/>
      <c r="DF100" s="482"/>
      <c r="DG100" s="482"/>
      <c r="DH100" s="555"/>
      <c r="DJ100" s="551"/>
      <c r="DK100" s="551"/>
      <c r="DL100" s="551"/>
      <c r="DM100" s="551"/>
      <c r="DN100" s="551"/>
      <c r="DO100" s="551"/>
      <c r="DP100" s="551"/>
      <c r="DQ100" s="551"/>
      <c r="DR100" s="551"/>
    </row>
    <row r="101" spans="1:122" ht="16.5" customHeight="1">
      <c r="CV101" s="556"/>
      <c r="CW101" s="538"/>
      <c r="CX101" s="538"/>
      <c r="CY101" s="538"/>
      <c r="CZ101" s="538"/>
      <c r="DA101" s="538"/>
      <c r="DB101" s="538"/>
      <c r="DC101" s="538"/>
      <c r="DD101" s="538"/>
      <c r="DE101" s="538"/>
      <c r="DF101" s="538"/>
      <c r="DG101" s="538"/>
      <c r="DH101" s="557"/>
    </row>
    <row r="102" spans="1:122">
      <c r="E102" s="552"/>
      <c r="F102" s="553"/>
      <c r="G102" s="553"/>
      <c r="H102" s="553"/>
      <c r="I102" s="553"/>
      <c r="J102" s="553"/>
      <c r="K102" s="553"/>
      <c r="L102" s="553"/>
      <c r="M102" s="553"/>
      <c r="N102" s="553"/>
      <c r="O102" s="553"/>
      <c r="P102" s="553"/>
      <c r="Q102" s="553"/>
      <c r="R102" s="553"/>
      <c r="S102" s="553"/>
      <c r="T102" s="553"/>
      <c r="U102" s="553"/>
      <c r="V102" s="553"/>
      <c r="W102" s="553"/>
      <c r="X102" s="553"/>
      <c r="Y102" s="553"/>
      <c r="Z102" s="553"/>
      <c r="AA102" s="553"/>
      <c r="AB102" s="553"/>
      <c r="AC102" s="553"/>
      <c r="AD102" s="553"/>
      <c r="AE102" s="553"/>
      <c r="AF102" s="553"/>
      <c r="AG102" s="553"/>
      <c r="AH102" s="553"/>
      <c r="AI102" s="553"/>
      <c r="AJ102" s="553"/>
      <c r="AK102" s="553"/>
      <c r="AL102" s="553"/>
      <c r="AM102" s="553"/>
      <c r="AN102" s="553"/>
      <c r="AO102" s="553"/>
      <c r="AP102" s="553"/>
      <c r="AQ102" s="553"/>
      <c r="AR102" s="553"/>
      <c r="AS102" s="553"/>
      <c r="AT102" s="553"/>
      <c r="AU102" s="553"/>
      <c r="AV102" s="553"/>
      <c r="AW102" s="553"/>
      <c r="AX102" s="553"/>
      <c r="AY102" s="553"/>
      <c r="AZ102" s="553"/>
      <c r="BA102" s="553"/>
      <c r="BB102" s="553"/>
      <c r="BC102" s="553"/>
      <c r="BD102" s="554"/>
    </row>
    <row r="103" spans="1:122">
      <c r="E103" s="481"/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82"/>
      <c r="V103" s="482"/>
      <c r="W103" s="482"/>
      <c r="X103" s="482"/>
      <c r="Y103" s="482"/>
      <c r="Z103" s="482"/>
      <c r="AA103" s="482"/>
      <c r="AB103" s="482"/>
      <c r="AC103" s="482"/>
      <c r="AD103" s="482"/>
      <c r="AE103" s="482"/>
      <c r="AF103" s="482"/>
      <c r="AG103" s="482"/>
      <c r="AH103" s="482"/>
      <c r="AI103" s="482"/>
      <c r="AJ103" s="482"/>
      <c r="AK103" s="482"/>
      <c r="AL103" s="482"/>
      <c r="AM103" s="482"/>
      <c r="AN103" s="482"/>
      <c r="AO103" s="482"/>
      <c r="AP103" s="482"/>
      <c r="AQ103" s="482"/>
      <c r="AR103" s="482"/>
      <c r="AS103" s="482"/>
      <c r="AT103" s="482"/>
      <c r="AU103" s="482"/>
      <c r="AV103" s="482"/>
      <c r="AW103" s="482"/>
      <c r="AX103" s="482"/>
      <c r="AY103" s="482"/>
      <c r="AZ103" s="482"/>
      <c r="BA103" s="482"/>
      <c r="BB103" s="482"/>
      <c r="BC103" s="482"/>
      <c r="BD103" s="555"/>
      <c r="BH103" s="114" t="s">
        <v>290</v>
      </c>
      <c r="BV103" s="820"/>
      <c r="BW103" s="820"/>
      <c r="BX103" s="820"/>
      <c r="BY103" s="820"/>
      <c r="BZ103" s="820"/>
      <c r="CA103" s="820"/>
      <c r="CB103" s="820"/>
      <c r="CC103" s="820"/>
      <c r="CD103" s="820"/>
      <c r="CE103" s="820"/>
      <c r="CF103" s="820"/>
      <c r="CG103" s="820"/>
      <c r="CH103" s="820"/>
      <c r="CI103" s="820"/>
      <c r="CJ103" s="820"/>
      <c r="CK103" s="820"/>
      <c r="CL103" s="820"/>
      <c r="CM103" s="820"/>
      <c r="CN103" s="820"/>
      <c r="CO103" s="820"/>
      <c r="CP103" s="820"/>
      <c r="CQ103" s="820"/>
      <c r="CR103" s="820"/>
      <c r="CS103" s="820"/>
      <c r="CT103" s="820"/>
      <c r="CU103" s="820"/>
      <c r="CV103" s="820"/>
      <c r="CW103" s="820"/>
      <c r="CX103" s="820"/>
      <c r="CY103" s="820"/>
      <c r="CZ103" s="820"/>
      <c r="DA103" s="820"/>
      <c r="DB103" s="820"/>
      <c r="DC103" s="820"/>
      <c r="DD103" s="820"/>
      <c r="DE103" s="820"/>
      <c r="DF103" s="820"/>
      <c r="DG103" s="820"/>
      <c r="DH103" s="820"/>
      <c r="DI103" s="820"/>
      <c r="DJ103" s="820"/>
      <c r="DK103" s="820"/>
      <c r="DL103" s="820"/>
      <c r="DM103" s="820"/>
      <c r="DN103" s="820"/>
      <c r="DO103" s="820"/>
      <c r="DP103" s="820"/>
      <c r="DQ103" s="820"/>
    </row>
    <row r="104" spans="1:122">
      <c r="E104" s="481"/>
      <c r="F104" s="482"/>
      <c r="G104" s="482"/>
      <c r="H104" s="482"/>
      <c r="I104" s="482"/>
      <c r="J104" s="482"/>
      <c r="K104" s="482"/>
      <c r="L104" s="482"/>
      <c r="M104" s="482"/>
      <c r="N104" s="482"/>
      <c r="O104" s="482"/>
      <c r="P104" s="482"/>
      <c r="Q104" s="482"/>
      <c r="R104" s="482"/>
      <c r="S104" s="482"/>
      <c r="T104" s="482"/>
      <c r="U104" s="482"/>
      <c r="V104" s="482"/>
      <c r="W104" s="482"/>
      <c r="X104" s="482"/>
      <c r="Y104" s="482"/>
      <c r="Z104" s="482"/>
      <c r="AA104" s="482"/>
      <c r="AB104" s="482"/>
      <c r="AC104" s="482"/>
      <c r="AD104" s="482"/>
      <c r="AE104" s="482"/>
      <c r="AF104" s="482"/>
      <c r="AG104" s="482"/>
      <c r="AH104" s="482"/>
      <c r="AI104" s="482"/>
      <c r="AJ104" s="482"/>
      <c r="AK104" s="482"/>
      <c r="AL104" s="482"/>
      <c r="AM104" s="482"/>
      <c r="AN104" s="482"/>
      <c r="AO104" s="482"/>
      <c r="AP104" s="482"/>
      <c r="AQ104" s="482"/>
      <c r="AR104" s="482"/>
      <c r="AS104" s="482"/>
      <c r="AT104" s="482"/>
      <c r="AU104" s="482"/>
      <c r="AV104" s="482"/>
      <c r="AW104" s="482"/>
      <c r="AX104" s="482"/>
      <c r="AY104" s="482"/>
      <c r="AZ104" s="482"/>
      <c r="BA104" s="482"/>
      <c r="BB104" s="482"/>
      <c r="BC104" s="482"/>
      <c r="BD104" s="555"/>
      <c r="BH104" s="820"/>
      <c r="BI104" s="820"/>
      <c r="BJ104" s="820"/>
      <c r="BK104" s="820"/>
      <c r="BL104" s="820"/>
      <c r="BM104" s="820"/>
      <c r="BN104" s="820"/>
      <c r="BO104" s="820"/>
      <c r="BP104" s="820"/>
      <c r="BQ104" s="820"/>
      <c r="BR104" s="820"/>
      <c r="BS104" s="820"/>
      <c r="BT104" s="820"/>
      <c r="BU104" s="820"/>
      <c r="BV104" s="820"/>
      <c r="BW104" s="820"/>
      <c r="BX104" s="820"/>
      <c r="BY104" s="820"/>
      <c r="BZ104" s="820"/>
      <c r="CA104" s="820"/>
      <c r="CB104" s="820"/>
      <c r="CC104" s="820"/>
      <c r="CD104" s="820"/>
      <c r="CE104" s="820"/>
      <c r="CF104" s="820"/>
      <c r="CG104" s="820"/>
      <c r="CH104" s="820"/>
      <c r="CI104" s="820"/>
      <c r="CJ104" s="820"/>
      <c r="CK104" s="820"/>
      <c r="CL104" s="820"/>
      <c r="CM104" s="820"/>
      <c r="CN104" s="820"/>
      <c r="CO104" s="820"/>
      <c r="CP104" s="820"/>
      <c r="CQ104" s="820"/>
      <c r="CR104" s="820"/>
      <c r="CS104" s="820"/>
      <c r="CT104" s="820"/>
      <c r="CU104" s="820"/>
      <c r="CV104" s="820"/>
      <c r="CW104" s="820"/>
      <c r="CX104" s="820"/>
      <c r="CY104" s="820"/>
      <c r="CZ104" s="820"/>
      <c r="DA104" s="820"/>
      <c r="DB104" s="820"/>
      <c r="DC104" s="820"/>
      <c r="DD104" s="820"/>
      <c r="DE104" s="820"/>
      <c r="DF104" s="820"/>
      <c r="DG104" s="820"/>
      <c r="DH104" s="820"/>
      <c r="DI104" s="820"/>
      <c r="DJ104" s="820"/>
      <c r="DK104" s="820"/>
      <c r="DL104" s="820"/>
      <c r="DM104" s="820"/>
      <c r="DN104" s="820"/>
      <c r="DO104" s="820"/>
      <c r="DP104" s="820"/>
      <c r="DQ104" s="820"/>
    </row>
    <row r="105" spans="1:122">
      <c r="E105" s="556"/>
      <c r="F105" s="538"/>
      <c r="G105" s="538"/>
      <c r="H105" s="538"/>
      <c r="I105" s="538"/>
      <c r="J105" s="538"/>
      <c r="K105" s="538"/>
      <c r="L105" s="538"/>
      <c r="M105" s="538"/>
      <c r="N105" s="538"/>
      <c r="O105" s="538"/>
      <c r="P105" s="538"/>
      <c r="Q105" s="538"/>
      <c r="R105" s="538"/>
      <c r="S105" s="538"/>
      <c r="T105" s="538"/>
      <c r="U105" s="538"/>
      <c r="V105" s="538"/>
      <c r="W105" s="538"/>
      <c r="X105" s="538"/>
      <c r="Y105" s="538"/>
      <c r="Z105" s="538"/>
      <c r="AA105" s="538"/>
      <c r="AB105" s="538"/>
      <c r="AC105" s="538"/>
      <c r="AD105" s="538"/>
      <c r="AE105" s="538"/>
      <c r="AF105" s="538"/>
      <c r="AG105" s="538"/>
      <c r="AH105" s="538"/>
      <c r="AI105" s="538"/>
      <c r="AJ105" s="538"/>
      <c r="AK105" s="538"/>
      <c r="AL105" s="538"/>
      <c r="AM105" s="538"/>
      <c r="AN105" s="538"/>
      <c r="AO105" s="538"/>
      <c r="AP105" s="538"/>
      <c r="AQ105" s="538"/>
      <c r="AR105" s="538"/>
      <c r="AS105" s="538"/>
      <c r="AT105" s="538"/>
      <c r="AU105" s="538"/>
      <c r="AV105" s="538"/>
      <c r="AW105" s="538"/>
      <c r="AX105" s="538"/>
      <c r="AY105" s="538"/>
      <c r="AZ105" s="538"/>
      <c r="BA105" s="538"/>
      <c r="BB105" s="538"/>
      <c r="BC105" s="538"/>
      <c r="BD105" s="557"/>
      <c r="BH105" s="822"/>
      <c r="BI105" s="822"/>
      <c r="BJ105" s="822"/>
      <c r="BK105" s="822"/>
      <c r="BL105" s="822"/>
      <c r="BM105" s="822"/>
      <c r="BN105" s="822"/>
      <c r="BO105" s="822"/>
      <c r="BP105" s="822"/>
      <c r="BQ105" s="822"/>
      <c r="BR105" s="822"/>
      <c r="BS105" s="822"/>
      <c r="BT105" s="822"/>
      <c r="BU105" s="822"/>
      <c r="BV105" s="822"/>
      <c r="BW105" s="822"/>
      <c r="BX105" s="822"/>
      <c r="BY105" s="822"/>
      <c r="BZ105" s="822"/>
      <c r="CA105" s="822"/>
      <c r="CB105" s="822"/>
      <c r="CC105" s="822"/>
      <c r="CD105" s="822"/>
      <c r="CE105" s="822"/>
      <c r="CF105" s="822"/>
      <c r="CG105" s="822"/>
      <c r="CH105" s="822"/>
      <c r="CI105" s="822"/>
      <c r="CJ105" s="822"/>
      <c r="CK105" s="822"/>
      <c r="CL105" s="822"/>
      <c r="CM105" s="822"/>
      <c r="CN105" s="822"/>
      <c r="CO105" s="822"/>
      <c r="CP105" s="822"/>
      <c r="CQ105" s="822"/>
      <c r="CR105" s="822"/>
      <c r="CS105" s="822"/>
      <c r="CT105" s="822"/>
      <c r="CU105" s="822"/>
      <c r="CV105" s="822"/>
      <c r="CW105" s="822"/>
      <c r="CX105" s="822"/>
      <c r="CY105" s="822"/>
      <c r="CZ105" s="822"/>
      <c r="DA105" s="822"/>
      <c r="DB105" s="822"/>
      <c r="DC105" s="822"/>
      <c r="DD105" s="822"/>
      <c r="DE105" s="822"/>
      <c r="DF105" s="822"/>
      <c r="DG105" s="822"/>
      <c r="DH105" s="822"/>
      <c r="DI105" s="822"/>
      <c r="DJ105" s="822"/>
      <c r="DK105" s="822"/>
      <c r="DL105" s="822"/>
      <c r="DM105" s="822"/>
      <c r="DN105" s="822"/>
      <c r="DO105" s="822"/>
      <c r="DP105" s="822"/>
      <c r="DQ105" s="822"/>
    </row>
    <row r="106" spans="1:122">
      <c r="E106" s="192"/>
      <c r="F106" s="193"/>
      <c r="G106" s="193"/>
      <c r="H106" s="193"/>
      <c r="L106" s="194"/>
      <c r="M106" s="194"/>
      <c r="N106" s="194"/>
      <c r="O106" s="14"/>
      <c r="P106" s="14"/>
      <c r="Q106" s="193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5" t="s">
        <v>291</v>
      </c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4"/>
      <c r="AX106" s="194"/>
      <c r="AY106" s="194"/>
      <c r="AZ106" s="194"/>
      <c r="BA106" s="194"/>
      <c r="BB106" s="194"/>
      <c r="BC106" s="194"/>
      <c r="BD106" s="194"/>
      <c r="BH106" s="822"/>
      <c r="BI106" s="822"/>
      <c r="BJ106" s="822"/>
      <c r="BK106" s="822"/>
      <c r="BL106" s="822"/>
      <c r="BM106" s="822"/>
      <c r="BN106" s="822"/>
      <c r="BO106" s="822"/>
      <c r="BP106" s="822"/>
      <c r="BQ106" s="822"/>
      <c r="BR106" s="822"/>
      <c r="BS106" s="822"/>
      <c r="BT106" s="822"/>
      <c r="BU106" s="822"/>
      <c r="BV106" s="822"/>
      <c r="BW106" s="822"/>
      <c r="BX106" s="822"/>
      <c r="BY106" s="822"/>
      <c r="BZ106" s="822"/>
      <c r="CA106" s="822"/>
      <c r="CB106" s="822"/>
      <c r="CC106" s="822"/>
      <c r="CD106" s="822"/>
      <c r="CE106" s="822"/>
      <c r="CF106" s="822"/>
      <c r="CG106" s="822"/>
      <c r="CH106" s="822"/>
      <c r="CI106" s="822"/>
      <c r="CJ106" s="822"/>
      <c r="CK106" s="822"/>
      <c r="CL106" s="822"/>
      <c r="CM106" s="822"/>
      <c r="CN106" s="822"/>
      <c r="CO106" s="822"/>
      <c r="CP106" s="822"/>
      <c r="CQ106" s="822"/>
      <c r="CR106" s="822"/>
      <c r="CS106" s="822"/>
      <c r="CT106" s="822"/>
      <c r="CU106" s="822"/>
      <c r="CV106" s="822"/>
      <c r="CW106" s="822"/>
      <c r="CX106" s="822"/>
      <c r="CY106" s="822"/>
      <c r="CZ106" s="822"/>
      <c r="DA106" s="822"/>
      <c r="DB106" s="822"/>
      <c r="DC106" s="822"/>
      <c r="DD106" s="822"/>
      <c r="DE106" s="822"/>
      <c r="DF106" s="822"/>
      <c r="DG106" s="822"/>
      <c r="DH106" s="822"/>
      <c r="DI106" s="822"/>
      <c r="DJ106" s="822"/>
      <c r="DK106" s="822"/>
      <c r="DL106" s="822"/>
      <c r="DM106" s="822"/>
      <c r="DN106" s="822"/>
      <c r="DO106" s="822"/>
      <c r="DP106" s="822"/>
      <c r="DQ106" s="822"/>
    </row>
    <row r="107" spans="1:122" s="160" customFormat="1" ht="15.75" customHeight="1">
      <c r="A107" s="161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64"/>
      <c r="BG107" s="164"/>
      <c r="BH107" s="164"/>
      <c r="BI107" s="164"/>
      <c r="BJ107" s="164"/>
      <c r="BK107" s="164"/>
      <c r="BL107" s="164"/>
      <c r="BM107" s="164"/>
      <c r="BN107" s="164"/>
      <c r="BO107" s="164"/>
      <c r="BP107" s="164"/>
      <c r="BQ107" s="164"/>
      <c r="BR107" s="164"/>
      <c r="BS107" s="164"/>
      <c r="BT107" s="164"/>
      <c r="BU107" s="164"/>
      <c r="BV107" s="164"/>
      <c r="BW107" s="164"/>
      <c r="BX107" s="164"/>
      <c r="BY107" s="164"/>
      <c r="BZ107" s="164"/>
      <c r="CA107" s="164"/>
      <c r="CB107" s="164"/>
      <c r="CC107" s="164"/>
      <c r="CD107" s="164"/>
      <c r="CE107" s="164"/>
      <c r="CF107" s="164"/>
      <c r="CG107" s="164"/>
      <c r="CH107" s="164"/>
      <c r="CI107" s="164"/>
      <c r="CJ107" s="164"/>
      <c r="CK107" s="164"/>
      <c r="CL107" s="164"/>
      <c r="CM107" s="164"/>
      <c r="CN107" s="164"/>
      <c r="CO107" s="164"/>
      <c r="CP107" s="164"/>
      <c r="CQ107" s="164"/>
      <c r="CR107" s="164"/>
      <c r="CS107" s="164"/>
      <c r="CT107" s="164"/>
      <c r="CU107" s="164"/>
      <c r="CV107" s="164"/>
      <c r="CW107" s="164"/>
      <c r="CX107" s="164"/>
      <c r="CY107" s="164"/>
      <c r="CZ107" s="164"/>
      <c r="DA107" s="164"/>
      <c r="DB107" s="164"/>
      <c r="DC107" s="164"/>
      <c r="DD107" s="164"/>
      <c r="DE107" s="164"/>
      <c r="DF107" s="164"/>
      <c r="DG107" s="164"/>
      <c r="DH107" s="164"/>
      <c r="DI107" s="164"/>
      <c r="DJ107" s="164"/>
      <c r="DK107" s="164"/>
      <c r="DL107" s="164"/>
      <c r="DM107" s="164"/>
      <c r="DN107" s="164"/>
      <c r="DO107" s="164"/>
      <c r="DP107" s="164"/>
      <c r="DQ107" s="164"/>
      <c r="DR107" s="117"/>
    </row>
    <row r="108" spans="1:122">
      <c r="A108" s="561" t="str">
        <f>"Frøiland Bygg Skade as, "&amp; 'Fylles ut først'!B17</f>
        <v xml:space="preserve">Frøiland Bygg Skade as, 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BK108" s="233" t="str">
        <f>'Fylles ut først'!B19</f>
        <v>Sentralbord 51 95 85 50</v>
      </c>
      <c r="BL108" s="197"/>
      <c r="BM108" s="197"/>
      <c r="DR108" s="198" t="str">
        <f>"E post:" &amp; 'Fylles ut først'!B20</f>
        <v>E post:0</v>
      </c>
    </row>
    <row r="109" spans="1:122">
      <c r="A109" s="559" t="b">
        <f>'Fylles ut først'!B18</f>
        <v>0</v>
      </c>
      <c r="B109" s="560"/>
      <c r="C109" s="560"/>
      <c r="D109" s="560"/>
      <c r="E109" s="560"/>
      <c r="F109" s="560"/>
      <c r="G109" s="560"/>
      <c r="H109" s="560"/>
      <c r="I109" s="560"/>
      <c r="J109" s="560"/>
      <c r="K109" s="560"/>
      <c r="L109" s="560"/>
      <c r="M109" s="560"/>
      <c r="N109" s="560"/>
      <c r="O109" s="560"/>
      <c r="P109" s="560"/>
      <c r="Q109" s="560"/>
      <c r="R109" s="560"/>
      <c r="S109" s="560"/>
      <c r="T109" s="560"/>
      <c r="U109" s="560"/>
      <c r="V109" s="560"/>
      <c r="W109" s="560"/>
      <c r="X109" s="560"/>
      <c r="Y109" s="560"/>
      <c r="Z109" s="560"/>
      <c r="AA109" s="560"/>
      <c r="AB109" s="560"/>
      <c r="AC109" s="560"/>
      <c r="AD109" s="560"/>
      <c r="AE109" s="560"/>
      <c r="BK109" s="197"/>
      <c r="BL109" s="197"/>
      <c r="BM109" s="197"/>
      <c r="DR109" s="156"/>
    </row>
    <row r="110" spans="1:122">
      <c r="A110" s="154" t="s">
        <v>272</v>
      </c>
      <c r="DR110" s="158" t="s">
        <v>273</v>
      </c>
    </row>
  </sheetData>
  <protectedRanges>
    <protectedRange sqref="DS1:XFD1048576 CY1:DR3 CY5:DR1048576 CY4:DQ4 A1:CX1048576" name="Område1" securityDescriptor="O:WDG:WDD:(A;;CC;;;S-1-5-21-1078081533-1965331169-839522115-2486747)"/>
  </protectedRanges>
  <mergeCells count="49">
    <mergeCell ref="A109:AE109"/>
    <mergeCell ref="A108:Z108"/>
    <mergeCell ref="O8:AP8"/>
    <mergeCell ref="CB8:DP8"/>
    <mergeCell ref="CQ100:CS100"/>
    <mergeCell ref="B97:AV97"/>
    <mergeCell ref="AW97:AY97"/>
    <mergeCell ref="BH97:CP97"/>
    <mergeCell ref="CQ97:CS97"/>
    <mergeCell ref="B98:AV98"/>
    <mergeCell ref="BH106:DQ106"/>
    <mergeCell ref="BS10:CD10"/>
    <mergeCell ref="CQ10:DQ10"/>
    <mergeCell ref="E102:BD105"/>
    <mergeCell ref="BV103:DQ103"/>
    <mergeCell ref="BH104:DQ104"/>
    <mergeCell ref="A2:DR2"/>
    <mergeCell ref="O6:AP6"/>
    <mergeCell ref="CA6:CS6"/>
    <mergeCell ref="O7:AP7"/>
    <mergeCell ref="CA7:CS7"/>
    <mergeCell ref="AW98:AY98"/>
    <mergeCell ref="BH105:DQ105"/>
    <mergeCell ref="BH98:CP98"/>
    <mergeCell ref="CQ98:CS98"/>
    <mergeCell ref="BH100:CP100"/>
    <mergeCell ref="DJ94:DR100"/>
    <mergeCell ref="BH95:CP95"/>
    <mergeCell ref="CQ95:CS95"/>
    <mergeCell ref="CV93:DH101"/>
    <mergeCell ref="BH96:CP96"/>
    <mergeCell ref="CQ96:CS96"/>
    <mergeCell ref="BH94:CP94"/>
    <mergeCell ref="CQ94:CS94"/>
    <mergeCell ref="B96:AV96"/>
    <mergeCell ref="A9:N9"/>
    <mergeCell ref="O9:AP9"/>
    <mergeCell ref="T10:AA10"/>
    <mergeCell ref="AQ10:BB10"/>
    <mergeCell ref="B94:AV94"/>
    <mergeCell ref="AW96:AY96"/>
    <mergeCell ref="B95:AV95"/>
    <mergeCell ref="AW95:AY95"/>
    <mergeCell ref="B99:AV99"/>
    <mergeCell ref="AW99:AY99"/>
    <mergeCell ref="BH99:CP99"/>
    <mergeCell ref="CQ99:CS99"/>
    <mergeCell ref="B100:AV100"/>
    <mergeCell ref="AW100:AY100"/>
  </mergeCells>
  <hyperlinks>
    <hyperlink ref="DR110" r:id="rId1" xr:uid="{00000000-0004-0000-0300-000000000000}"/>
  </hyperlinks>
  <pageMargins left="0.7" right="0.7" top="0.75" bottom="0.75" header="0.3" footer="0.3"/>
  <pageSetup paperSize="9" scale="83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6"/>
  <dimension ref="A1:X76"/>
  <sheetViews>
    <sheetView showGridLines="0" showRowColHeaders="0" showZeros="0" zoomScaleNormal="100" workbookViewId="0">
      <selection activeCell="C1" sqref="C1:G1"/>
    </sheetView>
  </sheetViews>
  <sheetFormatPr defaultColWidth="28.42578125" defaultRowHeight="12.75"/>
  <cols>
    <col min="1" max="1" width="12.140625" style="13" customWidth="1"/>
    <col min="2" max="2" width="29.5703125" style="13" customWidth="1"/>
    <col min="3" max="3" width="11.140625" style="13" customWidth="1"/>
    <col min="4" max="4" width="14.140625" style="13" customWidth="1"/>
    <col min="5" max="5" width="11.42578125" style="13" customWidth="1"/>
    <col min="6" max="6" width="11" style="13" customWidth="1"/>
    <col min="7" max="7" width="22.7109375" style="13" customWidth="1"/>
    <col min="8" max="8" width="11.140625" style="13" customWidth="1"/>
    <col min="9" max="9" width="14.7109375" style="108" customWidth="1"/>
    <col min="10" max="16384" width="28.42578125" style="13"/>
  </cols>
  <sheetData>
    <row r="1" spans="1:24" ht="33">
      <c r="A1" s="61"/>
      <c r="B1" s="61"/>
      <c r="C1" s="567" t="s">
        <v>29</v>
      </c>
      <c r="D1" s="567"/>
      <c r="E1" s="568"/>
      <c r="F1" s="568"/>
      <c r="G1" s="568"/>
      <c r="H1" s="49"/>
      <c r="I1" s="61"/>
      <c r="L1" s="17"/>
      <c r="Q1" s="14"/>
      <c r="R1" s="14"/>
      <c r="S1" s="14"/>
      <c r="T1" s="14"/>
      <c r="U1" s="14"/>
      <c r="V1" s="14"/>
      <c r="W1" s="14"/>
      <c r="X1" s="14"/>
    </row>
    <row r="2" spans="1:24" ht="15">
      <c r="A2" s="62"/>
      <c r="B2" s="62"/>
      <c r="C2" s="62"/>
      <c r="D2" s="62"/>
      <c r="E2" s="62"/>
      <c r="F2" s="62"/>
      <c r="G2" s="49"/>
      <c r="H2" s="49"/>
      <c r="I2" s="63"/>
      <c r="M2" s="14"/>
      <c r="N2" s="14"/>
      <c r="O2" s="14"/>
      <c r="P2" s="14"/>
      <c r="Q2" s="14"/>
      <c r="R2" s="14"/>
      <c r="S2" s="14"/>
      <c r="T2" s="14"/>
    </row>
    <row r="3" spans="1:24" ht="12.75" customHeight="1">
      <c r="A3" s="162"/>
      <c r="B3" s="162"/>
      <c r="C3" s="162"/>
      <c r="D3" s="162"/>
      <c r="E3" s="162"/>
      <c r="F3" s="162"/>
      <c r="G3" s="163"/>
      <c r="H3" s="163"/>
      <c r="I3" s="199" t="str">
        <f ca="1">"Rapportdato:  "&amp;TEXT(TODAY(),"dd.mm:åååå")</f>
        <v>Rapportdato:  03.01:2022</v>
      </c>
      <c r="M3" s="14"/>
      <c r="N3" s="14"/>
      <c r="O3" s="14"/>
      <c r="P3" s="14"/>
      <c r="Q3" s="14"/>
      <c r="R3" s="14"/>
      <c r="S3" s="14"/>
      <c r="T3" s="14"/>
    </row>
    <row r="4" spans="1:24" ht="4.5" customHeight="1">
      <c r="A4" s="62"/>
      <c r="B4" s="62"/>
      <c r="G4" s="62"/>
      <c r="H4" s="62"/>
      <c r="I4" s="67"/>
      <c r="J4" s="68"/>
      <c r="M4" s="14"/>
      <c r="N4" s="14"/>
      <c r="O4" s="14"/>
      <c r="P4" s="14"/>
      <c r="Q4" s="14"/>
      <c r="R4" s="14"/>
      <c r="S4" s="14"/>
      <c r="T4" s="14"/>
    </row>
    <row r="5" spans="1:24" s="17" customFormat="1" ht="14.25" customHeight="1">
      <c r="A5" s="200" t="s">
        <v>1</v>
      </c>
      <c r="B5" s="201">
        <f>'Fylles ut først'!B3</f>
        <v>0</v>
      </c>
      <c r="C5" s="202"/>
      <c r="D5" s="202"/>
      <c r="E5" s="202"/>
      <c r="F5" s="202"/>
      <c r="G5" s="203" t="s">
        <v>4</v>
      </c>
      <c r="H5" s="569">
        <f>'Fylles ut først'!B5</f>
        <v>0</v>
      </c>
      <c r="I5" s="569"/>
      <c r="M5" s="14"/>
      <c r="N5" s="14"/>
      <c r="O5" s="14"/>
      <c r="P5" s="14"/>
      <c r="Q5" s="14"/>
      <c r="R5" s="14"/>
      <c r="S5" s="14"/>
      <c r="T5" s="14"/>
    </row>
    <row r="6" spans="1:24" s="17" customFormat="1" ht="14.25" customHeight="1">
      <c r="A6" s="200" t="s">
        <v>3</v>
      </c>
      <c r="B6" s="204">
        <f>'Fylles ut først'!B4</f>
        <v>0</v>
      </c>
      <c r="C6" s="202"/>
      <c r="D6" s="202"/>
      <c r="E6" s="202"/>
      <c r="F6" s="202"/>
      <c r="G6" s="203" t="s">
        <v>229</v>
      </c>
      <c r="H6" s="205">
        <f>'Fylles ut først'!B6</f>
        <v>0</v>
      </c>
      <c r="I6" s="206"/>
      <c r="M6" s="14"/>
      <c r="N6" s="14"/>
      <c r="O6" s="14"/>
      <c r="P6" s="14"/>
      <c r="Q6" s="14"/>
      <c r="R6" s="14"/>
      <c r="S6" s="14"/>
      <c r="T6" s="14"/>
    </row>
    <row r="7" spans="1:24" s="18" customFormat="1" ht="14.25" customHeight="1">
      <c r="A7" s="207" t="s">
        <v>292</v>
      </c>
      <c r="B7" s="204">
        <f>'Fylles ut først'!B11</f>
        <v>0</v>
      </c>
      <c r="C7" s="208"/>
      <c r="D7" s="208"/>
      <c r="E7" s="208"/>
      <c r="F7" s="208"/>
      <c r="G7" s="209" t="s">
        <v>8</v>
      </c>
      <c r="H7" s="210">
        <f>'Fylles ut først'!B9</f>
        <v>0</v>
      </c>
      <c r="I7" s="211"/>
    </row>
    <row r="8" spans="1:24" s="18" customFormat="1" ht="6" customHeight="1">
      <c r="A8" s="125"/>
      <c r="B8" s="123"/>
      <c r="C8" s="124"/>
      <c r="D8" s="124"/>
      <c r="E8" s="124"/>
      <c r="F8" s="124"/>
      <c r="G8" s="168"/>
      <c r="H8" s="212"/>
      <c r="I8" s="212"/>
    </row>
    <row r="9" spans="1:24" s="18" customFormat="1" ht="15" customHeight="1">
      <c r="A9" s="213" t="s">
        <v>233</v>
      </c>
      <c r="B9" s="232">
        <f>'Fylles ut først'!B13</f>
        <v>0</v>
      </c>
      <c r="C9" s="214"/>
      <c r="D9" s="214"/>
      <c r="E9" s="214"/>
      <c r="F9" s="214"/>
      <c r="G9" s="215" t="s">
        <v>293</v>
      </c>
      <c r="H9" s="573" t="str">
        <f>'Fylles ut først'!B19</f>
        <v>Sentralbord 51 95 85 50</v>
      </c>
      <c r="I9" s="573"/>
    </row>
    <row r="10" spans="1:24" s="18" customFormat="1" ht="14.25" customHeight="1">
      <c r="A10" s="216" t="s">
        <v>294</v>
      </c>
      <c r="B10" s="279">
        <f>'Fylles ut først'!B17</f>
        <v>0</v>
      </c>
      <c r="C10" s="217"/>
      <c r="D10" s="217"/>
      <c r="E10" s="217"/>
      <c r="F10" s="197"/>
      <c r="G10" s="216" t="s">
        <v>295</v>
      </c>
      <c r="H10" s="574">
        <f>'Fylles ut først'!B20</f>
        <v>0</v>
      </c>
      <c r="I10" s="574"/>
    </row>
    <row r="11" spans="1:24" s="18" customFormat="1" ht="14.25" customHeight="1">
      <c r="A11" s="216" t="s">
        <v>296</v>
      </c>
      <c r="B11" s="570" t="b">
        <f>'Fylles ut først'!B18</f>
        <v>0</v>
      </c>
      <c r="C11" s="824"/>
      <c r="D11" s="824"/>
      <c r="E11" s="824"/>
      <c r="F11" s="49"/>
      <c r="G11" s="215"/>
      <c r="H11" s="218"/>
      <c r="I11" s="197"/>
    </row>
    <row r="12" spans="1:24" ht="14.25" customHeight="1">
      <c r="A12" s="19"/>
      <c r="B12" s="19"/>
      <c r="E12" s="20"/>
      <c r="F12" s="20"/>
      <c r="G12" s="19"/>
      <c r="H12" s="19"/>
      <c r="I12" s="19"/>
    </row>
    <row r="13" spans="1:24">
      <c r="A13" s="219" t="s">
        <v>297</v>
      </c>
      <c r="B13" s="220">
        <f>SUM(I15:I745)</f>
        <v>0</v>
      </c>
      <c r="C13" s="77"/>
      <c r="D13" s="77"/>
      <c r="E13" s="78"/>
      <c r="F13" s="78"/>
      <c r="G13" s="75" t="s">
        <v>298</v>
      </c>
      <c r="H13" s="571"/>
      <c r="I13" s="572"/>
    </row>
    <row r="14" spans="1:24" ht="13.5" thickBot="1">
      <c r="A14" s="77"/>
      <c r="B14" s="77"/>
      <c r="C14" s="77"/>
      <c r="D14" s="77"/>
      <c r="E14" s="79"/>
      <c r="F14" s="79"/>
      <c r="G14" s="81"/>
      <c r="H14" s="81"/>
      <c r="I14" s="82"/>
    </row>
    <row r="15" spans="1:24" ht="21.75">
      <c r="A15" s="302" t="s">
        <v>299</v>
      </c>
      <c r="B15" s="303" t="s">
        <v>247</v>
      </c>
      <c r="C15" s="304" t="s">
        <v>248</v>
      </c>
      <c r="D15" s="305" t="s">
        <v>300</v>
      </c>
      <c r="E15" s="305" t="s">
        <v>301</v>
      </c>
      <c r="F15" s="305" t="s">
        <v>302</v>
      </c>
      <c r="G15" s="306" t="s">
        <v>303</v>
      </c>
      <c r="H15" s="306" t="s">
        <v>304</v>
      </c>
      <c r="I15" s="307" t="s">
        <v>305</v>
      </c>
    </row>
    <row r="16" spans="1:24">
      <c r="A16" s="308">
        <v>1</v>
      </c>
      <c r="B16" s="309"/>
      <c r="C16" s="329"/>
      <c r="D16" s="330"/>
      <c r="E16" s="331"/>
      <c r="F16" s="331"/>
      <c r="G16" s="332"/>
      <c r="H16" s="351"/>
      <c r="I16" s="310">
        <f>List1[[#This Row],[Antall]]*List1[[#This Row],[Avtalt 
erstatning]]+(List1[[#This Row],[Antall]]*List1[[#This Row],[Markeds-
pris]]*(1-List1[[#This Row],[Fradrag i % ]]))</f>
        <v>0</v>
      </c>
    </row>
    <row r="17" spans="1:9">
      <c r="A17" s="308">
        <f>A16+1</f>
        <v>2</v>
      </c>
      <c r="B17" s="309"/>
      <c r="C17" s="329"/>
      <c r="D17" s="330"/>
      <c r="E17" s="331"/>
      <c r="F17" s="331"/>
      <c r="G17" s="332"/>
      <c r="H17" s="351"/>
      <c r="I17" s="310">
        <f>List1[[#This Row],[Antall]]*List1[[#This Row],[Avtalt 
erstatning]]+(List1[[#This Row],[Antall]]*List1[[#This Row],[Markeds-
pris]]*(1-List1[[#This Row],[Fradrag i % ]]))</f>
        <v>0</v>
      </c>
    </row>
    <row r="18" spans="1:9">
      <c r="A18" s="308">
        <f>A17+1</f>
        <v>3</v>
      </c>
      <c r="B18" s="309"/>
      <c r="C18" s="329"/>
      <c r="D18" s="330"/>
      <c r="E18" s="331"/>
      <c r="F18" s="331"/>
      <c r="G18" s="332"/>
      <c r="H18" s="351"/>
      <c r="I18" s="310">
        <f>List1[[#This Row],[Antall]]*List1[[#This Row],[Avtalt 
erstatning]]+(List1[[#This Row],[Antall]]*List1[[#This Row],[Markeds-
pris]]*(1-List1[[#This Row],[Fradrag i % ]]))</f>
        <v>0</v>
      </c>
    </row>
    <row r="19" spans="1:9">
      <c r="A19" s="308">
        <f>A18+1</f>
        <v>4</v>
      </c>
      <c r="B19" s="311"/>
      <c r="C19" s="329"/>
      <c r="D19" s="330"/>
      <c r="E19" s="331"/>
      <c r="F19" s="331"/>
      <c r="G19" s="332"/>
      <c r="H19" s="351"/>
      <c r="I19" s="310">
        <f>List1[[#This Row],[Antall]]*List1[[#This Row],[Avtalt 
erstatning]]+(List1[[#This Row],[Antall]]*List1[[#This Row],[Markeds-
pris]]*(1-List1[[#This Row],[Fradrag i % ]]))</f>
        <v>0</v>
      </c>
    </row>
    <row r="20" spans="1:9">
      <c r="A20" s="308">
        <f>A19+1</f>
        <v>5</v>
      </c>
      <c r="B20" s="312"/>
      <c r="C20" s="333"/>
      <c r="D20" s="334"/>
      <c r="E20" s="335"/>
      <c r="F20" s="335"/>
      <c r="G20" s="336"/>
      <c r="H20" s="351"/>
      <c r="I20" s="310">
        <f>List1[[#This Row],[Antall]]*List1[[#This Row],[Avtalt 
erstatning]]+(List1[[#This Row],[Antall]]*List1[[#This Row],[Markeds-
pris]]*(1-List1[[#This Row],[Fradrag i % ]]))</f>
        <v>0</v>
      </c>
    </row>
    <row r="21" spans="1:9">
      <c r="A21" s="313">
        <f>A20+1</f>
        <v>6</v>
      </c>
      <c r="B21" s="314"/>
      <c r="C21" s="337"/>
      <c r="D21" s="338"/>
      <c r="E21" s="339"/>
      <c r="F21" s="340"/>
      <c r="G21" s="341"/>
      <c r="H21" s="351"/>
      <c r="I21" s="310">
        <f>List1[[#This Row],[Antall]]*List1[[#This Row],[Avtalt 
erstatning]]+(List1[[#This Row],[Antall]]*List1[[#This Row],[Markeds-
pris]]*(1-List1[[#This Row],[Fradrag i % ]]))</f>
        <v>0</v>
      </c>
    </row>
    <row r="22" spans="1:9">
      <c r="A22" s="315">
        <f t="shared" ref="A22:A76" si="0">A21+1</f>
        <v>7</v>
      </c>
      <c r="B22" s="316"/>
      <c r="C22" s="342"/>
      <c r="D22" s="343"/>
      <c r="E22" s="344"/>
      <c r="F22" s="344"/>
      <c r="G22" s="345"/>
      <c r="H22" s="351"/>
      <c r="I22" s="310">
        <f>List1[[#This Row],[Antall]]*List1[[#This Row],[Avtalt 
erstatning]]+(List1[[#This Row],[Antall]]*List1[[#This Row],[Markeds-
pris]]*(1-List1[[#This Row],[Fradrag i % ]]))</f>
        <v>0</v>
      </c>
    </row>
    <row r="23" spans="1:9">
      <c r="A23" s="315">
        <f t="shared" si="0"/>
        <v>8</v>
      </c>
      <c r="B23" s="317"/>
      <c r="C23" s="346"/>
      <c r="D23" s="343"/>
      <c r="E23" s="344"/>
      <c r="F23" s="344"/>
      <c r="G23" s="345"/>
      <c r="H23" s="351"/>
      <c r="I23" s="310">
        <f>List1[[#This Row],[Antall]]*List1[[#This Row],[Avtalt 
erstatning]]+(List1[[#This Row],[Antall]]*List1[[#This Row],[Markeds-
pris]]*(1-List1[[#This Row],[Fradrag i % ]]))</f>
        <v>0</v>
      </c>
    </row>
    <row r="24" spans="1:9">
      <c r="A24" s="315">
        <f t="shared" si="0"/>
        <v>9</v>
      </c>
      <c r="B24" s="317"/>
      <c r="C24" s="346"/>
      <c r="D24" s="343"/>
      <c r="E24" s="344"/>
      <c r="F24" s="344"/>
      <c r="G24" s="345"/>
      <c r="H24" s="351"/>
      <c r="I24" s="310">
        <f>List1[[#This Row],[Antall]]*List1[[#This Row],[Avtalt 
erstatning]]+(List1[[#This Row],[Antall]]*List1[[#This Row],[Markeds-
pris]]*(1-List1[[#This Row],[Fradrag i % ]]))</f>
        <v>0</v>
      </c>
    </row>
    <row r="25" spans="1:9">
      <c r="A25" s="315">
        <f t="shared" si="0"/>
        <v>10</v>
      </c>
      <c r="B25" s="317"/>
      <c r="C25" s="346"/>
      <c r="D25" s="343"/>
      <c r="E25" s="344"/>
      <c r="F25" s="344"/>
      <c r="G25" s="345"/>
      <c r="H25" s="351"/>
      <c r="I25" s="310">
        <f>List1[[#This Row],[Antall]]*List1[[#This Row],[Avtalt 
erstatning]]+(List1[[#This Row],[Antall]]*List1[[#This Row],[Markeds-
pris]]*(1-List1[[#This Row],[Fradrag i % ]]))</f>
        <v>0</v>
      </c>
    </row>
    <row r="26" spans="1:9">
      <c r="A26" s="315">
        <f t="shared" si="0"/>
        <v>11</v>
      </c>
      <c r="B26" s="317"/>
      <c r="C26" s="346"/>
      <c r="D26" s="343"/>
      <c r="E26" s="344"/>
      <c r="F26" s="344"/>
      <c r="G26" s="345"/>
      <c r="H26" s="351"/>
      <c r="I26" s="310">
        <f>List1[[#This Row],[Antall]]*List1[[#This Row],[Avtalt 
erstatning]]+(List1[[#This Row],[Antall]]*List1[[#This Row],[Markeds-
pris]]*(1-List1[[#This Row],[Fradrag i % ]]))</f>
        <v>0</v>
      </c>
    </row>
    <row r="27" spans="1:9">
      <c r="A27" s="315">
        <f t="shared" si="0"/>
        <v>12</v>
      </c>
      <c r="B27" s="317"/>
      <c r="C27" s="346"/>
      <c r="D27" s="343"/>
      <c r="E27" s="344"/>
      <c r="F27" s="344"/>
      <c r="G27" s="345"/>
      <c r="H27" s="351"/>
      <c r="I27" s="310">
        <f>List1[[#This Row],[Antall]]*List1[[#This Row],[Avtalt 
erstatning]]+(List1[[#This Row],[Antall]]*List1[[#This Row],[Markeds-
pris]]*(1-List1[[#This Row],[Fradrag i % ]]))</f>
        <v>0</v>
      </c>
    </row>
    <row r="28" spans="1:9">
      <c r="A28" s="315">
        <f t="shared" si="0"/>
        <v>13</v>
      </c>
      <c r="B28" s="317"/>
      <c r="C28" s="346"/>
      <c r="D28" s="343"/>
      <c r="E28" s="344"/>
      <c r="F28" s="344"/>
      <c r="G28" s="345"/>
      <c r="H28" s="351"/>
      <c r="I28" s="310">
        <f>List1[[#This Row],[Antall]]*List1[[#This Row],[Avtalt 
erstatning]]+(List1[[#This Row],[Antall]]*List1[[#This Row],[Markeds-
pris]]*(1-List1[[#This Row],[Fradrag i % ]]))</f>
        <v>0</v>
      </c>
    </row>
    <row r="29" spans="1:9">
      <c r="A29" s="315">
        <f t="shared" si="0"/>
        <v>14</v>
      </c>
      <c r="B29" s="317"/>
      <c r="C29" s="346"/>
      <c r="D29" s="343"/>
      <c r="E29" s="344"/>
      <c r="F29" s="344"/>
      <c r="G29" s="345"/>
      <c r="H29" s="351"/>
      <c r="I29" s="310">
        <f>List1[[#This Row],[Antall]]*List1[[#This Row],[Avtalt 
erstatning]]+(List1[[#This Row],[Antall]]*List1[[#This Row],[Markeds-
pris]]*(1-List1[[#This Row],[Fradrag i % ]]))</f>
        <v>0</v>
      </c>
    </row>
    <row r="30" spans="1:9">
      <c r="A30" s="315">
        <f t="shared" si="0"/>
        <v>15</v>
      </c>
      <c r="B30" s="317"/>
      <c r="C30" s="346"/>
      <c r="D30" s="343"/>
      <c r="E30" s="344"/>
      <c r="F30" s="344"/>
      <c r="G30" s="345"/>
      <c r="H30" s="351"/>
      <c r="I30" s="310">
        <f>List1[[#This Row],[Antall]]*List1[[#This Row],[Avtalt 
erstatning]]+(List1[[#This Row],[Antall]]*List1[[#This Row],[Markeds-
pris]]*(1-List1[[#This Row],[Fradrag i % ]]))</f>
        <v>0</v>
      </c>
    </row>
    <row r="31" spans="1:9">
      <c r="A31" s="315">
        <f t="shared" si="0"/>
        <v>16</v>
      </c>
      <c r="B31" s="317"/>
      <c r="C31" s="346"/>
      <c r="D31" s="343"/>
      <c r="E31" s="344"/>
      <c r="F31" s="344"/>
      <c r="G31" s="345"/>
      <c r="H31" s="351"/>
      <c r="I31" s="310">
        <f>List1[[#This Row],[Antall]]*List1[[#This Row],[Avtalt 
erstatning]]+(List1[[#This Row],[Antall]]*List1[[#This Row],[Markeds-
pris]]*(1-List1[[#This Row],[Fradrag i % ]]))</f>
        <v>0</v>
      </c>
    </row>
    <row r="32" spans="1:9">
      <c r="A32" s="315">
        <f t="shared" si="0"/>
        <v>17</v>
      </c>
      <c r="B32" s="317"/>
      <c r="C32" s="346"/>
      <c r="D32" s="343"/>
      <c r="E32" s="344"/>
      <c r="F32" s="344"/>
      <c r="G32" s="345"/>
      <c r="H32" s="351"/>
      <c r="I32" s="310">
        <f>List1[[#This Row],[Antall]]*List1[[#This Row],[Avtalt 
erstatning]]+(List1[[#This Row],[Antall]]*List1[[#This Row],[Markeds-
pris]]*(1-List1[[#This Row],[Fradrag i % ]]))</f>
        <v>0</v>
      </c>
    </row>
    <row r="33" spans="1:9">
      <c r="A33" s="315">
        <f t="shared" si="0"/>
        <v>18</v>
      </c>
      <c r="B33" s="317"/>
      <c r="C33" s="346"/>
      <c r="D33" s="343"/>
      <c r="E33" s="344"/>
      <c r="F33" s="344"/>
      <c r="G33" s="345"/>
      <c r="H33" s="351"/>
      <c r="I33" s="310">
        <f>List1[[#This Row],[Antall]]*List1[[#This Row],[Avtalt 
erstatning]]+(List1[[#This Row],[Antall]]*List1[[#This Row],[Markeds-
pris]]*(1-List1[[#This Row],[Fradrag i % ]]))</f>
        <v>0</v>
      </c>
    </row>
    <row r="34" spans="1:9">
      <c r="A34" s="315">
        <f t="shared" si="0"/>
        <v>19</v>
      </c>
      <c r="B34" s="317"/>
      <c r="C34" s="346"/>
      <c r="D34" s="343"/>
      <c r="E34" s="344"/>
      <c r="F34" s="344"/>
      <c r="G34" s="345"/>
      <c r="H34" s="351"/>
      <c r="I34" s="310">
        <f>List1[[#This Row],[Antall]]*List1[[#This Row],[Avtalt 
erstatning]]+(List1[[#This Row],[Antall]]*List1[[#This Row],[Markeds-
pris]]*(1-List1[[#This Row],[Fradrag i % ]]))</f>
        <v>0</v>
      </c>
    </row>
    <row r="35" spans="1:9">
      <c r="A35" s="318">
        <f t="shared" si="0"/>
        <v>20</v>
      </c>
      <c r="B35" s="319"/>
      <c r="C35" s="347"/>
      <c r="D35" s="348"/>
      <c r="E35" s="349"/>
      <c r="F35" s="349"/>
      <c r="G35" s="350"/>
      <c r="H35" s="351"/>
      <c r="I35" s="310">
        <f>List1[[#This Row],[Antall]]*List1[[#This Row],[Avtalt 
erstatning]]+(List1[[#This Row],[Antall]]*List1[[#This Row],[Markeds-
pris]]*(1-List1[[#This Row],[Fradrag i % ]]))</f>
        <v>0</v>
      </c>
    </row>
    <row r="36" spans="1:9">
      <c r="A36" s="315">
        <f t="shared" si="0"/>
        <v>21</v>
      </c>
      <c r="B36" s="317"/>
      <c r="C36" s="346"/>
      <c r="D36" s="343"/>
      <c r="E36" s="344"/>
      <c r="F36" s="344"/>
      <c r="G36" s="345"/>
      <c r="H36" s="351"/>
      <c r="I36" s="310">
        <f>List1[[#This Row],[Antall]]*List1[[#This Row],[Avtalt 
erstatning]]+(List1[[#This Row],[Antall]]*List1[[#This Row],[Markeds-
pris]]*(1-List1[[#This Row],[Fradrag i % ]]))</f>
        <v>0</v>
      </c>
    </row>
    <row r="37" spans="1:9">
      <c r="A37" s="315">
        <f t="shared" si="0"/>
        <v>22</v>
      </c>
      <c r="B37" s="317"/>
      <c r="C37" s="346"/>
      <c r="D37" s="343"/>
      <c r="E37" s="344"/>
      <c r="F37" s="344"/>
      <c r="G37" s="345"/>
      <c r="H37" s="351"/>
      <c r="I37" s="310">
        <f>List1[[#This Row],[Antall]]*List1[[#This Row],[Avtalt 
erstatning]]+(List1[[#This Row],[Antall]]*List1[[#This Row],[Markeds-
pris]]*(1-List1[[#This Row],[Fradrag i % ]]))</f>
        <v>0</v>
      </c>
    </row>
    <row r="38" spans="1:9">
      <c r="A38" s="315">
        <f t="shared" si="0"/>
        <v>23</v>
      </c>
      <c r="B38" s="317"/>
      <c r="C38" s="346"/>
      <c r="D38" s="343"/>
      <c r="E38" s="344"/>
      <c r="F38" s="344"/>
      <c r="G38" s="345"/>
      <c r="H38" s="351"/>
      <c r="I38" s="310">
        <f>List1[[#This Row],[Antall]]*List1[[#This Row],[Avtalt 
erstatning]]+(List1[[#This Row],[Antall]]*List1[[#This Row],[Markeds-
pris]]*(1-List1[[#This Row],[Fradrag i % ]]))</f>
        <v>0</v>
      </c>
    </row>
    <row r="39" spans="1:9">
      <c r="A39" s="315">
        <f t="shared" si="0"/>
        <v>24</v>
      </c>
      <c r="B39" s="317"/>
      <c r="C39" s="346"/>
      <c r="D39" s="343"/>
      <c r="E39" s="344"/>
      <c r="F39" s="344"/>
      <c r="G39" s="345"/>
      <c r="H39" s="351"/>
      <c r="I39" s="310">
        <f>List1[[#This Row],[Antall]]*List1[[#This Row],[Avtalt 
erstatning]]+(List1[[#This Row],[Antall]]*List1[[#This Row],[Markeds-
pris]]*(1-List1[[#This Row],[Fradrag i % ]]))</f>
        <v>0</v>
      </c>
    </row>
    <row r="40" spans="1:9">
      <c r="A40" s="315">
        <f t="shared" si="0"/>
        <v>25</v>
      </c>
      <c r="B40" s="317"/>
      <c r="C40" s="346"/>
      <c r="D40" s="343"/>
      <c r="E40" s="344"/>
      <c r="F40" s="344"/>
      <c r="G40" s="345"/>
      <c r="H40" s="351"/>
      <c r="I40" s="310">
        <f>List1[[#This Row],[Antall]]*List1[[#This Row],[Avtalt 
erstatning]]+(List1[[#This Row],[Antall]]*List1[[#This Row],[Markeds-
pris]]*(1-List1[[#This Row],[Fradrag i % ]]))</f>
        <v>0</v>
      </c>
    </row>
    <row r="41" spans="1:9">
      <c r="A41" s="315">
        <f t="shared" si="0"/>
        <v>26</v>
      </c>
      <c r="B41" s="317"/>
      <c r="C41" s="346"/>
      <c r="D41" s="343"/>
      <c r="E41" s="344"/>
      <c r="F41" s="344"/>
      <c r="G41" s="345"/>
      <c r="H41" s="351"/>
      <c r="I41" s="310">
        <f>List1[[#This Row],[Antall]]*List1[[#This Row],[Avtalt 
erstatning]]+(List1[[#This Row],[Antall]]*List1[[#This Row],[Markeds-
pris]]*(1-List1[[#This Row],[Fradrag i % ]]))</f>
        <v>0</v>
      </c>
    </row>
    <row r="42" spans="1:9">
      <c r="A42" s="315">
        <f t="shared" si="0"/>
        <v>27</v>
      </c>
      <c r="B42" s="317"/>
      <c r="C42" s="346"/>
      <c r="D42" s="343"/>
      <c r="E42" s="344"/>
      <c r="F42" s="344"/>
      <c r="G42" s="345"/>
      <c r="H42" s="351"/>
      <c r="I42" s="310">
        <f>List1[[#This Row],[Antall]]*List1[[#This Row],[Avtalt 
erstatning]]+(List1[[#This Row],[Antall]]*List1[[#This Row],[Markeds-
pris]]*(1-List1[[#This Row],[Fradrag i % ]]))</f>
        <v>0</v>
      </c>
    </row>
    <row r="43" spans="1:9">
      <c r="A43" s="315">
        <f t="shared" si="0"/>
        <v>28</v>
      </c>
      <c r="B43" s="317"/>
      <c r="C43" s="346"/>
      <c r="D43" s="343"/>
      <c r="E43" s="344"/>
      <c r="F43" s="344"/>
      <c r="G43" s="345"/>
      <c r="H43" s="351"/>
      <c r="I43" s="310">
        <f>List1[[#This Row],[Antall]]*List1[[#This Row],[Avtalt 
erstatning]]+(List1[[#This Row],[Antall]]*List1[[#This Row],[Markeds-
pris]]*(1-List1[[#This Row],[Fradrag i % ]]))</f>
        <v>0</v>
      </c>
    </row>
    <row r="44" spans="1:9">
      <c r="A44" s="315">
        <f t="shared" si="0"/>
        <v>29</v>
      </c>
      <c r="B44" s="317"/>
      <c r="C44" s="346"/>
      <c r="D44" s="343"/>
      <c r="E44" s="344"/>
      <c r="F44" s="344"/>
      <c r="G44" s="345"/>
      <c r="H44" s="351"/>
      <c r="I44" s="310">
        <f>List1[[#This Row],[Antall]]*List1[[#This Row],[Avtalt 
erstatning]]+(List1[[#This Row],[Antall]]*List1[[#This Row],[Markeds-
pris]]*(1-List1[[#This Row],[Fradrag i % ]]))</f>
        <v>0</v>
      </c>
    </row>
    <row r="45" spans="1:9">
      <c r="A45" s="315">
        <f t="shared" si="0"/>
        <v>30</v>
      </c>
      <c r="B45" s="317"/>
      <c r="C45" s="346"/>
      <c r="D45" s="343"/>
      <c r="E45" s="344"/>
      <c r="F45" s="344"/>
      <c r="G45" s="345"/>
      <c r="H45" s="351"/>
      <c r="I45" s="310">
        <f>List1[[#This Row],[Antall]]*List1[[#This Row],[Avtalt 
erstatning]]+(List1[[#This Row],[Antall]]*List1[[#This Row],[Markeds-
pris]]*(1-List1[[#This Row],[Fradrag i % ]]))</f>
        <v>0</v>
      </c>
    </row>
    <row r="46" spans="1:9">
      <c r="A46" s="315">
        <f t="shared" si="0"/>
        <v>31</v>
      </c>
      <c r="B46" s="317"/>
      <c r="C46" s="346"/>
      <c r="D46" s="343"/>
      <c r="E46" s="344"/>
      <c r="F46" s="344"/>
      <c r="G46" s="345"/>
      <c r="H46" s="351"/>
      <c r="I46" s="310">
        <f>List1[[#This Row],[Antall]]*List1[[#This Row],[Avtalt 
erstatning]]+(List1[[#This Row],[Antall]]*List1[[#This Row],[Markeds-
pris]]*(1-List1[[#This Row],[Fradrag i % ]]))</f>
        <v>0</v>
      </c>
    </row>
    <row r="47" spans="1:9">
      <c r="A47" s="315">
        <f t="shared" si="0"/>
        <v>32</v>
      </c>
      <c r="B47" s="317"/>
      <c r="C47" s="346"/>
      <c r="D47" s="343"/>
      <c r="E47" s="344"/>
      <c r="F47" s="344"/>
      <c r="G47" s="345"/>
      <c r="H47" s="351"/>
      <c r="I47" s="310">
        <f>List1[[#This Row],[Antall]]*List1[[#This Row],[Avtalt 
erstatning]]+(List1[[#This Row],[Antall]]*List1[[#This Row],[Markeds-
pris]]*(1-List1[[#This Row],[Fradrag i % ]]))</f>
        <v>0</v>
      </c>
    </row>
    <row r="48" spans="1:9">
      <c r="A48" s="318">
        <f t="shared" si="0"/>
        <v>33</v>
      </c>
      <c r="B48" s="319"/>
      <c r="C48" s="347"/>
      <c r="D48" s="348"/>
      <c r="E48" s="349"/>
      <c r="F48" s="349"/>
      <c r="G48" s="350"/>
      <c r="H48" s="351"/>
      <c r="I48" s="310">
        <f>List1[[#This Row],[Antall]]*List1[[#This Row],[Avtalt 
erstatning]]+(List1[[#This Row],[Antall]]*List1[[#This Row],[Markeds-
pris]]*(1-List1[[#This Row],[Fradrag i % ]]))</f>
        <v>0</v>
      </c>
    </row>
    <row r="49" spans="1:9">
      <c r="A49" s="315">
        <f t="shared" si="0"/>
        <v>34</v>
      </c>
      <c r="B49" s="317"/>
      <c r="C49" s="346"/>
      <c r="D49" s="343"/>
      <c r="E49" s="344"/>
      <c r="F49" s="344"/>
      <c r="G49" s="345"/>
      <c r="H49" s="351"/>
      <c r="I49" s="310">
        <f>List1[[#This Row],[Antall]]*List1[[#This Row],[Avtalt 
erstatning]]+(List1[[#This Row],[Antall]]*List1[[#This Row],[Markeds-
pris]]*(1-List1[[#This Row],[Fradrag i % ]]))</f>
        <v>0</v>
      </c>
    </row>
    <row r="50" spans="1:9">
      <c r="A50" s="315">
        <f t="shared" si="0"/>
        <v>35</v>
      </c>
      <c r="B50" s="317"/>
      <c r="C50" s="346"/>
      <c r="D50" s="343"/>
      <c r="E50" s="344"/>
      <c r="F50" s="344"/>
      <c r="G50" s="345"/>
      <c r="H50" s="351"/>
      <c r="I50" s="310">
        <f>List1[[#This Row],[Antall]]*List1[[#This Row],[Avtalt 
erstatning]]+(List1[[#This Row],[Antall]]*List1[[#This Row],[Markeds-
pris]]*(1-List1[[#This Row],[Fradrag i % ]]))</f>
        <v>0</v>
      </c>
    </row>
    <row r="51" spans="1:9">
      <c r="A51" s="315">
        <f t="shared" si="0"/>
        <v>36</v>
      </c>
      <c r="B51" s="317"/>
      <c r="C51" s="346"/>
      <c r="D51" s="343"/>
      <c r="E51" s="344"/>
      <c r="F51" s="344"/>
      <c r="G51" s="345"/>
      <c r="H51" s="351"/>
      <c r="I51" s="310">
        <f>List1[[#This Row],[Antall]]*List1[[#This Row],[Avtalt 
erstatning]]+(List1[[#This Row],[Antall]]*List1[[#This Row],[Markeds-
pris]]*(1-List1[[#This Row],[Fradrag i % ]]))</f>
        <v>0</v>
      </c>
    </row>
    <row r="52" spans="1:9">
      <c r="A52" s="315">
        <f t="shared" si="0"/>
        <v>37</v>
      </c>
      <c r="B52" s="317"/>
      <c r="C52" s="346"/>
      <c r="D52" s="343"/>
      <c r="E52" s="344"/>
      <c r="F52" s="344"/>
      <c r="G52" s="345"/>
      <c r="H52" s="351"/>
      <c r="I52" s="310">
        <f>List1[[#This Row],[Antall]]*List1[[#This Row],[Avtalt 
erstatning]]+(List1[[#This Row],[Antall]]*List1[[#This Row],[Markeds-
pris]]*(1-List1[[#This Row],[Fradrag i % ]]))</f>
        <v>0</v>
      </c>
    </row>
    <row r="53" spans="1:9">
      <c r="A53" s="315">
        <f t="shared" si="0"/>
        <v>38</v>
      </c>
      <c r="B53" s="317"/>
      <c r="C53" s="346"/>
      <c r="D53" s="343"/>
      <c r="E53" s="344"/>
      <c r="F53" s="344"/>
      <c r="G53" s="345"/>
      <c r="H53" s="351"/>
      <c r="I53" s="310">
        <f>List1[[#This Row],[Antall]]*List1[[#This Row],[Avtalt 
erstatning]]+(List1[[#This Row],[Antall]]*List1[[#This Row],[Markeds-
pris]]*(1-List1[[#This Row],[Fradrag i % ]]))</f>
        <v>0</v>
      </c>
    </row>
    <row r="54" spans="1:9">
      <c r="A54" s="315">
        <f t="shared" si="0"/>
        <v>39</v>
      </c>
      <c r="B54" s="317"/>
      <c r="C54" s="346"/>
      <c r="D54" s="343"/>
      <c r="E54" s="344"/>
      <c r="F54" s="344"/>
      <c r="G54" s="345"/>
      <c r="H54" s="351"/>
      <c r="I54" s="310">
        <f>List1[[#This Row],[Antall]]*List1[[#This Row],[Avtalt 
erstatning]]+(List1[[#This Row],[Antall]]*List1[[#This Row],[Markeds-
pris]]*(1-List1[[#This Row],[Fradrag i % ]]))</f>
        <v>0</v>
      </c>
    </row>
    <row r="55" spans="1:9">
      <c r="A55" s="315">
        <f t="shared" si="0"/>
        <v>40</v>
      </c>
      <c r="B55" s="317"/>
      <c r="C55" s="346"/>
      <c r="D55" s="343"/>
      <c r="E55" s="344"/>
      <c r="F55" s="344"/>
      <c r="G55" s="345"/>
      <c r="H55" s="351"/>
      <c r="I55" s="310">
        <f>List1[[#This Row],[Antall]]*List1[[#This Row],[Avtalt 
erstatning]]+(List1[[#This Row],[Antall]]*List1[[#This Row],[Markeds-
pris]]*(1-List1[[#This Row],[Fradrag i % ]]))</f>
        <v>0</v>
      </c>
    </row>
    <row r="56" spans="1:9">
      <c r="A56" s="315">
        <f t="shared" si="0"/>
        <v>41</v>
      </c>
      <c r="B56" s="317"/>
      <c r="C56" s="346"/>
      <c r="D56" s="343"/>
      <c r="E56" s="344"/>
      <c r="F56" s="344"/>
      <c r="G56" s="345"/>
      <c r="H56" s="351"/>
      <c r="I56" s="310">
        <f>List1[[#This Row],[Antall]]*List1[[#This Row],[Avtalt 
erstatning]]+(List1[[#This Row],[Antall]]*List1[[#This Row],[Markeds-
pris]]*(1-List1[[#This Row],[Fradrag i % ]]))</f>
        <v>0</v>
      </c>
    </row>
    <row r="57" spans="1:9">
      <c r="A57" s="315">
        <f t="shared" si="0"/>
        <v>42</v>
      </c>
      <c r="B57" s="317"/>
      <c r="C57" s="346"/>
      <c r="D57" s="343"/>
      <c r="E57" s="344"/>
      <c r="F57" s="344"/>
      <c r="G57" s="345"/>
      <c r="H57" s="351"/>
      <c r="I57" s="310">
        <f>List1[[#This Row],[Antall]]*List1[[#This Row],[Avtalt 
erstatning]]+(List1[[#This Row],[Antall]]*List1[[#This Row],[Markeds-
pris]]*(1-List1[[#This Row],[Fradrag i % ]]))</f>
        <v>0</v>
      </c>
    </row>
    <row r="58" spans="1:9">
      <c r="A58" s="315">
        <f t="shared" si="0"/>
        <v>43</v>
      </c>
      <c r="B58" s="317"/>
      <c r="C58" s="346"/>
      <c r="D58" s="343"/>
      <c r="E58" s="344"/>
      <c r="F58" s="344"/>
      <c r="G58" s="345"/>
      <c r="H58" s="351"/>
      <c r="I58" s="310">
        <f>List1[[#This Row],[Antall]]*List1[[#This Row],[Avtalt 
erstatning]]+(List1[[#This Row],[Antall]]*List1[[#This Row],[Markeds-
pris]]*(1-List1[[#This Row],[Fradrag i % ]]))</f>
        <v>0</v>
      </c>
    </row>
    <row r="59" spans="1:9">
      <c r="A59" s="315">
        <f t="shared" si="0"/>
        <v>44</v>
      </c>
      <c r="B59" s="317"/>
      <c r="C59" s="346"/>
      <c r="D59" s="343"/>
      <c r="E59" s="344"/>
      <c r="F59" s="344"/>
      <c r="G59" s="345"/>
      <c r="H59" s="351"/>
      <c r="I59" s="310">
        <f>List1[[#This Row],[Antall]]*List1[[#This Row],[Avtalt 
erstatning]]+(List1[[#This Row],[Antall]]*List1[[#This Row],[Markeds-
pris]]*(1-List1[[#This Row],[Fradrag i % ]]))</f>
        <v>0</v>
      </c>
    </row>
    <row r="60" spans="1:9">
      <c r="A60" s="315">
        <f t="shared" si="0"/>
        <v>45</v>
      </c>
      <c r="B60" s="317"/>
      <c r="C60" s="346"/>
      <c r="D60" s="343"/>
      <c r="E60" s="344"/>
      <c r="F60" s="344"/>
      <c r="G60" s="345"/>
      <c r="H60" s="351"/>
      <c r="I60" s="310">
        <f>List1[[#This Row],[Antall]]*List1[[#This Row],[Avtalt 
erstatning]]+(List1[[#This Row],[Antall]]*List1[[#This Row],[Markeds-
pris]]*(1-List1[[#This Row],[Fradrag i % ]]))</f>
        <v>0</v>
      </c>
    </row>
    <row r="61" spans="1:9">
      <c r="A61" s="315">
        <f t="shared" si="0"/>
        <v>46</v>
      </c>
      <c r="B61" s="317"/>
      <c r="C61" s="346"/>
      <c r="D61" s="343"/>
      <c r="E61" s="344"/>
      <c r="F61" s="344"/>
      <c r="G61" s="345"/>
      <c r="H61" s="351"/>
      <c r="I61" s="310">
        <f>List1[[#This Row],[Antall]]*List1[[#This Row],[Avtalt 
erstatning]]+(List1[[#This Row],[Antall]]*List1[[#This Row],[Markeds-
pris]]*(1-List1[[#This Row],[Fradrag i % ]]))</f>
        <v>0</v>
      </c>
    </row>
    <row r="62" spans="1:9">
      <c r="A62" s="315">
        <f t="shared" si="0"/>
        <v>47</v>
      </c>
      <c r="B62" s="317"/>
      <c r="C62" s="346"/>
      <c r="D62" s="343"/>
      <c r="E62" s="344"/>
      <c r="F62" s="344"/>
      <c r="G62" s="345"/>
      <c r="H62" s="351"/>
      <c r="I62" s="310">
        <f>List1[[#This Row],[Antall]]*List1[[#This Row],[Avtalt 
erstatning]]+(List1[[#This Row],[Antall]]*List1[[#This Row],[Markeds-
pris]]*(1-List1[[#This Row],[Fradrag i % ]]))</f>
        <v>0</v>
      </c>
    </row>
    <row r="63" spans="1:9">
      <c r="A63" s="315">
        <f t="shared" si="0"/>
        <v>48</v>
      </c>
      <c r="B63" s="317"/>
      <c r="C63" s="346"/>
      <c r="D63" s="343"/>
      <c r="E63" s="344"/>
      <c r="F63" s="344"/>
      <c r="G63" s="345"/>
      <c r="H63" s="351"/>
      <c r="I63" s="310">
        <f>List1[[#This Row],[Antall]]*List1[[#This Row],[Avtalt 
erstatning]]+(List1[[#This Row],[Antall]]*List1[[#This Row],[Markeds-
pris]]*(1-List1[[#This Row],[Fradrag i % ]]))</f>
        <v>0</v>
      </c>
    </row>
    <row r="64" spans="1:9">
      <c r="A64" s="315">
        <f t="shared" si="0"/>
        <v>49</v>
      </c>
      <c r="B64" s="317"/>
      <c r="C64" s="346"/>
      <c r="D64" s="343"/>
      <c r="E64" s="344"/>
      <c r="F64" s="344"/>
      <c r="G64" s="345"/>
      <c r="H64" s="351"/>
      <c r="I64" s="310">
        <f>List1[[#This Row],[Antall]]*List1[[#This Row],[Avtalt 
erstatning]]+(List1[[#This Row],[Antall]]*List1[[#This Row],[Markeds-
pris]]*(1-List1[[#This Row],[Fradrag i % ]]))</f>
        <v>0</v>
      </c>
    </row>
    <row r="65" spans="1:9">
      <c r="A65" s="315">
        <f t="shared" si="0"/>
        <v>50</v>
      </c>
      <c r="B65" s="317"/>
      <c r="C65" s="346"/>
      <c r="D65" s="343"/>
      <c r="E65" s="344"/>
      <c r="F65" s="344"/>
      <c r="G65" s="345"/>
      <c r="H65" s="351"/>
      <c r="I65" s="310">
        <f>List1[[#This Row],[Antall]]*List1[[#This Row],[Avtalt 
erstatning]]+(List1[[#This Row],[Antall]]*List1[[#This Row],[Markeds-
pris]]*(1-List1[[#This Row],[Fradrag i % ]]))</f>
        <v>0</v>
      </c>
    </row>
    <row r="66" spans="1:9">
      <c r="A66" s="315">
        <f t="shared" si="0"/>
        <v>51</v>
      </c>
      <c r="B66" s="317"/>
      <c r="C66" s="346"/>
      <c r="D66" s="343"/>
      <c r="E66" s="344"/>
      <c r="F66" s="344"/>
      <c r="G66" s="345"/>
      <c r="H66" s="351"/>
      <c r="I66" s="310">
        <f>List1[[#This Row],[Antall]]*List1[[#This Row],[Avtalt 
erstatning]]+(List1[[#This Row],[Antall]]*List1[[#This Row],[Markeds-
pris]]*(1-List1[[#This Row],[Fradrag i % ]]))</f>
        <v>0</v>
      </c>
    </row>
    <row r="67" spans="1:9">
      <c r="A67" s="315">
        <f t="shared" si="0"/>
        <v>52</v>
      </c>
      <c r="B67" s="317"/>
      <c r="C67" s="346"/>
      <c r="D67" s="343"/>
      <c r="E67" s="344"/>
      <c r="F67" s="344"/>
      <c r="G67" s="345"/>
      <c r="H67" s="351"/>
      <c r="I67" s="310">
        <f>List1[[#This Row],[Antall]]*List1[[#This Row],[Avtalt 
erstatning]]+(List1[[#This Row],[Antall]]*List1[[#This Row],[Markeds-
pris]]*(1-List1[[#This Row],[Fradrag i % ]]))</f>
        <v>0</v>
      </c>
    </row>
    <row r="68" spans="1:9">
      <c r="A68" s="315">
        <f t="shared" si="0"/>
        <v>53</v>
      </c>
      <c r="B68" s="317"/>
      <c r="C68" s="346"/>
      <c r="D68" s="343"/>
      <c r="E68" s="344"/>
      <c r="F68" s="344"/>
      <c r="G68" s="345"/>
      <c r="H68" s="351"/>
      <c r="I68" s="310">
        <f>List1[[#This Row],[Antall]]*List1[[#This Row],[Avtalt 
erstatning]]+(List1[[#This Row],[Antall]]*List1[[#This Row],[Markeds-
pris]]*(1-List1[[#This Row],[Fradrag i % ]]))</f>
        <v>0</v>
      </c>
    </row>
    <row r="69" spans="1:9">
      <c r="A69" s="315">
        <f t="shared" si="0"/>
        <v>54</v>
      </c>
      <c r="B69" s="317"/>
      <c r="C69" s="346"/>
      <c r="D69" s="343"/>
      <c r="E69" s="344"/>
      <c r="F69" s="344"/>
      <c r="G69" s="345"/>
      <c r="H69" s="351"/>
      <c r="I69" s="310">
        <f>List1[[#This Row],[Antall]]*List1[[#This Row],[Avtalt 
erstatning]]+(List1[[#This Row],[Antall]]*List1[[#This Row],[Markeds-
pris]]*(1-List1[[#This Row],[Fradrag i % ]]))</f>
        <v>0</v>
      </c>
    </row>
    <row r="70" spans="1:9">
      <c r="A70" s="315">
        <f t="shared" si="0"/>
        <v>55</v>
      </c>
      <c r="B70" s="317"/>
      <c r="C70" s="346"/>
      <c r="D70" s="343"/>
      <c r="E70" s="344"/>
      <c r="F70" s="344"/>
      <c r="G70" s="345"/>
      <c r="H70" s="351"/>
      <c r="I70" s="310">
        <f>List1[[#This Row],[Antall]]*List1[[#This Row],[Avtalt 
erstatning]]+(List1[[#This Row],[Antall]]*List1[[#This Row],[Markeds-
pris]]*(1-List1[[#This Row],[Fradrag i % ]]))</f>
        <v>0</v>
      </c>
    </row>
    <row r="71" spans="1:9">
      <c r="A71" s="315">
        <f t="shared" si="0"/>
        <v>56</v>
      </c>
      <c r="B71" s="317"/>
      <c r="C71" s="346"/>
      <c r="D71" s="343"/>
      <c r="E71" s="344"/>
      <c r="F71" s="344"/>
      <c r="G71" s="345"/>
      <c r="H71" s="351"/>
      <c r="I71" s="310">
        <f>List1[[#This Row],[Antall]]*List1[[#This Row],[Avtalt 
erstatning]]+(List1[[#This Row],[Antall]]*List1[[#This Row],[Markeds-
pris]]*(1-List1[[#This Row],[Fradrag i % ]]))</f>
        <v>0</v>
      </c>
    </row>
    <row r="72" spans="1:9">
      <c r="A72" s="315">
        <f t="shared" si="0"/>
        <v>57</v>
      </c>
      <c r="B72" s="317"/>
      <c r="C72" s="346"/>
      <c r="D72" s="343"/>
      <c r="E72" s="344"/>
      <c r="F72" s="344"/>
      <c r="G72" s="345"/>
      <c r="H72" s="351"/>
      <c r="I72" s="310">
        <f>List1[[#This Row],[Antall]]*List1[[#This Row],[Avtalt 
erstatning]]+(List1[[#This Row],[Antall]]*List1[[#This Row],[Markeds-
pris]]*(1-List1[[#This Row],[Fradrag i % ]]))</f>
        <v>0</v>
      </c>
    </row>
    <row r="73" spans="1:9">
      <c r="A73" s="315">
        <f t="shared" si="0"/>
        <v>58</v>
      </c>
      <c r="B73" s="317"/>
      <c r="C73" s="346"/>
      <c r="D73" s="343"/>
      <c r="E73" s="344"/>
      <c r="F73" s="344"/>
      <c r="G73" s="345"/>
      <c r="H73" s="351"/>
      <c r="I73" s="310">
        <f>List1[[#This Row],[Antall]]*List1[[#This Row],[Avtalt 
erstatning]]+(List1[[#This Row],[Antall]]*List1[[#This Row],[Markeds-
pris]]*(1-List1[[#This Row],[Fradrag i % ]]))</f>
        <v>0</v>
      </c>
    </row>
    <row r="74" spans="1:9">
      <c r="A74" s="315">
        <f t="shared" si="0"/>
        <v>59</v>
      </c>
      <c r="B74" s="317"/>
      <c r="C74" s="346"/>
      <c r="D74" s="343"/>
      <c r="E74" s="344"/>
      <c r="F74" s="344"/>
      <c r="G74" s="345"/>
      <c r="H74" s="351"/>
      <c r="I74" s="310">
        <f>List1[[#This Row],[Antall]]*List1[[#This Row],[Avtalt 
erstatning]]+(List1[[#This Row],[Antall]]*List1[[#This Row],[Markeds-
pris]]*(1-List1[[#This Row],[Fradrag i % ]]))</f>
        <v>0</v>
      </c>
    </row>
    <row r="75" spans="1:9">
      <c r="A75" s="315">
        <f t="shared" si="0"/>
        <v>60</v>
      </c>
      <c r="B75" s="317"/>
      <c r="C75" s="346"/>
      <c r="D75" s="343"/>
      <c r="E75" s="344"/>
      <c r="F75" s="344"/>
      <c r="G75" s="345"/>
      <c r="H75" s="351"/>
      <c r="I75" s="310">
        <f>List1[[#This Row],[Antall]]*List1[[#This Row],[Avtalt 
erstatning]]+(List1[[#This Row],[Antall]]*List1[[#This Row],[Markeds-
pris]]*(1-List1[[#This Row],[Fradrag i % ]]))</f>
        <v>0</v>
      </c>
    </row>
    <row r="76" spans="1:9">
      <c r="A76" s="318">
        <f t="shared" si="0"/>
        <v>61</v>
      </c>
      <c r="B76" s="319"/>
      <c r="C76" s="347"/>
      <c r="D76" s="348"/>
      <c r="E76" s="349"/>
      <c r="F76" s="349"/>
      <c r="G76" s="350"/>
      <c r="H76" s="351"/>
      <c r="I76" s="310">
        <f>List1[[#This Row],[Antall]]*List1[[#This Row],[Avtalt 
erstatning]]+(List1[[#This Row],[Antall]]*List1[[#This Row],[Markeds-
pris]]*(1-List1[[#This Row],[Fradrag i % ]]))</f>
        <v>0</v>
      </c>
    </row>
  </sheetData>
  <dataConsolidate/>
  <mergeCells count="6">
    <mergeCell ref="C1:G1"/>
    <mergeCell ref="H5:I5"/>
    <mergeCell ref="B11:E11"/>
    <mergeCell ref="H13:I13"/>
    <mergeCell ref="H9:I9"/>
    <mergeCell ref="H10:I10"/>
  </mergeCells>
  <conditionalFormatting sqref="I11">
    <cfRule type="expression" dxfId="17" priority="6">
      <formula>I11=0</formula>
    </cfRule>
  </conditionalFormatting>
  <conditionalFormatting sqref="G15:H16 C17:D17 I15 G17 H17:H76">
    <cfRule type="expression" dxfId="16" priority="3">
      <formula>#REF!=0</formula>
    </cfRule>
  </conditionalFormatting>
  <conditionalFormatting sqref="G15:I15 G16:H16 H17:H76">
    <cfRule type="expression" dxfId="15" priority="2">
      <formula>G15=0</formula>
    </cfRule>
  </conditionalFormatting>
  <conditionalFormatting sqref="I15">
    <cfRule type="expression" dxfId="14" priority="4">
      <formula>#REF!=0</formula>
    </cfRule>
  </conditionalFormatting>
  <conditionalFormatting sqref="G15:I15 A15:A16 G16:H16 H17:H76">
    <cfRule type="expression" dxfId="13" priority="1">
      <formula>#REF!&gt;0</formula>
    </cfRule>
  </conditionalFormatting>
  <hyperlinks>
    <hyperlink ref="S1" r:id="rId1" display="mailto:ostfold.dc@iss.no" xr:uid="{00000000-0004-0000-0400-000000000000}"/>
    <hyperlink ref="O3" r:id="rId2" display="http://www.iss.no/" xr:uid="{00000000-0004-0000-0400-000001000000}"/>
  </hyperlinks>
  <pageMargins left="0.7" right="0.7" top="0.75" bottom="0.75" header="0.3" footer="0.3"/>
  <pageSetup paperSize="9" scale="95" orientation="landscape" r:id="rId3"/>
  <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Lister!$L$2:$L$6</xm:f>
          </x14:formula1>
          <xm:sqref>C1:G1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7"/>
  <dimension ref="A1:X37"/>
  <sheetViews>
    <sheetView showGridLines="0" showRowColHeaders="0" showZeros="0" zoomScaleNormal="100" workbookViewId="0">
      <selection activeCell="I11" sqref="I11"/>
    </sheetView>
  </sheetViews>
  <sheetFormatPr defaultColWidth="11.42578125" defaultRowHeight="15"/>
  <cols>
    <col min="2" max="2" width="19.42578125" customWidth="1"/>
    <col min="3" max="3" width="31.5703125" customWidth="1"/>
    <col min="4" max="4" width="12.42578125" customWidth="1"/>
    <col min="5" max="5" width="11.7109375" customWidth="1"/>
    <col min="6" max="6" width="12.85546875" customWidth="1"/>
    <col min="7" max="7" width="17.7109375" customWidth="1"/>
  </cols>
  <sheetData>
    <row r="1" spans="1:24" s="13" customFormat="1" ht="51.75" customHeight="1">
      <c r="A1" s="61"/>
      <c r="B1" s="61"/>
      <c r="C1" s="510" t="s">
        <v>306</v>
      </c>
      <c r="D1" s="819"/>
      <c r="E1" s="819"/>
      <c r="F1" s="819"/>
      <c r="G1" s="49"/>
      <c r="H1" s="61"/>
      <c r="L1" s="17"/>
      <c r="Q1" s="14"/>
      <c r="R1" s="14"/>
      <c r="S1" s="14"/>
      <c r="T1" s="14"/>
      <c r="U1" s="14"/>
      <c r="V1" s="14"/>
      <c r="W1" s="14"/>
      <c r="X1" s="14"/>
    </row>
    <row r="2" spans="1:24" s="13" customFormat="1">
      <c r="A2" s="62"/>
      <c r="B2" s="62"/>
      <c r="C2" s="62"/>
      <c r="D2" s="62"/>
      <c r="E2" s="62"/>
      <c r="F2" s="49"/>
      <c r="G2" s="49"/>
      <c r="H2" s="63"/>
      <c r="M2" s="14"/>
      <c r="N2" s="14"/>
      <c r="O2" s="14"/>
      <c r="P2" s="14"/>
      <c r="Q2" s="14"/>
      <c r="R2" s="14"/>
      <c r="S2" s="14"/>
      <c r="T2" s="14"/>
    </row>
    <row r="3" spans="1:24" s="13" customFormat="1" ht="12.75" customHeight="1" thickBot="1">
      <c r="A3" s="64"/>
      <c r="B3" s="64"/>
      <c r="C3" s="64"/>
      <c r="D3" s="64"/>
      <c r="E3" s="64"/>
      <c r="F3" s="65"/>
      <c r="G3" s="65"/>
      <c r="H3" s="66" t="str">
        <f ca="1">"Dato:  "&amp;TEXT(TODAY(),"dd.mm:åååå")</f>
        <v>Dato:  03.01:2022</v>
      </c>
      <c r="M3" s="14"/>
      <c r="N3" s="14"/>
      <c r="O3" s="14"/>
      <c r="P3" s="14"/>
      <c r="Q3" s="14"/>
      <c r="R3" s="14"/>
      <c r="S3" s="14"/>
      <c r="T3" s="14"/>
    </row>
    <row r="4" spans="1:24" s="13" customFormat="1" ht="4.5" customHeight="1">
      <c r="A4" s="62"/>
      <c r="B4" s="62"/>
      <c r="E4" s="62"/>
      <c r="F4" s="62"/>
      <c r="G4" s="62"/>
      <c r="H4" s="67"/>
      <c r="J4" s="68"/>
      <c r="M4" s="14"/>
      <c r="N4" s="14"/>
      <c r="O4" s="14"/>
      <c r="P4" s="14"/>
      <c r="Q4" s="14"/>
      <c r="R4" s="14"/>
      <c r="S4" s="14"/>
      <c r="T4" s="14"/>
    </row>
    <row r="5" spans="1:24" s="17" customFormat="1" ht="14.25" customHeight="1">
      <c r="A5" s="69" t="s">
        <v>1</v>
      </c>
      <c r="B5" s="511">
        <f>'Fylles ut først'!B3</f>
        <v>0</v>
      </c>
      <c r="C5" s="511"/>
      <c r="D5" s="511"/>
      <c r="E5" s="71" t="s">
        <v>4</v>
      </c>
      <c r="F5" s="630">
        <f>'Fylles ut først'!B5</f>
        <v>0</v>
      </c>
      <c r="G5" s="630"/>
      <c r="H5" s="630"/>
      <c r="M5" s="14"/>
      <c r="N5" s="14"/>
      <c r="O5" s="14"/>
      <c r="P5" s="14"/>
      <c r="Q5" s="14"/>
      <c r="R5" s="14"/>
      <c r="S5" s="14"/>
      <c r="T5" s="14"/>
    </row>
    <row r="6" spans="1:24" s="17" customFormat="1" ht="14.25" customHeight="1">
      <c r="A6" s="69" t="s">
        <v>3</v>
      </c>
      <c r="B6" s="513">
        <f>'Fylles ut først'!B4</f>
        <v>0</v>
      </c>
      <c r="C6" s="513"/>
      <c r="D6" s="513"/>
      <c r="E6" s="71" t="s">
        <v>229</v>
      </c>
      <c r="F6" s="514">
        <f>'Fylles ut først'!B6</f>
        <v>0</v>
      </c>
      <c r="G6" s="514"/>
      <c r="H6" s="514"/>
      <c r="M6" s="14"/>
      <c r="N6" s="14"/>
      <c r="O6" s="14"/>
      <c r="P6" s="14"/>
      <c r="Q6" s="14"/>
      <c r="R6" s="14"/>
      <c r="S6" s="14"/>
      <c r="T6" s="14"/>
    </row>
    <row r="7" spans="1:24" s="18" customFormat="1" ht="14.25" customHeight="1" thickBot="1">
      <c r="A7" s="72" t="s">
        <v>292</v>
      </c>
      <c r="B7" s="628">
        <f>'Fylles ut først'!B11</f>
        <v>0</v>
      </c>
      <c r="C7" s="628"/>
      <c r="D7" s="628"/>
      <c r="E7" s="73" t="s">
        <v>231</v>
      </c>
      <c r="F7" s="629">
        <f>'Fylles ut først'!B9</f>
        <v>0</v>
      </c>
      <c r="G7" s="629"/>
      <c r="H7" s="629"/>
    </row>
    <row r="8" spans="1:24" s="18" customFormat="1" ht="14.25" customHeight="1" thickBot="1">
      <c r="A8" s="251" t="s">
        <v>233</v>
      </c>
      <c r="B8" s="605">
        <f>'Fylles ut først'!B13</f>
        <v>0</v>
      </c>
      <c r="C8" s="605"/>
      <c r="D8" s="605"/>
      <c r="E8" s="252" t="s">
        <v>7</v>
      </c>
      <c r="F8" s="606">
        <f>'Fylles ut først'!B8</f>
        <v>0</v>
      </c>
      <c r="G8" s="606"/>
      <c r="H8" s="606"/>
    </row>
    <row r="9" spans="1:24" ht="15.75" thickBot="1"/>
    <row r="10" spans="1:24" ht="26.25" thickBot="1">
      <c r="A10" s="322" t="s">
        <v>307</v>
      </c>
      <c r="B10" s="587" t="s">
        <v>247</v>
      </c>
      <c r="C10" s="588"/>
      <c r="D10" s="588"/>
      <c r="E10" s="589"/>
      <c r="F10" s="322" t="s">
        <v>308</v>
      </c>
      <c r="G10" s="322" t="s">
        <v>309</v>
      </c>
      <c r="H10" s="322" t="s">
        <v>310</v>
      </c>
    </row>
    <row r="11" spans="1:24" ht="54" customHeight="1">
      <c r="A11" s="616"/>
      <c r="B11" s="593" t="s">
        <v>311</v>
      </c>
      <c r="C11" s="619"/>
      <c r="D11" s="620"/>
      <c r="E11" s="621"/>
      <c r="F11" s="602"/>
      <c r="G11" s="602"/>
      <c r="H11" s="323"/>
    </row>
    <row r="12" spans="1:24">
      <c r="A12" s="617"/>
      <c r="B12" s="594"/>
      <c r="C12" s="622"/>
      <c r="D12" s="623"/>
      <c r="E12" s="624"/>
      <c r="F12" s="603"/>
      <c r="G12" s="603"/>
      <c r="H12" s="324"/>
    </row>
    <row r="13" spans="1:24">
      <c r="A13" s="617"/>
      <c r="B13" s="594"/>
      <c r="C13" s="622"/>
      <c r="D13" s="623"/>
      <c r="E13" s="624"/>
      <c r="F13" s="603"/>
      <c r="G13" s="603"/>
      <c r="H13" s="324"/>
    </row>
    <row r="14" spans="1:24">
      <c r="A14" s="617"/>
      <c r="B14" s="594"/>
      <c r="C14" s="622"/>
      <c r="D14" s="623"/>
      <c r="E14" s="624"/>
      <c r="F14" s="603"/>
      <c r="G14" s="603"/>
      <c r="H14" s="324"/>
    </row>
    <row r="15" spans="1:24" ht="15.75" thickBot="1">
      <c r="A15" s="618"/>
      <c r="B15" s="595"/>
      <c r="C15" s="625"/>
      <c r="D15" s="626"/>
      <c r="E15" s="627"/>
      <c r="F15" s="604"/>
      <c r="G15" s="604"/>
      <c r="H15" s="325"/>
    </row>
    <row r="16" spans="1:24" ht="75.75" customHeight="1">
      <c r="A16" s="607"/>
      <c r="B16" s="610" t="s">
        <v>311</v>
      </c>
      <c r="C16" s="619"/>
      <c r="D16" s="620"/>
      <c r="E16" s="621"/>
      <c r="F16" s="599"/>
      <c r="G16" s="602"/>
      <c r="H16" s="613"/>
    </row>
    <row r="17" spans="1:8">
      <c r="A17" s="608"/>
      <c r="B17" s="611"/>
      <c r="C17" s="622"/>
      <c r="D17" s="623"/>
      <c r="E17" s="624"/>
      <c r="F17" s="600"/>
      <c r="G17" s="603"/>
      <c r="H17" s="614"/>
    </row>
    <row r="18" spans="1:8" ht="15.75" thickBot="1">
      <c r="A18" s="609"/>
      <c r="B18" s="612"/>
      <c r="C18" s="625"/>
      <c r="D18" s="626"/>
      <c r="E18" s="627"/>
      <c r="F18" s="601"/>
      <c r="G18" s="604"/>
      <c r="H18" s="615"/>
    </row>
    <row r="19" spans="1:8" ht="28.5" customHeight="1">
      <c r="A19" s="590"/>
      <c r="B19" s="584" t="s">
        <v>311</v>
      </c>
      <c r="C19" s="575"/>
      <c r="D19" s="576"/>
      <c r="E19" s="577"/>
      <c r="F19" s="596"/>
      <c r="G19" s="596"/>
      <c r="H19" s="596"/>
    </row>
    <row r="20" spans="1:8">
      <c r="A20" s="591"/>
      <c r="B20" s="585"/>
      <c r="C20" s="578"/>
      <c r="D20" s="579"/>
      <c r="E20" s="580"/>
      <c r="F20" s="597"/>
      <c r="G20" s="597"/>
      <c r="H20" s="597"/>
    </row>
    <row r="21" spans="1:8">
      <c r="A21" s="591"/>
      <c r="B21" s="585"/>
      <c r="C21" s="578"/>
      <c r="D21" s="579"/>
      <c r="E21" s="580"/>
      <c r="F21" s="597"/>
      <c r="G21" s="597"/>
      <c r="H21" s="597"/>
    </row>
    <row r="22" spans="1:8">
      <c r="A22" s="591"/>
      <c r="B22" s="585"/>
      <c r="C22" s="578"/>
      <c r="D22" s="579"/>
      <c r="E22" s="580"/>
      <c r="F22" s="597"/>
      <c r="G22" s="597"/>
      <c r="H22" s="597"/>
    </row>
    <row r="23" spans="1:8" ht="15.75" thickBot="1">
      <c r="A23" s="592"/>
      <c r="B23" s="586"/>
      <c r="C23" s="581"/>
      <c r="D23" s="582"/>
      <c r="E23" s="583"/>
      <c r="F23" s="598"/>
      <c r="G23" s="598"/>
      <c r="H23" s="598"/>
    </row>
    <row r="24" spans="1:8" ht="41.25" customHeight="1">
      <c r="A24" s="590"/>
      <c r="B24" s="584" t="s">
        <v>311</v>
      </c>
      <c r="C24" s="575"/>
      <c r="D24" s="576"/>
      <c r="E24" s="577"/>
      <c r="F24" s="596"/>
      <c r="G24" s="596"/>
      <c r="H24" s="596"/>
    </row>
    <row r="25" spans="1:8">
      <c r="A25" s="591"/>
      <c r="B25" s="585"/>
      <c r="C25" s="578"/>
      <c r="D25" s="579"/>
      <c r="E25" s="580"/>
      <c r="F25" s="597"/>
      <c r="G25" s="597"/>
      <c r="H25" s="597"/>
    </row>
    <row r="26" spans="1:8">
      <c r="A26" s="591"/>
      <c r="B26" s="585"/>
      <c r="C26" s="578"/>
      <c r="D26" s="579"/>
      <c r="E26" s="580"/>
      <c r="F26" s="597"/>
      <c r="G26" s="597"/>
      <c r="H26" s="597"/>
    </row>
    <row r="27" spans="1:8">
      <c r="A27" s="591"/>
      <c r="B27" s="585"/>
      <c r="C27" s="578"/>
      <c r="D27" s="579"/>
      <c r="E27" s="580"/>
      <c r="F27" s="597"/>
      <c r="G27" s="597"/>
      <c r="H27" s="597"/>
    </row>
    <row r="28" spans="1:8" ht="15.75" thickBot="1">
      <c r="A28" s="592"/>
      <c r="B28" s="586"/>
      <c r="C28" s="581"/>
      <c r="D28" s="582"/>
      <c r="E28" s="583"/>
      <c r="F28" s="598"/>
      <c r="G28" s="598"/>
      <c r="H28" s="598"/>
    </row>
    <row r="29" spans="1:8" ht="43.5" customHeight="1">
      <c r="A29" s="590"/>
      <c r="B29" s="584" t="s">
        <v>311</v>
      </c>
      <c r="C29" s="575"/>
      <c r="D29" s="576"/>
      <c r="E29" s="577"/>
      <c r="F29" s="596"/>
      <c r="G29" s="596"/>
      <c r="H29" s="596"/>
    </row>
    <row r="30" spans="1:8">
      <c r="A30" s="591"/>
      <c r="B30" s="585"/>
      <c r="C30" s="578"/>
      <c r="D30" s="579"/>
      <c r="E30" s="580"/>
      <c r="F30" s="597"/>
      <c r="G30" s="597"/>
      <c r="H30" s="597"/>
    </row>
    <row r="31" spans="1:8">
      <c r="A31" s="591"/>
      <c r="B31" s="585"/>
      <c r="C31" s="578"/>
      <c r="D31" s="579"/>
      <c r="E31" s="580"/>
      <c r="F31" s="597"/>
      <c r="G31" s="597"/>
      <c r="H31" s="597"/>
    </row>
    <row r="32" spans="1:8" ht="15.75" thickBot="1">
      <c r="A32" s="592"/>
      <c r="B32" s="586"/>
      <c r="C32" s="581"/>
      <c r="D32" s="582"/>
      <c r="E32" s="583"/>
      <c r="F32" s="598"/>
      <c r="G32" s="598"/>
      <c r="H32" s="598"/>
    </row>
    <row r="33" spans="1:8">
      <c r="A33" s="590"/>
      <c r="B33" s="584" t="s">
        <v>311</v>
      </c>
      <c r="C33" s="575"/>
      <c r="D33" s="576"/>
      <c r="E33" s="577"/>
      <c r="F33" s="596"/>
      <c r="G33" s="596"/>
      <c r="H33" s="596"/>
    </row>
    <row r="34" spans="1:8">
      <c r="A34" s="591"/>
      <c r="B34" s="585"/>
      <c r="C34" s="578"/>
      <c r="D34" s="579"/>
      <c r="E34" s="580"/>
      <c r="F34" s="597"/>
      <c r="G34" s="597"/>
      <c r="H34" s="597"/>
    </row>
    <row r="35" spans="1:8">
      <c r="A35" s="591"/>
      <c r="B35" s="585"/>
      <c r="C35" s="578"/>
      <c r="D35" s="579"/>
      <c r="E35" s="580"/>
      <c r="F35" s="597"/>
      <c r="G35" s="597"/>
      <c r="H35" s="597"/>
    </row>
    <row r="36" spans="1:8">
      <c r="A36" s="591"/>
      <c r="B36" s="585"/>
      <c r="C36" s="578"/>
      <c r="D36" s="579"/>
      <c r="E36" s="580"/>
      <c r="F36" s="597"/>
      <c r="G36" s="597"/>
      <c r="H36" s="597"/>
    </row>
    <row r="37" spans="1:8" ht="15.75" thickBot="1">
      <c r="A37" s="592"/>
      <c r="B37" s="586"/>
      <c r="C37" s="581"/>
      <c r="D37" s="582"/>
      <c r="E37" s="583"/>
      <c r="F37" s="598"/>
      <c r="G37" s="598"/>
      <c r="H37" s="598"/>
    </row>
  </sheetData>
  <mergeCells count="45">
    <mergeCell ref="B7:D7"/>
    <mergeCell ref="F7:H7"/>
    <mergeCell ref="C1:F1"/>
    <mergeCell ref="B5:D5"/>
    <mergeCell ref="F5:H5"/>
    <mergeCell ref="B6:D6"/>
    <mergeCell ref="F6:H6"/>
    <mergeCell ref="B8:D8"/>
    <mergeCell ref="F8:H8"/>
    <mergeCell ref="F11:F15"/>
    <mergeCell ref="G11:G15"/>
    <mergeCell ref="A16:A18"/>
    <mergeCell ref="B16:B18"/>
    <mergeCell ref="H16:H18"/>
    <mergeCell ref="A11:A15"/>
    <mergeCell ref="C11:E15"/>
    <mergeCell ref="C16:E18"/>
    <mergeCell ref="F19:F23"/>
    <mergeCell ref="G19:G23"/>
    <mergeCell ref="H19:H23"/>
    <mergeCell ref="F16:F18"/>
    <mergeCell ref="F33:F37"/>
    <mergeCell ref="G33:G37"/>
    <mergeCell ref="H33:H37"/>
    <mergeCell ref="F24:F28"/>
    <mergeCell ref="G24:G28"/>
    <mergeCell ref="H24:H28"/>
    <mergeCell ref="F29:F32"/>
    <mergeCell ref="G29:G32"/>
    <mergeCell ref="H29:H32"/>
    <mergeCell ref="G16:G18"/>
    <mergeCell ref="A19:A23"/>
    <mergeCell ref="A24:A28"/>
    <mergeCell ref="A29:A32"/>
    <mergeCell ref="A33:A37"/>
    <mergeCell ref="B11:B15"/>
    <mergeCell ref="B33:B37"/>
    <mergeCell ref="C33:E37"/>
    <mergeCell ref="C19:E23"/>
    <mergeCell ref="B19:B23"/>
    <mergeCell ref="B10:E10"/>
    <mergeCell ref="B24:B28"/>
    <mergeCell ref="B29:B32"/>
    <mergeCell ref="C24:E28"/>
    <mergeCell ref="C29:E32"/>
  </mergeCells>
  <hyperlinks>
    <hyperlink ref="S1" r:id="rId1" display="mailto:ostfold.dc@iss.no" xr:uid="{00000000-0004-0000-0500-000000000000}"/>
    <hyperlink ref="O3" r:id="rId2" display="http://www.iss.no/" xr:uid="{00000000-0004-0000-0500-000001000000}"/>
  </hyperlinks>
  <pageMargins left="0.7" right="0.7" top="0.75" bottom="0.75" header="0.3" footer="0.3"/>
  <pageSetup paperSize="9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8"/>
  <dimension ref="A1:X28"/>
  <sheetViews>
    <sheetView showGridLines="0" showRowColHeaders="0" showZeros="0" zoomScaleNormal="100" workbookViewId="0">
      <selection activeCell="H33" sqref="H33"/>
    </sheetView>
  </sheetViews>
  <sheetFormatPr defaultColWidth="11.42578125" defaultRowHeight="15"/>
  <cols>
    <col min="5" max="5" width="15.5703125" customWidth="1"/>
  </cols>
  <sheetData>
    <row r="1" spans="1:24" s="13" customFormat="1" ht="51.75" customHeight="1">
      <c r="A1" s="61"/>
      <c r="B1" s="61"/>
      <c r="C1" s="510" t="s">
        <v>312</v>
      </c>
      <c r="D1" s="819"/>
      <c r="E1" s="819"/>
      <c r="F1" s="819"/>
      <c r="G1" s="49"/>
      <c r="H1" s="61"/>
      <c r="L1" s="17"/>
      <c r="Q1" s="14"/>
      <c r="R1" s="14"/>
      <c r="S1" s="14"/>
      <c r="T1" s="14"/>
      <c r="U1" s="14"/>
      <c r="V1" s="14"/>
      <c r="W1" s="14"/>
      <c r="X1" s="14"/>
    </row>
    <row r="2" spans="1:24" s="13" customFormat="1">
      <c r="A2" s="62"/>
      <c r="B2" s="62"/>
      <c r="C2" s="62"/>
      <c r="D2" s="62"/>
      <c r="E2" s="62"/>
      <c r="F2" s="49"/>
      <c r="G2" s="49"/>
      <c r="H2" s="63"/>
      <c r="M2" s="14"/>
      <c r="N2" s="14"/>
      <c r="O2" s="14"/>
      <c r="P2" s="14"/>
      <c r="Q2" s="14"/>
      <c r="R2" s="14"/>
      <c r="S2" s="14"/>
      <c r="T2" s="14"/>
    </row>
    <row r="3" spans="1:24" s="13" customFormat="1" ht="12.75" customHeight="1" thickBot="1">
      <c r="A3" s="64"/>
      <c r="B3" s="64"/>
      <c r="C3" s="64"/>
      <c r="D3" s="64"/>
      <c r="E3" s="64"/>
      <c r="F3" s="65"/>
      <c r="G3" s="65"/>
      <c r="H3" s="66" t="str">
        <f ca="1">"Dato:  "&amp;TEXT(TODAY(),"dd.mm:åååå")</f>
        <v>Dato:  03.01:2022</v>
      </c>
      <c r="M3" s="14"/>
      <c r="N3" s="14"/>
      <c r="O3" s="14"/>
      <c r="P3" s="14"/>
      <c r="Q3" s="14"/>
      <c r="R3" s="14"/>
      <c r="S3" s="14"/>
      <c r="T3" s="14"/>
    </row>
    <row r="4" spans="1:24" s="13" customFormat="1" ht="4.5" customHeight="1">
      <c r="A4" s="62"/>
      <c r="B4" s="62"/>
      <c r="E4" s="62"/>
      <c r="F4" s="62"/>
      <c r="G4" s="62"/>
      <c r="H4" s="67"/>
      <c r="J4" s="68"/>
      <c r="M4" s="14"/>
      <c r="N4" s="14"/>
      <c r="O4" s="14"/>
      <c r="P4" s="14"/>
      <c r="Q4" s="14"/>
      <c r="R4" s="14"/>
      <c r="S4" s="14"/>
      <c r="T4" s="14"/>
    </row>
    <row r="5" spans="1:24" s="17" customFormat="1" ht="14.25" customHeight="1">
      <c r="A5" s="69" t="s">
        <v>1</v>
      </c>
      <c r="B5" s="511">
        <f>'Fylles ut først'!B3</f>
        <v>0</v>
      </c>
      <c r="C5" s="511"/>
      <c r="D5" s="511"/>
      <c r="E5" s="71" t="s">
        <v>4</v>
      </c>
      <c r="F5" s="630">
        <f>'Fylles ut først'!B5</f>
        <v>0</v>
      </c>
      <c r="G5" s="630"/>
      <c r="H5" s="630"/>
      <c r="M5" s="14"/>
      <c r="N5" s="14"/>
      <c r="O5" s="14"/>
      <c r="P5" s="14"/>
      <c r="Q5" s="14"/>
      <c r="R5" s="14"/>
      <c r="S5" s="14"/>
      <c r="T5" s="14"/>
    </row>
    <row r="6" spans="1:24" s="17" customFormat="1" ht="14.25" customHeight="1">
      <c r="A6" s="69" t="s">
        <v>3</v>
      </c>
      <c r="B6" s="513">
        <f>'Fylles ut først'!B4</f>
        <v>0</v>
      </c>
      <c r="C6" s="513"/>
      <c r="D6" s="513"/>
      <c r="E6" s="71" t="s">
        <v>229</v>
      </c>
      <c r="F6" s="514">
        <f>'Fylles ut først'!B6</f>
        <v>0</v>
      </c>
      <c r="G6" s="514"/>
      <c r="H6" s="514"/>
      <c r="M6" s="14"/>
      <c r="N6" s="14"/>
      <c r="O6" s="14"/>
      <c r="P6" s="14"/>
      <c r="Q6" s="14"/>
      <c r="R6" s="14"/>
      <c r="S6" s="14"/>
      <c r="T6" s="14"/>
    </row>
    <row r="7" spans="1:24" s="18" customFormat="1" ht="14.25" customHeight="1" thickBot="1">
      <c r="A7" s="72" t="s">
        <v>292</v>
      </c>
      <c r="B7" s="628">
        <f>'Fylles ut først'!B11</f>
        <v>0</v>
      </c>
      <c r="C7" s="628"/>
      <c r="D7" s="628"/>
      <c r="E7" s="73" t="s">
        <v>231</v>
      </c>
      <c r="F7" s="629">
        <f>'Fylles ut først'!B9</f>
        <v>0</v>
      </c>
      <c r="G7" s="629"/>
      <c r="H7" s="629"/>
    </row>
    <row r="8" spans="1:24" s="18" customFormat="1" ht="14.25" customHeight="1" thickBot="1">
      <c r="A8" s="251" t="s">
        <v>233</v>
      </c>
      <c r="B8" s="605">
        <f>'Fylles ut først'!B13</f>
        <v>0</v>
      </c>
      <c r="C8" s="605"/>
      <c r="D8" s="605"/>
      <c r="E8" s="252" t="s">
        <v>7</v>
      </c>
      <c r="F8" s="606">
        <f>'Fylles ut først'!B8</f>
        <v>0</v>
      </c>
      <c r="G8" s="606"/>
      <c r="H8" s="606"/>
    </row>
    <row r="10" spans="1:24" ht="45">
      <c r="A10" s="326" t="s">
        <v>307</v>
      </c>
      <c r="B10" s="326" t="s">
        <v>313</v>
      </c>
      <c r="C10" s="326" t="s">
        <v>314</v>
      </c>
      <c r="D10" s="326" t="s">
        <v>315</v>
      </c>
      <c r="E10" s="326" t="s">
        <v>316</v>
      </c>
      <c r="F10" s="326" t="s">
        <v>317</v>
      </c>
      <c r="G10" s="326" t="s">
        <v>318</v>
      </c>
      <c r="H10" s="326" t="s">
        <v>319</v>
      </c>
      <c r="I10" s="326" t="s">
        <v>320</v>
      </c>
      <c r="J10" s="326" t="s">
        <v>321</v>
      </c>
    </row>
    <row r="11" spans="1:24">
      <c r="A11" s="631"/>
      <c r="B11" s="631"/>
      <c r="C11" s="631"/>
      <c r="D11" s="631"/>
      <c r="E11" s="631"/>
      <c r="F11" s="631"/>
      <c r="G11" s="631"/>
      <c r="H11" s="631"/>
      <c r="I11" s="631"/>
      <c r="J11" s="631"/>
    </row>
    <row r="12" spans="1:24">
      <c r="A12" s="632"/>
      <c r="B12" s="632"/>
      <c r="C12" s="632"/>
      <c r="D12" s="632"/>
      <c r="E12" s="632"/>
      <c r="F12" s="632"/>
      <c r="G12" s="632"/>
      <c r="H12" s="632"/>
      <c r="I12" s="632"/>
      <c r="J12" s="632"/>
    </row>
    <row r="13" spans="1:24">
      <c r="A13" s="631"/>
      <c r="B13" s="631"/>
      <c r="C13" s="631"/>
      <c r="D13" s="631"/>
      <c r="E13" s="631"/>
      <c r="F13" s="631"/>
      <c r="G13" s="631"/>
      <c r="H13" s="631"/>
      <c r="I13" s="631"/>
      <c r="J13" s="631"/>
    </row>
    <row r="14" spans="1:24">
      <c r="A14" s="632"/>
      <c r="B14" s="632"/>
      <c r="C14" s="632"/>
      <c r="D14" s="632"/>
      <c r="E14" s="632"/>
      <c r="F14" s="632"/>
      <c r="G14" s="632"/>
      <c r="H14" s="632"/>
      <c r="I14" s="632"/>
      <c r="J14" s="632"/>
    </row>
    <row r="15" spans="1:24">
      <c r="A15" s="631"/>
      <c r="B15" s="631"/>
      <c r="C15" s="631"/>
      <c r="D15" s="631"/>
      <c r="E15" s="631"/>
      <c r="F15" s="631"/>
      <c r="G15" s="631"/>
      <c r="H15" s="631"/>
      <c r="I15" s="631"/>
      <c r="J15" s="631"/>
    </row>
    <row r="16" spans="1:24">
      <c r="A16" s="632"/>
      <c r="B16" s="632"/>
      <c r="C16" s="632"/>
      <c r="D16" s="632"/>
      <c r="E16" s="632"/>
      <c r="F16" s="632"/>
      <c r="G16" s="632"/>
      <c r="H16" s="632"/>
      <c r="I16" s="632"/>
      <c r="J16" s="632"/>
    </row>
    <row r="17" spans="1:10">
      <c r="A17" s="631"/>
      <c r="B17" s="631"/>
      <c r="C17" s="631"/>
      <c r="D17" s="631"/>
      <c r="E17" s="631"/>
      <c r="F17" s="631"/>
      <c r="G17" s="631"/>
      <c r="H17" s="631"/>
      <c r="I17" s="631"/>
      <c r="J17" s="631"/>
    </row>
    <row r="18" spans="1:10">
      <c r="A18" s="632"/>
      <c r="B18" s="632"/>
      <c r="C18" s="632"/>
      <c r="D18" s="632"/>
      <c r="E18" s="632"/>
      <c r="F18" s="632"/>
      <c r="G18" s="632"/>
      <c r="H18" s="632"/>
      <c r="I18" s="632"/>
      <c r="J18" s="632"/>
    </row>
    <row r="19" spans="1:10">
      <c r="A19" s="631"/>
      <c r="B19" s="631"/>
      <c r="C19" s="631"/>
      <c r="D19" s="631"/>
      <c r="E19" s="631"/>
      <c r="F19" s="631"/>
      <c r="G19" s="631"/>
      <c r="H19" s="631"/>
      <c r="I19" s="631"/>
      <c r="J19" s="631"/>
    </row>
    <row r="20" spans="1:10">
      <c r="A20" s="632"/>
      <c r="B20" s="632"/>
      <c r="C20" s="632"/>
      <c r="D20" s="632"/>
      <c r="E20" s="632"/>
      <c r="F20" s="632"/>
      <c r="G20" s="632"/>
      <c r="H20" s="632"/>
      <c r="I20" s="632"/>
      <c r="J20" s="632"/>
    </row>
    <row r="21" spans="1:10">
      <c r="A21" s="631"/>
      <c r="B21" s="631"/>
      <c r="C21" s="631"/>
      <c r="D21" s="631"/>
      <c r="E21" s="631"/>
      <c r="F21" s="631"/>
      <c r="G21" s="631"/>
      <c r="H21" s="631"/>
      <c r="I21" s="631"/>
      <c r="J21" s="631"/>
    </row>
    <row r="22" spans="1:10">
      <c r="A22" s="632"/>
      <c r="B22" s="632"/>
      <c r="C22" s="632"/>
      <c r="D22" s="632"/>
      <c r="E22" s="632"/>
      <c r="F22" s="632"/>
      <c r="G22" s="632"/>
      <c r="H22" s="632"/>
      <c r="I22" s="632"/>
      <c r="J22" s="632"/>
    </row>
    <row r="23" spans="1:10">
      <c r="A23" s="631"/>
      <c r="B23" s="631"/>
      <c r="C23" s="631"/>
      <c r="D23" s="631"/>
      <c r="E23" s="631"/>
      <c r="F23" s="631"/>
      <c r="G23" s="631"/>
      <c r="H23" s="631"/>
      <c r="I23" s="631"/>
      <c r="J23" s="631"/>
    </row>
    <row r="24" spans="1:10">
      <c r="A24" s="632"/>
      <c r="B24" s="632"/>
      <c r="C24" s="632"/>
      <c r="D24" s="632"/>
      <c r="E24" s="632"/>
      <c r="F24" s="632"/>
      <c r="G24" s="632"/>
      <c r="H24" s="632"/>
      <c r="I24" s="632"/>
      <c r="J24" s="632"/>
    </row>
    <row r="25" spans="1:10" ht="142.5" customHeight="1">
      <c r="A25" s="635"/>
      <c r="B25" s="635"/>
      <c r="C25" s="635"/>
      <c r="D25" s="635"/>
      <c r="E25" s="635"/>
      <c r="F25" s="635"/>
      <c r="G25" s="635"/>
      <c r="H25" s="635"/>
      <c r="I25" s="635"/>
      <c r="J25" s="635"/>
    </row>
    <row r="26" spans="1:10">
      <c r="A26" t="s">
        <v>322</v>
      </c>
      <c r="G26" t="s">
        <v>323</v>
      </c>
    </row>
    <row r="27" spans="1:10">
      <c r="A27" s="633"/>
      <c r="B27" s="633"/>
      <c r="C27" s="633"/>
      <c r="D27" s="633"/>
      <c r="E27" s="633"/>
      <c r="G27" s="633"/>
      <c r="H27" s="633"/>
      <c r="I27" s="633"/>
      <c r="J27" s="633"/>
    </row>
    <row r="28" spans="1:10" ht="15.75" thickBot="1">
      <c r="A28" s="634"/>
      <c r="B28" s="634"/>
      <c r="C28" s="634"/>
      <c r="D28" s="634"/>
      <c r="E28" s="634"/>
      <c r="G28" s="634"/>
      <c r="H28" s="634"/>
      <c r="I28" s="634"/>
      <c r="J28" s="634"/>
    </row>
  </sheetData>
  <mergeCells count="82">
    <mergeCell ref="F23:F24"/>
    <mergeCell ref="G23:G24"/>
    <mergeCell ref="H23:H24"/>
    <mergeCell ref="A27:E28"/>
    <mergeCell ref="G27:J28"/>
    <mergeCell ref="I23:I24"/>
    <mergeCell ref="J23:J24"/>
    <mergeCell ref="A23:A24"/>
    <mergeCell ref="B23:B24"/>
    <mergeCell ref="C23:C24"/>
    <mergeCell ref="D23:D24"/>
    <mergeCell ref="E23:E24"/>
    <mergeCell ref="A25:J25"/>
    <mergeCell ref="F21:F22"/>
    <mergeCell ref="G21:G22"/>
    <mergeCell ref="H21:H22"/>
    <mergeCell ref="I21:I22"/>
    <mergeCell ref="J21:J22"/>
    <mergeCell ref="A21:A22"/>
    <mergeCell ref="B21:B22"/>
    <mergeCell ref="C21:C22"/>
    <mergeCell ref="D21:D22"/>
    <mergeCell ref="E21:E22"/>
    <mergeCell ref="F19:F20"/>
    <mergeCell ref="G19:G20"/>
    <mergeCell ref="H19:H20"/>
    <mergeCell ref="I19:I20"/>
    <mergeCell ref="J19:J20"/>
    <mergeCell ref="A19:A20"/>
    <mergeCell ref="B19:B20"/>
    <mergeCell ref="C19:C20"/>
    <mergeCell ref="D19:D20"/>
    <mergeCell ref="E19:E20"/>
    <mergeCell ref="F17:F18"/>
    <mergeCell ref="G17:G18"/>
    <mergeCell ref="H17:H18"/>
    <mergeCell ref="I17:I18"/>
    <mergeCell ref="J17:J18"/>
    <mergeCell ref="A17:A18"/>
    <mergeCell ref="B17:B18"/>
    <mergeCell ref="C17:C18"/>
    <mergeCell ref="D17:D18"/>
    <mergeCell ref="E17:E18"/>
    <mergeCell ref="F15:F16"/>
    <mergeCell ref="G15:G16"/>
    <mergeCell ref="H15:H16"/>
    <mergeCell ref="I15:I16"/>
    <mergeCell ref="J15:J16"/>
    <mergeCell ref="A15:A16"/>
    <mergeCell ref="B15:B16"/>
    <mergeCell ref="C15:C16"/>
    <mergeCell ref="D15:D16"/>
    <mergeCell ref="E15:E16"/>
    <mergeCell ref="I11:I12"/>
    <mergeCell ref="J11:J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B8:D8"/>
    <mergeCell ref="F8:H8"/>
    <mergeCell ref="A11:A12"/>
    <mergeCell ref="B11:B12"/>
    <mergeCell ref="C11:C12"/>
    <mergeCell ref="D11:D12"/>
    <mergeCell ref="E11:E12"/>
    <mergeCell ref="F11:F12"/>
    <mergeCell ref="G11:G12"/>
    <mergeCell ref="H11:H12"/>
    <mergeCell ref="B7:D7"/>
    <mergeCell ref="F7:H7"/>
    <mergeCell ref="C1:F1"/>
    <mergeCell ref="B5:D5"/>
    <mergeCell ref="F5:H5"/>
    <mergeCell ref="B6:D6"/>
    <mergeCell ref="F6:H6"/>
  </mergeCells>
  <hyperlinks>
    <hyperlink ref="S1" r:id="rId1" display="mailto:ostfold.dc@iss.no" xr:uid="{00000000-0004-0000-0600-000000000000}"/>
    <hyperlink ref="O3" r:id="rId2" display="http://www.iss.no/" xr:uid="{00000000-0004-0000-0600-000001000000}"/>
  </hyperlinks>
  <pageMargins left="0.7" right="0.7" top="0.75" bottom="0.75" header="0.3" footer="0.3"/>
  <pageSetup scale="84" orientation="landscape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e02aaf-42c1-437e-a07d-6e43c73d3096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0E17BAAE2894FA999F041327CA3F2" ma:contentTypeVersion="15" ma:contentTypeDescription="Opprett et nytt dokument." ma:contentTypeScope="" ma:versionID="8eecf81d33032e25e28e82ba3b7bd07c">
  <xsd:schema xmlns:xsd="http://www.w3.org/2001/XMLSchema" xmlns:xs="http://www.w3.org/2001/XMLSchema" xmlns:p="http://schemas.microsoft.com/office/2006/metadata/properties" xmlns:ns2="5d469122-b85a-4b60-ae29-82fd5354a2c4" xmlns:ns3="b0e02aaf-42c1-437e-a07d-6e43c73d3096" targetNamespace="http://schemas.microsoft.com/office/2006/metadata/properties" ma:root="true" ma:fieldsID="db3f24b9a3845c19e451ed8c46fa7bc8" ns2:_="" ns3:_="">
    <xsd:import namespace="5d469122-b85a-4b60-ae29-82fd5354a2c4"/>
    <xsd:import namespace="b0e02aaf-42c1-437e-a07d-6e43c73d30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69122-b85a-4b60-ae29-82fd5354a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02aaf-42c1-437e-a07d-6e43c73d309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82AC48-1741-4809-B496-A839B388E2E7}"/>
</file>

<file path=customXml/itemProps2.xml><?xml version="1.0" encoding="utf-8"?>
<ds:datastoreItem xmlns:ds="http://schemas.openxmlformats.org/officeDocument/2006/customXml" ds:itemID="{E5A3BE9E-FAE6-4126-9903-7B03228A2D10}"/>
</file>

<file path=customXml/itemProps3.xml><?xml version="1.0" encoding="utf-8"?>
<ds:datastoreItem xmlns:ds="http://schemas.openxmlformats.org/officeDocument/2006/customXml" ds:itemID="{426D050C-4AAC-4835-8EAC-5C2124497F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Dataplan IT Partner 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Trygve Lie</dc:creator>
  <cp:keywords/>
  <dc:description/>
  <cp:lastModifiedBy>Nils Andreas Skreddernes</cp:lastModifiedBy>
  <cp:revision/>
  <dcterms:created xsi:type="dcterms:W3CDTF">2016-02-11T14:29:48Z</dcterms:created>
  <dcterms:modified xsi:type="dcterms:W3CDTF">2022-01-03T20:29:29Z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0x010100D700E17BAAE2894FA999F041327CA3F2</vt:lpwstr>
  </property>
  <property fmtid="{D5CDD505-2E9C-101B-9397-08002B2CF9AE}" pid="3" name="Order">
    <vt:r8>156192200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SharedWithUsers">
    <vt:lpwstr/>
  </property>
</Properties>
</file>